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9" i="371" l="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F13" i="431"/>
  <c r="H13" i="431"/>
  <c r="I11" i="431"/>
  <c r="J9" i="431"/>
  <c r="K15" i="431"/>
  <c r="L9" i="431"/>
  <c r="M11" i="431"/>
  <c r="N9" i="431"/>
  <c r="O11" i="431"/>
  <c r="O15" i="431"/>
  <c r="P17" i="431"/>
  <c r="C16" i="431"/>
  <c r="D14" i="431"/>
  <c r="E12" i="431"/>
  <c r="F14" i="431"/>
  <c r="G12" i="431"/>
  <c r="H14" i="431"/>
  <c r="I16" i="431"/>
  <c r="J14" i="431"/>
  <c r="K16" i="431"/>
  <c r="L18" i="431"/>
  <c r="N10" i="431"/>
  <c r="N18" i="431"/>
  <c r="P10" i="431"/>
  <c r="Q12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F17" i="431"/>
  <c r="G15" i="431"/>
  <c r="H17" i="431"/>
  <c r="J13" i="431"/>
  <c r="K11" i="431"/>
  <c r="L13" i="431"/>
  <c r="M15" i="431"/>
  <c r="N17" i="431"/>
  <c r="P13" i="431"/>
  <c r="Q11" i="431"/>
  <c r="C12" i="431"/>
  <c r="D18" i="431"/>
  <c r="E16" i="431"/>
  <c r="F18" i="431"/>
  <c r="H10" i="431"/>
  <c r="H18" i="431"/>
  <c r="J10" i="431"/>
  <c r="K12" i="431"/>
  <c r="L14" i="431"/>
  <c r="M12" i="431"/>
  <c r="N14" i="431"/>
  <c r="O16" i="431"/>
  <c r="P14" i="431"/>
  <c r="Q16" i="431"/>
  <c r="C11" i="431"/>
  <c r="C15" i="431"/>
  <c r="D9" i="431"/>
  <c r="D13" i="431"/>
  <c r="D17" i="431"/>
  <c r="E11" i="431"/>
  <c r="E15" i="431"/>
  <c r="F9" i="431"/>
  <c r="G11" i="431"/>
  <c r="H9" i="431"/>
  <c r="I15" i="431"/>
  <c r="J17" i="431"/>
  <c r="L17" i="431"/>
  <c r="N13" i="431"/>
  <c r="P9" i="431"/>
  <c r="Q15" i="431"/>
  <c r="D10" i="431"/>
  <c r="F10" i="431"/>
  <c r="G16" i="431"/>
  <c r="I12" i="431"/>
  <c r="J18" i="431"/>
  <c r="L10" i="431"/>
  <c r="M16" i="431"/>
  <c r="O12" i="431"/>
  <c r="P18" i="431"/>
  <c r="O8" i="431"/>
  <c r="I8" i="431"/>
  <c r="M8" i="431"/>
  <c r="Q8" i="431"/>
  <c r="E8" i="431"/>
  <c r="K8" i="431"/>
  <c r="L8" i="431"/>
  <c r="J8" i="431"/>
  <c r="G8" i="431"/>
  <c r="H8" i="431"/>
  <c r="D8" i="431"/>
  <c r="C8" i="431"/>
  <c r="P8" i="431"/>
  <c r="F8" i="431"/>
  <c r="N8" i="431"/>
  <c r="R15" i="431" l="1"/>
  <c r="S15" i="431"/>
  <c r="S16" i="431"/>
  <c r="R16" i="431"/>
  <c r="R11" i="431"/>
  <c r="S11" i="431"/>
  <c r="S18" i="431"/>
  <c r="R18" i="431"/>
  <c r="R14" i="431"/>
  <c r="S14" i="431"/>
  <c r="S10" i="431"/>
  <c r="R10" i="431"/>
  <c r="R12" i="431"/>
  <c r="S12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12" i="339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<sst xmlns="http://schemas.openxmlformats.org/spreadsheetml/2006/main" count="40862" uniqueCount="5042">
  <si>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</si>
  <si>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</si>
  <si>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</si>
  <si>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</si>
  <si>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</si>
  <si>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</si>
  <si>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</si>
  <si>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</si>
  <si>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</si>
  <si>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</si>
  <si>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</si>
  <si>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</si>
  <si>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</si>
  <si>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</si>
  <si>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</si>
  <si>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</si>
  <si>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</si>
  <si>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</si>
  <si>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</si>
  <si>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</si>
  <si>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</si>
  <si>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</si>
  <si>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</si>
  <si>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</si>
  <si>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</si>
  <si>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</si>
  <si>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</si>
  <si>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</si>
  <si>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</si>
  <si>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</si>
  <si>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</si>
  <si>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</si>
  <si>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</si>
  <si>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</si>
  <si>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</si>
  <si>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</si>
  <si>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</si>
  <si>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</si>
  <si>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</si>
  <si>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</si>
  <si>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</si>
  <si>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</si>
  <si>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</si>
  <si>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</si>
  <si>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</si>
  <si>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</si>
  <si>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</si>
  <si>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</si>
  <si>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</si>
  <si>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</si>
  <si>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</si>
  <si>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</si>
  <si>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</si>
  <si>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</si>
  <si>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</si>
  <si>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</si>
  <si>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</si>
  <si>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</si>
  <si>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</si>
  <si>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</si>
  <si>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</si>
  <si>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</si>
  <si>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</si>
  <si>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</si>
  <si>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</si>
  <si>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</si>
  <si>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</si>
  <si>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</si>
  <si>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</si>
  <si>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</si>
  <si>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</si>
  <si>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</si>
  <si>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</si>
  <si>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</si>
  <si>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</si>
  <si>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</si>
  <si>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</si>
  <si>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</si>
  <si>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</si>
  <si>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</si>
  <si>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</si>
  <si>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</si>
  <si>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</si>
  <si>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</si>
  <si>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</si>
  <si>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</si>
  <si>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</si>
  <si>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</si>
  <si>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</si>
  <si>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</si>
  <si>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</si>
  <si>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</si>
  <si>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</si>
  <si>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</si>
  <si>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</si>
  <si>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</si>
  <si>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</si>
  <si>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</si>
  <si>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</si>
  <si>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</si>
  <si>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</si>
  <si>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</si>
  <si>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</si>
  <si>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</si>
  <si>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</si>
  <si>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</si>
  <si>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</si>
  <si>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</si>
  <si>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</si>
  <si>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</si>
  <si>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</si>
  <si>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</si>
  <si>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</si>
  <si>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</si>
  <si>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</si>
  <si>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</si>
  <si>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</si>
  <si>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</si>
  <si>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</si>
  <si>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</si>
  <si>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</si>
  <si>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</si>
  <si>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</si>
  <si>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</si>
  <si>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</si>
  <si>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</si>
  <si>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</si>
  <si>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</si>
  <si>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</si>
  <si>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</si>
  <si>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</si>
  <si>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</si>
  <si>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</si>
  <si>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</si>
  <si>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</si>
  <si>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</si>
  <si>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</si>
  <si>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</si>
  <si>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</si>
  <si>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</si>
  <si>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</si>
  <si>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</si>
  <si>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</si>
  <si>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</si>
  <si>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</si>
  <si>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</si>
  <si>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</si>
  <si>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</si>
  <si>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</si>
  <si>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</si>
  <si>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</si>
  <si>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</si>
  <si>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</si>
  <si>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</si>
  <si>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</si>
  <si>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</si>
  <si>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</si>
  <si>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</si>
  <si>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</si>
  <si>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</si>
  <si>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</si>
  <si>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</si>
  <si>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</si>
  <si>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</si>
  <si>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</si>
  <si>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</si>
  <si>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</si>
  <si>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</si>
  <si>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</si>
  <si>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</si>
  <si>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</si>
  <si>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</si>
  <si>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</si>
  <si>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</si>
  <si>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</si>
  <si>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</si>
  <si>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</si>
  <si>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</si>
  <si>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</si>
  <si>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</si>
  <si>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</si>
  <si>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</si>
  <si>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</si>
  <si>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</si>
  <si>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</si>
  <si>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</si>
  <si>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</si>
  <si>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</si>
  <si>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</si>
  <si>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</si>
  <si>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</si>
  <si>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</si>
  <si>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</si>
  <si>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</si>
  <si>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</si>
  <si>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</si>
  <si>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</si>
  <si>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</si>
  <si>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</si>
  <si>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</si>
  <si>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</si>
  <si>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</si>
  <si>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</si>
  <si>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</si>
  <si>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</si>
  <si>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</si>
  <si>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</si>
  <si>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</si>
  <si>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</si>
  <si>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</si>
  <si>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</si>
  <si>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</si>
  <si>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</si>
  <si>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</si>
  <si>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</si>
  <si>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</si>
  <si>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</si>
  <si>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</si>
  <si>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</si>
  <si>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</si>
  <si>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</si>
  <si>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</si>
  <si>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</si>
  <si>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</si>
  <si>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</si>
  <si>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</si>
  <si>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</si>
  <si>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</si>
  <si>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</si>
  <si>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</si>
  <si>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</si>
  <si>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</si>
  <si>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</si>
  <si>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</si>
  <si>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</si>
  <si>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</si>
  <si>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</si>
  <si>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</si>
  <si>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</si>
  <si>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</si>
  <si>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</si>
  <si>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</si>
  <si>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</si>
  <si>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</si>
  <si>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</si>
  <si>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</si>
  <si>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</si>
  <si>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</si>
  <si>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</si>
  <si>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</si>
  <si>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</si>
  <si>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</si>
  <si>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</si>
  <si>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</si>
  <si>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</si>
  <si>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</si>
  <si>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</si>
  <si>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</si>
  <si>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</si>
  <si>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</si>
  <si>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</si>
  <si>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</si>
  <si>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</si>
  <si>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</si>
  <si>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</si>
  <si>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</si>
  <si>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</si>
  <si>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</si>
  <si>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</si>
  <si>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</si>
  <si>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</si>
  <si>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</si>
  <si>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</si>
  <si>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</si>
  <si>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</si>
  <si>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</si>
  <si>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</si>
  <si>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</si>
  <si>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</si>
  <si>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</si>
  <si>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</si>
  <si>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</si>
  <si>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</si>
  <si>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</si>
  <si>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</si>
  <si>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</si>
  <si>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</si>
  <si>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</si>
  <si>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</si>
  <si>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</si>
  <si>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</si>
  <si>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</si>
  <si>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</si>
  <si>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</si>
  <si>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</si>
  <si>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</si>
  <si>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</si>
  <si>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</si>
  <si>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</si>
  <si>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</si>
  <si>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</si>
  <si>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</si>
  <si>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</si>
  <si>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</si>
  <si>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</si>
  <si>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</si>
  <si>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</si>
  <si>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</si>
  <si>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</si>
  <si>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</si>
  <si>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</si>
  <si>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</si>
  <si>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</si>
  <si>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</si>
  <si>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</si>
  <si>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</si>
  <si>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</si>
  <si>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</si>
  <si>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</si>
  <si>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</si>
  <si>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</si>
  <si>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</si>
  <si>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</si>
  <si>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</si>
  <si>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</si>
  <si>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</si>
  <si>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</si>
  <si>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</si>
  <si>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</si>
  <si>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</si>
  <si>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</si>
  <si>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</si>
  <si>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</si>
  <si>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</si>
  <si>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</si>
  <si>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</si>
  <si>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</si>
  <si>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</si>
  <si>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</si>
  <si>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</si>
  <si>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</si>
  <si>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</si>
  <si>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</si>
  <si>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50113010     léky - botox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</si>
  <si>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</si>
  <si>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</si>
  <si>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</si>
  <si>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</si>
  <si>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</si>
  <si>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</si>
  <si>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</si>
  <si>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</si>
  <si>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</si>
  <si>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</si>
  <si>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</si>
  <si>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</si>
  <si>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</si>
  <si>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</si>
  <si>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</si>
  <si>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</si>
  <si>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</si>
  <si>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</si>
  <si>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</si>
  <si>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</si>
  <si>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</si>
  <si>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</si>
  <si>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</si>
  <si>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</si>
  <si>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</si>
  <si>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</si>
  <si>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</si>
  <si>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</si>
  <si>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</si>
  <si>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</si>
  <si>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</si>
  <si>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</si>
  <si>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</si>
  <si>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</si>
  <si>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</si>
  <si>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</si>
  <si>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</si>
  <si>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</si>
  <si>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</si>
  <si>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</si>
  <si>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</si>
  <si>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</si>
  <si>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</si>
  <si>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</si>
  <si>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</si>
  <si>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</si>
  <si>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</si>
  <si>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</si>
  <si>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</si>
  <si>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</si>
  <si>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</si>
  <si>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</si>
  <si>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</si>
  <si>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</si>
  <si>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</si>
  <si>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</si>
  <si>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</si>
  <si>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</si>
  <si>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</si>
  <si>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</si>
  <si>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</si>
  <si>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</si>
  <si>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</si>
  <si>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</si>
  <si>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</si>
  <si>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</si>
  <si>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</si>
  <si>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</si>
  <si>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</si>
  <si>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</si>
  <si>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</si>
  <si>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</si>
  <si>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</si>
  <si>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</si>
  <si>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</si>
  <si>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</si>
  <si>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</si>
  <si>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</si>
  <si>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</si>
  <si>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</si>
  <si>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</si>
  <si>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</si>
  <si>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</si>
  <si>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</si>
  <si>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</si>
  <si>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</si>
  <si>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</si>
  <si>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</si>
  <si>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</si>
  <si>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</si>
  <si>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</si>
  <si>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</si>
  <si>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</si>
  <si>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</si>
  <si>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</si>
  <si>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</si>
  <si>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</si>
  <si>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</si>
  <si>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</si>
  <si>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</si>
  <si>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</si>
  <si>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</si>
  <si>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</si>
  <si>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</si>
  <si>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</si>
  <si>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</si>
  <si>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</si>
  <si>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</si>
  <si>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</si>
  <si>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</si>
  <si>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</si>
  <si>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</si>
  <si>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</si>
  <si>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</si>
  <si>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</si>
  <si>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</si>
  <si>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</si>
  <si>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</si>
  <si>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</si>
  <si>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</si>
  <si>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</si>
  <si>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</si>
  <si>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</si>
  <si>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</si>
  <si>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</si>
  <si>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</si>
  <si>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</si>
  <si>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</si>
  <si>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</si>
  <si>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</si>
  <si>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</si>
  <si>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</si>
  <si>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</si>
  <si>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</si>
  <si>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</si>
  <si>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</si>
  <si>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</si>
  <si>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</si>
  <si>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</si>
  <si>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</si>
  <si>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</si>
  <si>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</si>
  <si>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</si>
  <si>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</si>
  <si>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</si>
  <si>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</si>
  <si>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</si>
  <si>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</si>
  <si>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</si>
  <si>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</si>
  <si>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</si>
  <si>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</si>
  <si>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</si>
  <si>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</si>
  <si>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</si>
  <si>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</si>
  <si>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</si>
  <si>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</si>
  <si>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</si>
  <si>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</si>
  <si>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</si>
  <si>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</si>
  <si>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</si>
  <si>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</si>
  <si>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</si>
  <si>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</si>
  <si>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</si>
  <si>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</si>
  <si>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</si>
  <si>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</si>
  <si>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</si>
  <si>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</si>
  <si>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</si>
  <si>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</si>
  <si>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</si>
  <si>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</si>
  <si>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</si>
  <si>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</si>
  <si>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</si>
  <si>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</si>
  <si>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</si>
  <si>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</si>
  <si>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</si>
  <si>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</si>
  <si>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</si>
  <si>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</si>
  <si>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</si>
  <si>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</si>
  <si>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</si>
  <si>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</si>
  <si>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</si>
  <si>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</si>
  <si>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</si>
  <si>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</si>
  <si>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</si>
  <si>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</si>
  <si>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</si>
  <si>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</si>
  <si>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</si>
  <si>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</si>
  <si>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</si>
  <si>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</si>
  <si>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</si>
  <si>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</si>
  <si>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</si>
  <si>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</si>
  <si>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</si>
  <si>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</si>
  <si>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</si>
  <si>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</si>
  <si>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</si>
  <si>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</si>
  <si>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</si>
  <si>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</si>
  <si>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</si>
  <si>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</si>
  <si>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</si>
  <si>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</si>
  <si>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</si>
  <si>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</si>
  <si>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</si>
  <si>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</si>
  <si>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</si>
  <si>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</si>
  <si>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</si>
  <si>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</si>
  <si>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</si>
  <si>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</si>
  <si>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</si>
  <si>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</si>
  <si>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</si>
  <si>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</si>
  <si>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</si>
  <si>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</si>
  <si>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</si>
  <si>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</si>
  <si>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</si>
  <si>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</si>
  <si>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</si>
  <si>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</si>
  <si>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</si>
  <si>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</si>
  <si>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</si>
  <si>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</si>
  <si>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</si>
  <si>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</si>
  <si>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</si>
  <si>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</si>
  <si>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</si>
  <si>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</si>
  <si>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</si>
  <si>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</si>
  <si>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</si>
  <si>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</si>
  <si>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</si>
  <si>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</si>
  <si>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</si>
  <si>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</si>
  <si>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</si>
  <si>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</si>
  <si>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</si>
  <si>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</si>
  <si>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</si>
  <si>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</si>
  <si>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</si>
  <si>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</si>
  <si>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</si>
  <si>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</si>
  <si>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</si>
  <si>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ACECOR 400MG</t>
  </si>
  <si>
    <t>TBL OBD 30X400MG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</si>
  <si>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</si>
  <si>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</si>
  <si>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</si>
  <si>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</si>
  <si>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</si>
  <si>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</si>
  <si>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</si>
  <si>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AFONILUM SR 250 MG</t>
  </si>
  <si>
    <t>CPS 50X250MG</t>
  </si>
  <si>
    <t>ALGIFEN NEO</t>
  </si>
  <si>
    <t>POR GTT SOL 1X50ML</t>
  </si>
  <si>
    <t>ALMIRAL</t>
  </si>
  <si>
    <t>INJ 10X3ML/75MG</t>
  </si>
  <si>
    <t>P</t>
  </si>
  <si>
    <t>ALOPURINOL SANDOZ</t>
  </si>
  <si>
    <t>300MG TBL NOB 30</t>
  </si>
  <si>
    <t>AMBROBENE 7.5MG/ML</t>
  </si>
  <si>
    <t>SOL 1X100ML</t>
  </si>
  <si>
    <t>ANALGIN</t>
  </si>
  <si>
    <t>INJ SOL 5X5ML</t>
  </si>
  <si>
    <t>ANDROCUR DEPOT</t>
  </si>
  <si>
    <t>INJ SOL 3X3ML/300MG</t>
  </si>
  <si>
    <t>APAURIN</t>
  </si>
  <si>
    <t>INJ 10X2ML/10MG</t>
  </si>
  <si>
    <t>APO-IBUPROFEN 400 MG</t>
  </si>
  <si>
    <t>POR TBL FLM 30X400MG</t>
  </si>
  <si>
    <t>AQUA PRO INJECTIONE ARDEAPHARMA</t>
  </si>
  <si>
    <t>INF 1X500ML</t>
  </si>
  <si>
    <t>ARDEANUTRISOL G 40</t>
  </si>
  <si>
    <t>400G/L INF SOL 20X80ML</t>
  </si>
  <si>
    <t>ASACOL 400</t>
  </si>
  <si>
    <t>POR TBL ENT 100X400MG</t>
  </si>
  <si>
    <t>BETADINE</t>
  </si>
  <si>
    <t>UNG 1X20GM</t>
  </si>
  <si>
    <t>Biopron9 tob.60+20</t>
  </si>
  <si>
    <t>BISOPROLOL MYLAN 5 MG</t>
  </si>
  <si>
    <t>POR TBL FLM 30X5MG</t>
  </si>
  <si>
    <t>BURONIL 25 MG</t>
  </si>
  <si>
    <t>POR TBL OBD 50X25MG</t>
  </si>
  <si>
    <t>CADUET 5MG/10MG</t>
  </si>
  <si>
    <t>POR TBL FLM 30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</si>
  <si>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</si>
  <si>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</si>
  <si>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</si>
  <si>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</si>
  <si>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</si>
  <si>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</si>
  <si>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</si>
  <si>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</si>
  <si>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CARZAP 32 MG</t>
  </si>
  <si>
    <t>POR TBL NOB 28X32MG</t>
  </si>
  <si>
    <t>CITALEC 10 ZENTIVA</t>
  </si>
  <si>
    <t>10MG TBL FLM 30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</si>
  <si>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</si>
  <si>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</si>
  <si>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</si>
  <si>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</si>
  <si>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</si>
  <si>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</si>
  <si>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CORDARONE</t>
  </si>
  <si>
    <t>INJ SOL 6X3ML/150MG</t>
  </si>
  <si>
    <t>Cyto-chlorid sodný 0,9% 1x 10ml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</si>
  <si>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</si>
  <si>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</si>
  <si>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</si>
  <si>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</si>
  <si>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</si>
  <si>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</si>
  <si>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</si>
  <si>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</si>
  <si>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</si>
  <si>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</si>
  <si>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</si>
  <si>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</si>
  <si>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</si>
  <si>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</si>
  <si>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</si>
  <si>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</si>
  <si>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</si>
  <si>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</si>
  <si>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</si>
  <si>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</si>
  <si>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</si>
  <si>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</si>
  <si>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DOLMINA INJ.</t>
  </si>
  <si>
    <t>INJ 5X3ML/75MG</t>
  </si>
  <si>
    <t>DUPHALAC</t>
  </si>
  <si>
    <t>667MG/ML POR SOL 1X200ML IV</t>
  </si>
  <si>
    <t>667MG/ML POR SOL 1X500ML IV</t>
  </si>
  <si>
    <t>DZ BRAUNOL 250 ML</t>
  </si>
  <si>
    <t>DZ OCTENISEPT 1 l</t>
  </si>
  <si>
    <t>ELICEA 10 MG</t>
  </si>
  <si>
    <t>POR TBL FLM 28X10MG</t>
  </si>
  <si>
    <t>ELICEA 20 MG</t>
  </si>
  <si>
    <t>POR TBL FLM 28X20MG</t>
  </si>
  <si>
    <t>EPIRUBICIN ACCORD 2 MG/ML</t>
  </si>
  <si>
    <t>INJ+INF SOL 1X25ML/50MG I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</si>
  <si>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</si>
  <si>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</si>
  <si>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</si>
  <si>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</si>
  <si>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</si>
  <si>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</si>
  <si>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EXACYL</t>
  </si>
  <si>
    <t>POR TBLFLM20X500MG</t>
  </si>
  <si>
    <t>INJ 5X5ML/500MG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</si>
  <si>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</si>
  <si>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</si>
  <si>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</si>
  <si>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</si>
  <si>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</si>
  <si>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</si>
  <si>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250</t>
  </si>
  <si>
    <t>TBL 50X250MG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</si>
  <si>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</si>
  <si>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</si>
  <si>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</si>
  <si>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</si>
  <si>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</si>
  <si>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</si>
  <si>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</si>
  <si>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</si>
  <si>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</si>
  <si>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</si>
  <si>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</si>
  <si>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30X250ML</t>
  </si>
  <si>
    <t>INF SOL 50X100ML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</si>
  <si>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</si>
  <si>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</si>
  <si>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</si>
  <si>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</si>
  <si>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</si>
  <si>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</si>
  <si>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GLYCLADA 30 MG TABLETY S ŘÍZENÝM UVOLŇOVÁNÍM</t>
  </si>
  <si>
    <t>POR TBL RET 60X30MG</t>
  </si>
  <si>
    <t>HELICID 20 ZENTIVA</t>
  </si>
  <si>
    <t>POR CPS ETD 90X20MG</t>
  </si>
  <si>
    <t>POR CPS ETD 28X20MG</t>
  </si>
  <si>
    <t>HEPARIN LECIVA</t>
  </si>
  <si>
    <t>INJ 1X10ML/50KU</t>
  </si>
  <si>
    <t>HEŘMÁNKOVÝ KVĚT LEROS</t>
  </si>
  <si>
    <t>HER 1X50GM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</si>
  <si>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</si>
  <si>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</si>
  <si>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</si>
  <si>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</si>
  <si>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</si>
  <si>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</si>
  <si>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</si>
  <si>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</si>
  <si>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</si>
  <si>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</si>
  <si>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CHLORID SODNÝ 0.9% BRAUN, REF. 395120</t>
  </si>
  <si>
    <t>INFSOL1X100ML-PELAH</t>
  </si>
  <si>
    <t>IBALGIN 400</t>
  </si>
  <si>
    <t>400MG TBL FLM 24</t>
  </si>
  <si>
    <t>400MG TBL FLM 48</t>
  </si>
  <si>
    <t>IBALGIN KRÉM 100G</t>
  </si>
  <si>
    <t>DRM CRM 1X100GM</t>
  </si>
  <si>
    <t>IMACORT</t>
  </si>
  <si>
    <t>10MG/G+2,5MG/G+5MG/G CRM 20G</t>
  </si>
  <si>
    <t>IMODIUM</t>
  </si>
  <si>
    <t>POR CPS DUR 8X2MG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</si>
  <si>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</si>
  <si>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</si>
  <si>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</si>
  <si>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</si>
  <si>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</si>
  <si>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</si>
  <si>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</si>
  <si>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</si>
  <si>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</t>
  </si>
  <si>
    <t>for irrig. 1x3000 ml 15%</t>
  </si>
  <si>
    <t>ISOLYTE BP - PLAST. LÁHEV</t>
  </si>
  <si>
    <t xml:space="preserve">INF SOL 10X1000ML KP </t>
  </si>
  <si>
    <t>JENTADUETO 2,5 MG/1000 MG</t>
  </si>
  <si>
    <t>POR TBL FLM 60X1</t>
  </si>
  <si>
    <t>KALIUM CHLORATUM LECIVA 7.5%</t>
  </si>
  <si>
    <t>INJ 5X10ML 7.5%</t>
  </si>
  <si>
    <t>KANAVIT</t>
  </si>
  <si>
    <t>20MG/ML POR GTT EML 1X5ML</t>
  </si>
  <si>
    <t>INJ 5X1ML/10MG</t>
  </si>
  <si>
    <t>KINITO 50 MG, POTAHOVANÉ TABLETY</t>
  </si>
  <si>
    <t>POR TBL FLM 40X50MG</t>
  </si>
  <si>
    <t>KL AQUA PURIF. KUL., FAG. 1 kg</t>
  </si>
  <si>
    <t>KL ETHANOLUM BENZ.DENAT. 500ml /400g/</t>
  </si>
  <si>
    <t>KL CHLADIVE MAZANI 450 g KULICH</t>
  </si>
  <si>
    <t>DPH 21%</t>
  </si>
  <si>
    <t>KL SOL.HYD.PEROX.3% 200G</t>
  </si>
  <si>
    <t>KL VASELINUM ALBUM, 100G</t>
  </si>
  <si>
    <t>Klysma salinické 135ml</t>
  </si>
  <si>
    <t>LEXAURIN 3</t>
  </si>
  <si>
    <t>3MG TBL NOB 30</t>
  </si>
  <si>
    <t>LISKANTIN</t>
  </si>
  <si>
    <t>POR TBL NOB 100X250MG</t>
  </si>
  <si>
    <t>LOPERON CPS</t>
  </si>
  <si>
    <t>POR CPS DUR 10X2MG</t>
  </si>
  <si>
    <t>POR CPS DUR 20X2MG</t>
  </si>
  <si>
    <t>MADOPAR 250</t>
  </si>
  <si>
    <t>POR TBLNOB100X250MG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</si>
  <si>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</si>
  <si>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</si>
  <si>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</si>
  <si>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</si>
  <si>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</si>
  <si>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</si>
  <si>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MESOCAIN</t>
  </si>
  <si>
    <t>INJ 10X10ML 1%</t>
  </si>
  <si>
    <t>GEL 1X20GM</t>
  </si>
  <si>
    <t>METAMIZOL STADA</t>
  </si>
  <si>
    <t>500MG TBL NOB 20</t>
  </si>
  <si>
    <t>MITOMYCIN C KYOWA</t>
  </si>
  <si>
    <t>INJ+INF PLV SOL 5X20MG</t>
  </si>
  <si>
    <t>MO Skládačka bílá bez potisku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</si>
  <si>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</si>
  <si>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</si>
  <si>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</si>
  <si>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</si>
  <si>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</si>
  <si>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</si>
  <si>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</si>
  <si>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</si>
  <si>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Naloxon amp 10x1 ml/0,4mg-mimořádný dovoz</t>
  </si>
  <si>
    <t>10x1ml</t>
  </si>
  <si>
    <t>NATRIUM CHLORATUM BIOTIKA 10%</t>
  </si>
  <si>
    <t>NEODOLPASSE</t>
  </si>
  <si>
    <t>INF 10X250ML</t>
  </si>
  <si>
    <t>0,3MG/ML+0,12MG/ML INF SOL 10X250ML</t>
  </si>
  <si>
    <t>NEUROL 0.25</t>
  </si>
  <si>
    <t>NITROMINT 2.6MG</t>
  </si>
  <si>
    <t>TBL RET 60X2.6MG</t>
  </si>
  <si>
    <t>NORADRENALIN LECIVA</t>
  </si>
  <si>
    <t>NOVALGIN</t>
  </si>
  <si>
    <t>500MG TBL FLM 20</t>
  </si>
  <si>
    <t>INJ 5X5ML/2500MG</t>
  </si>
  <si>
    <t>NOVORAPID 100 U/ML</t>
  </si>
  <si>
    <t>INJ SOL 1X10ML</t>
  </si>
  <si>
    <t>ONDANSETRON B. BRAUN 2 MG/ML</t>
  </si>
  <si>
    <t>INJ SOL 20X4ML/8MG LDPE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</si>
  <si>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</si>
  <si>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</si>
  <si>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</si>
  <si>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</si>
  <si>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</si>
  <si>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</si>
  <si>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PLASMALYTE ROZTOK</t>
  </si>
  <si>
    <t>PRESTARIUM NEO</t>
  </si>
  <si>
    <t>POR TBL FLM 90X5MG</t>
  </si>
  <si>
    <t>PRESTARIUM NEO FORTE</t>
  </si>
  <si>
    <t>POR TBL FLM 30X10MG</t>
  </si>
  <si>
    <t>PROTHIADEN</t>
  </si>
  <si>
    <t>DRG 30X25MG</t>
  </si>
  <si>
    <t>PURINOL 100 MG</t>
  </si>
  <si>
    <t>POR TBL NOB 50X100MG</t>
  </si>
  <si>
    <t>PURINOL 100MG</t>
  </si>
  <si>
    <t>TBL 100X100MG</t>
  </si>
  <si>
    <t>SOLU-MEDROL</t>
  </si>
  <si>
    <t>INJ SIC 1X40MG+1ML</t>
  </si>
  <si>
    <t>SPECIES UROLOGICAE PLANTA LEROS</t>
  </si>
  <si>
    <t>SPC 1X100GM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</si>
  <si>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</si>
  <si>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</si>
  <si>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</si>
  <si>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</si>
  <si>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</si>
  <si>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</si>
  <si>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TELMISARTAN SANDOZ 80 MG</t>
  </si>
  <si>
    <t>POR TBL NOB 30X80MG</t>
  </si>
  <si>
    <t>TENSIOMIN</t>
  </si>
  <si>
    <t>TBL 30X12.5MG</t>
  </si>
  <si>
    <t>THIAMIN LECIVA</t>
  </si>
  <si>
    <t>TBL 20X50MG(BLISTR)</t>
  </si>
  <si>
    <t>TIAPRIDAL</t>
  </si>
  <si>
    <t>INJ SOL 12X2ML/100MG</t>
  </si>
  <si>
    <t>TRAJENTA 5 MG</t>
  </si>
  <si>
    <t>TRALGIT SR 100</t>
  </si>
  <si>
    <t>POR TBL RET10X100MG</t>
  </si>
  <si>
    <t xml:space="preserve">TRAMAL RETARD </t>
  </si>
  <si>
    <t>TBL 10x100 MG</t>
  </si>
  <si>
    <t>TULIP 20 MG POTAHOVANÉ TABLETY</t>
  </si>
  <si>
    <t>URIZIA 6 MG/0,4 MG TABLETY S ŘÍZENÝM UVOLŇOVÁNÍM</t>
  </si>
  <si>
    <t>POR TBL FRT 100X6MG/0.4MG</t>
  </si>
  <si>
    <t>URSOSAN</t>
  </si>
  <si>
    <t>VEROSPIRON</t>
  </si>
  <si>
    <t>TBL 20X25MG</t>
  </si>
  <si>
    <t>VOLUVEN 10% 500 ML</t>
  </si>
  <si>
    <t>INF. 10X500 ML</t>
  </si>
  <si>
    <t>XEFO RAPID 8 MG</t>
  </si>
  <si>
    <t>POR TBL FLM 50X8MG</t>
  </si>
  <si>
    <t>YAL</t>
  </si>
  <si>
    <t>SOL 2X67.5ML</t>
  </si>
  <si>
    <t>ZODAC</t>
  </si>
  <si>
    <t>TBL OBD 30X10MG</t>
  </si>
  <si>
    <t>TBL OBD 60X10MG</t>
  </si>
  <si>
    <t>TBL OBD 10X10MG</t>
  </si>
  <si>
    <t>ZOLPIDEM MYLAN</t>
  </si>
  <si>
    <t>POR TBL FLM 50X10MG</t>
  </si>
  <si>
    <t>léky - parenterální výživa (LEK)</t>
  </si>
  <si>
    <t>NUTRIFLEX BASAL</t>
  </si>
  <si>
    <t>INF SOL 5X2000ML</t>
  </si>
  <si>
    <t>léky - enterální výživa (LEK)</t>
  </si>
  <si>
    <t>NUTRIDRINK BALÍČEK 5+1</t>
  </si>
  <si>
    <t>POR SOL 6X200ML</t>
  </si>
  <si>
    <t>NUTRIDRINK COMPACT PROTEIN S PŘÍCHUTÍ KÁVY</t>
  </si>
  <si>
    <t>POR SOL 4X125ML</t>
  </si>
  <si>
    <t>NUTRIDRINK COMPACT S PŘÍCHUTÍ LESNÍHO OVOCE</t>
  </si>
  <si>
    <t>NUTRIDRINK CREME S PŘÍCHUTÍ ČOKOLÁDOVOU</t>
  </si>
  <si>
    <t>POR SOL 4X125GM</t>
  </si>
  <si>
    <t>NUTRIDRINK S PŘÍCHUTÍ ČOKOLÁDOVOU</t>
  </si>
  <si>
    <t>POR SOL 4X200ML</t>
  </si>
  <si>
    <t>NUTRIDRINK S PŘÍCHUTÍ VANILKOVOU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</si>
  <si>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</si>
  <si>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</si>
  <si>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</si>
  <si>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</si>
  <si>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</si>
  <si>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</si>
  <si>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</si>
  <si>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</si>
  <si>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</si>
  <si>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</si>
  <si>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</si>
  <si>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</si>
  <si>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</si>
  <si>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</si>
  <si>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</si>
  <si>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</si>
  <si>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</si>
  <si>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</si>
  <si>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</si>
  <si>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</si>
  <si>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</si>
  <si>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</si>
  <si>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</si>
  <si>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</si>
  <si>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</si>
  <si>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</si>
  <si>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</si>
  <si>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</si>
  <si>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</si>
  <si>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</si>
  <si>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</si>
  <si>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</si>
  <si>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</si>
  <si>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</si>
  <si>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</si>
  <si>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</si>
  <si>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inj.sol.10x2ml/300mg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</si>
  <si>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</si>
  <si>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</si>
  <si>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</si>
  <si>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</si>
  <si>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</si>
  <si>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</si>
  <si>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</si>
  <si>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</si>
  <si>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</si>
  <si>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</si>
  <si>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</si>
  <si>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</si>
  <si>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</si>
  <si>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</si>
  <si>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</si>
  <si>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</si>
  <si>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</si>
  <si>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</si>
  <si>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</si>
  <si>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</si>
  <si>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</si>
  <si>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</si>
  <si>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</si>
  <si>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</si>
  <si>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</si>
  <si>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</si>
  <si>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</si>
  <si>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</si>
  <si>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</si>
  <si>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</si>
  <si>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FLUCONAZOL KABI 2 MG/ML</t>
  </si>
  <si>
    <t>INF SOL 10X100ML/200MG</t>
  </si>
  <si>
    <t>AQUA PRO INJECTIONE BRAUN</t>
  </si>
  <si>
    <t>PAR LQF 20X100ML-PE</t>
  </si>
  <si>
    <t>BCG-MEDAC PRÁŠEK PRO PŘÍPR. SUSP. K INSTILA. DO M.</t>
  </si>
  <si>
    <t>IVS PLQ SUS 1</t>
  </si>
  <si>
    <t>BETADINE - zelená</t>
  </si>
  <si>
    <t>LIQ 1X120ML</t>
  </si>
  <si>
    <t>Carbosorb tbl.20-blistr</t>
  </si>
  <si>
    <t>DIPHERELINE S.R. 11,25 MG</t>
  </si>
  <si>
    <t>INJ PLQ SUS PRO 1+1X2ML AMP</t>
  </si>
  <si>
    <t>FIRMAGON 120 MG</t>
  </si>
  <si>
    <t>INJ PSO LQF 2X120MG+2X6ML</t>
  </si>
  <si>
    <t>FIRMAGON 80 MG</t>
  </si>
  <si>
    <t>INJ PSO LQF 1X80MG+1X6ML</t>
  </si>
  <si>
    <t>CHLORID SODNÝ 0,9% BRAUN</t>
  </si>
  <si>
    <t>INF SOL 10X250MLPELAH</t>
  </si>
  <si>
    <t>INF SOL 20X100MLPELAH</t>
  </si>
  <si>
    <t>INF SOL 10X500MLPELAH</t>
  </si>
  <si>
    <t>INF SOL 10X1000MLPLAH</t>
  </si>
  <si>
    <t>IR  AQUA STERILE OPLACH.1x1000 ml ECOTAINER</t>
  </si>
  <si>
    <t>IR OPLACH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</si>
  <si>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</si>
  <si>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</si>
  <si>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</si>
  <si>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</si>
  <si>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</si>
  <si>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</si>
  <si>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PURIF. KUL,FAG 5 kg</t>
  </si>
  <si>
    <t>KL ETHANOLUM BENZ.DENAT. 900 ml / 720g/</t>
  </si>
  <si>
    <t>KL ETHER 200G</t>
  </si>
  <si>
    <t>KL MESOCAIN GEL, 500G v kelímku 500ml</t>
  </si>
  <si>
    <t>NESTERILNÍ</t>
  </si>
  <si>
    <t>KL PRIPRAVEK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</si>
  <si>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</si>
  <si>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</si>
  <si>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</si>
  <si>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</si>
  <si>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</si>
  <si>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</si>
  <si>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</si>
  <si>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</si>
  <si>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PEROXID VODÍKU 3% COO</t>
  </si>
  <si>
    <t>DRM SOL 1X100ML 3%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</si>
  <si>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</si>
  <si>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</si>
  <si>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</si>
  <si>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</si>
  <si>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</si>
  <si>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</si>
  <si>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</si>
  <si>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</si>
  <si>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</si>
  <si>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</si>
  <si>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</si>
  <si>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</si>
  <si>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</si>
  <si>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</si>
  <si>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</si>
  <si>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C01BD01 - AMIODARON</t>
  </si>
  <si>
    <t>C03CA01 - FUROSEMID</t>
  </si>
  <si>
    <t>C05BA01 - ORGANO-HEPARINOID</t>
  </si>
  <si>
    <t>C07AB07 - BISOPROLOL</t>
  </si>
  <si>
    <t>C09AA04 - PERINDOPRIL</t>
  </si>
  <si>
    <t>C09CA07 - TELMISARTAN</t>
  </si>
  <si>
    <t>C10AA05 - ATORVASTATIN</t>
  </si>
  <si>
    <t>C10BX03 - ATORVASTATIN A AMLODIPIN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</si>
  <si>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</si>
  <si>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</si>
  <si>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</si>
  <si>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</si>
  <si>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</si>
  <si>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</si>
  <si>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</si>
  <si>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</si>
  <si>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</si>
  <si>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</si>
  <si>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</si>
  <si>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L02AE02 - LEUPRORELIN</t>
  </si>
  <si>
    <t>M04AA01 - ALOPURINOL</t>
  </si>
  <si>
    <t>N02BB02 - SODNÁ SŮL METAMIZOLU</t>
  </si>
  <si>
    <t>N02BE01 - PARACETAMOL</t>
  </si>
  <si>
    <t>N05BA12 - ALPRAZOLAM</t>
  </si>
  <si>
    <t>N05CF02 - ZOLPIDEM</t>
  </si>
  <si>
    <t>N06AB10 - ESCITALOPRAM</t>
  </si>
  <si>
    <t>R06AE07 - CETIRIZIN</t>
  </si>
  <si>
    <t>A03FA07 - ITOPRIDUM</t>
  </si>
  <si>
    <t>J01CR02 - AMOXICILIN A  INHIBITOR BETA-LAKTAMASY</t>
  </si>
  <si>
    <t>A10AB05 - INSULIN ASPART</t>
  </si>
  <si>
    <t>J01CR05 - PIPERACILIN A  INHIBITOR BETA-LAKTAMASY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</si>
  <si>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</si>
  <si>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</si>
  <si>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</si>
  <si>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</si>
  <si>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</si>
  <si>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</si>
  <si>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</si>
  <si>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</si>
  <si>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</si>
  <si>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</si>
  <si>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</si>
  <si>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</si>
  <si>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</si>
  <si>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</si>
  <si>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</si>
  <si>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</si>
  <si>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</si>
  <si>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</si>
  <si>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</si>
  <si>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C01BD01</t>
  </si>
  <si>
    <t>107938</t>
  </si>
  <si>
    <t>150MG/3ML INJ SOL 6X3ML</t>
  </si>
  <si>
    <t>C03CA01</t>
  </si>
  <si>
    <t>214036</t>
  </si>
  <si>
    <t>2785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</si>
  <si>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</si>
  <si>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</si>
  <si>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</si>
  <si>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</si>
  <si>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</si>
  <si>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</si>
  <si>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</si>
  <si>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</si>
  <si>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</si>
  <si>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</si>
  <si>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</si>
  <si>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C07AB07</t>
  </si>
  <si>
    <t>158692</t>
  </si>
  <si>
    <t>BISOPROLOL MYLAN</t>
  </si>
  <si>
    <t>5MG TBL FLM 30</t>
  </si>
  <si>
    <t>C09AA04</t>
  </si>
  <si>
    <t>101211</t>
  </si>
  <si>
    <t>5MG TBL FLM 90(3X30)</t>
  </si>
  <si>
    <t>101227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</si>
  <si>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</si>
  <si>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</si>
  <si>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</si>
  <si>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</si>
  <si>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</si>
  <si>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</si>
  <si>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</si>
  <si>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</si>
  <si>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</si>
  <si>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</si>
  <si>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</si>
  <si>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</si>
  <si>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</si>
  <si>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</si>
  <si>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</si>
  <si>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</si>
  <si>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40536</t>
  </si>
  <si>
    <t>40MG/ML INJ SUS 1X5ML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</si>
  <si>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</si>
  <si>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</si>
  <si>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</si>
  <si>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</si>
  <si>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</si>
  <si>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</si>
  <si>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</si>
  <si>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</si>
  <si>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</si>
  <si>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</si>
  <si>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</si>
  <si>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</si>
  <si>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</si>
  <si>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</si>
  <si>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</si>
  <si>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</si>
  <si>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</si>
  <si>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</si>
  <si>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</si>
  <si>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</si>
  <si>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</si>
  <si>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</si>
  <si>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</si>
  <si>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</si>
  <si>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</si>
  <si>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</si>
  <si>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</si>
  <si>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</si>
  <si>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</si>
  <si>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</si>
  <si>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</si>
  <si>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</si>
  <si>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</si>
  <si>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</si>
  <si>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</si>
  <si>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</si>
  <si>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</si>
  <si>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</si>
  <si>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</si>
  <si>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</si>
  <si>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</si>
  <si>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</si>
  <si>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</si>
  <si>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</si>
  <si>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</si>
  <si>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</si>
  <si>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</si>
  <si>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</si>
  <si>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</si>
  <si>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</si>
  <si>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</si>
  <si>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</si>
  <si>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</si>
  <si>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</si>
  <si>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</si>
  <si>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</si>
  <si>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M04AA01</t>
  </si>
  <si>
    <t>127272</t>
  </si>
  <si>
    <t>1631</t>
  </si>
  <si>
    <t>PURINOL</t>
  </si>
  <si>
    <t>100MG TBL NOB 100</t>
  </si>
  <si>
    <t>1633</t>
  </si>
  <si>
    <t>100MG TBL NOB 50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</si>
  <si>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</si>
  <si>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</si>
  <si>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</si>
  <si>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</si>
  <si>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</si>
  <si>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</si>
  <si>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</si>
  <si>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</si>
  <si>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</si>
  <si>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</si>
  <si>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</si>
  <si>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</si>
  <si>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</si>
  <si>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</si>
  <si>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</si>
  <si>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</si>
  <si>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</si>
  <si>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</si>
  <si>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</si>
  <si>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134513</t>
  </si>
  <si>
    <t>20MG TBL FLM 28</t>
  </si>
  <si>
    <t>R06AE07</t>
  </si>
  <si>
    <t>5496</t>
  </si>
  <si>
    <t>10MG TBL FLM 60</t>
  </si>
  <si>
    <t>66029</t>
  </si>
  <si>
    <t>10MG TBL FLM 10</t>
  </si>
  <si>
    <t>66030</t>
  </si>
  <si>
    <t>V06XX</t>
  </si>
  <si>
    <t>33740</t>
  </si>
  <si>
    <t>33751</t>
  </si>
  <si>
    <t>POR SOL 4X125G</t>
  </si>
  <si>
    <t>33847</t>
  </si>
  <si>
    <t>33848</t>
  </si>
  <si>
    <t>33855</t>
  </si>
  <si>
    <t>NUTRIDRINK BALÍČEK 5 + 1</t>
  </si>
  <si>
    <t>33865</t>
  </si>
  <si>
    <t>L02AE02</t>
  </si>
  <si>
    <t>197427</t>
  </si>
  <si>
    <t>LEPTOPROL</t>
  </si>
  <si>
    <t>5MG IMP ISP 1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</si>
  <si>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</si>
  <si>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</si>
  <si>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</si>
  <si>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</si>
  <si>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</si>
  <si>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</si>
  <si>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</si>
  <si>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</si>
  <si>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</si>
  <si>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</si>
  <si>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</si>
  <si>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</si>
  <si>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</si>
  <si>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</si>
  <si>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</si>
  <si>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</si>
  <si>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</si>
  <si>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</si>
  <si>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</si>
  <si>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</si>
  <si>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</si>
  <si>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</si>
  <si>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</si>
  <si>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</si>
  <si>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</si>
  <si>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</si>
  <si>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</si>
  <si>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Králíčková Zuzana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</si>
  <si>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</si>
  <si>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</si>
  <si>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</si>
  <si>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</si>
  <si>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</si>
  <si>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</si>
  <si>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</si>
  <si>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</si>
  <si>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</si>
  <si>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</si>
  <si>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</si>
  <si>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</si>
  <si>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</si>
  <si>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</si>
  <si>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</si>
  <si>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</si>
  <si>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JINÁ ANTIBIOTIKA PRO LOKÁLNÍ APLIKACI</t>
  </si>
  <si>
    <t>1066</t>
  </si>
  <si>
    <t>FRAMYKOIN</t>
  </si>
  <si>
    <t>250IU/G+5,2MG/G UNG 10G</t>
  </si>
  <si>
    <t>NIFURATEL</t>
  </si>
  <si>
    <t>70498</t>
  </si>
  <si>
    <t>MACMIROR</t>
  </si>
  <si>
    <t>200MG TBL OBD 20</t>
  </si>
  <si>
    <t>Pomůcky pro inkontinentní</t>
  </si>
  <si>
    <t>87506</t>
  </si>
  <si>
    <t>VLOŽKY ABSORPČNÍ TENA MEN LEVEL 2</t>
  </si>
  <si>
    <t>450ML,20KS</t>
  </si>
  <si>
    <t>AMOXICILIN A  INHIBITOR BETA-LAKTAMASY</t>
  </si>
  <si>
    <t>CIPROFLOXACIN</t>
  </si>
  <si>
    <t>108606</t>
  </si>
  <si>
    <t>SULFAMETHOXAZOL A TRIMETHOPRIM</t>
  </si>
  <si>
    <t>3377</t>
  </si>
  <si>
    <t>BISEPTOL</t>
  </si>
  <si>
    <t>400MG/80MG TBL NOB 20</t>
  </si>
  <si>
    <t>CHLORID DRASELNÝ</t>
  </si>
  <si>
    <t>17189</t>
  </si>
  <si>
    <t>KALIUM CHLORATUM BIOMEDICA</t>
  </si>
  <si>
    <t>500MG TBL ENT 100</t>
  </si>
  <si>
    <t>CEFUROXIM</t>
  </si>
  <si>
    <t>SODNÁ SŮL METAMIZOLU</t>
  </si>
  <si>
    <t>132654</t>
  </si>
  <si>
    <t>KYSELINA TRANEXAMOVÁ</t>
  </si>
  <si>
    <t>42613</t>
  </si>
  <si>
    <t>NADROPARIN</t>
  </si>
  <si>
    <t>213480</t>
  </si>
  <si>
    <t>FRAXIPARINE FORTE</t>
  </si>
  <si>
    <t>19000IU/ML INJ SOL ISP 10X0,6ML</t>
  </si>
  <si>
    <t>213489</t>
  </si>
  <si>
    <t>FRAXIPARINE</t>
  </si>
  <si>
    <t>9500IU/ML INJ SOL ISP 10X0,6ML</t>
  </si>
  <si>
    <t>213494</t>
  </si>
  <si>
    <t>9500IU/ML INJ SOL ISP 10X0,4ML</t>
  </si>
  <si>
    <t>PITOFENON A ANALGETIKA</t>
  </si>
  <si>
    <t>176954</t>
  </si>
  <si>
    <t>500MG/ML+5MG/ML POR GTT SOL 1X50ML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</si>
  <si>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</si>
  <si>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</si>
  <si>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</si>
  <si>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</si>
  <si>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</si>
  <si>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</si>
  <si>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</si>
  <si>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</si>
  <si>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132992</t>
  </si>
  <si>
    <t>87516</t>
  </si>
  <si>
    <t>VLOŽKY ABSORPČNÍ MOLIMED FOR MEN ACTIVE</t>
  </si>
  <si>
    <t>366ML,14KS</t>
  </si>
  <si>
    <t>225850</t>
  </si>
  <si>
    <t>213482</t>
  </si>
  <si>
    <t>19000IU/ML INJ SOL ISP 10X0,8ML</t>
  </si>
  <si>
    <t>NITROFURANTOIN</t>
  </si>
  <si>
    <t>207280</t>
  </si>
  <si>
    <t>FUROLIN</t>
  </si>
  <si>
    <t>100MG TBL NOB 30</t>
  </si>
  <si>
    <t>203954</t>
  </si>
  <si>
    <t>400MG/80MG TBL NOB 28</t>
  </si>
  <si>
    <t>96039</t>
  </si>
  <si>
    <t>CIPRINOL</t>
  </si>
  <si>
    <t>OMEPRAZOL</t>
  </si>
  <si>
    <t>25366</t>
  </si>
  <si>
    <t>20MG CPS ETD 90 I</t>
  </si>
  <si>
    <t>6264</t>
  </si>
  <si>
    <t>88249</t>
  </si>
  <si>
    <t>VLOŽKY ABSORPČNÍ ID FOR MEN LEVEL 2</t>
  </si>
  <si>
    <t>470ML,COTTON FEEL,10KS</t>
  </si>
  <si>
    <t>169033</t>
  </si>
  <si>
    <t>500MG TBL FLM 16</t>
  </si>
  <si>
    <t>CETIRIZIN</t>
  </si>
  <si>
    <t>FLUDROKORTISON</t>
  </si>
  <si>
    <t>185266</t>
  </si>
  <si>
    <t>FLUDROCORTISON</t>
  </si>
  <si>
    <t>0,1MG TBL NOB 100</t>
  </si>
  <si>
    <t>FLUKONAZOL</t>
  </si>
  <si>
    <t>225896</t>
  </si>
  <si>
    <t>FLUKONAZOL PMCS</t>
  </si>
  <si>
    <t>100MG CPS DUR 28</t>
  </si>
  <si>
    <t>HYDROKORTISON</t>
  </si>
  <si>
    <t>180825</t>
  </si>
  <si>
    <t>HYDROCORTISON 10 MG JENAPHARM</t>
  </si>
  <si>
    <t>10MG TBL NOB 20</t>
  </si>
  <si>
    <t>213485</t>
  </si>
  <si>
    <t>9500IU/ML INJ SOL ISP 10X0,8ML</t>
  </si>
  <si>
    <t>OFLOXACIN</t>
  </si>
  <si>
    <t>55636</t>
  </si>
  <si>
    <t>OFLOXIN</t>
  </si>
  <si>
    <t>200MG TBL FLM 10</t>
  </si>
  <si>
    <t>50335</t>
  </si>
  <si>
    <t>500MG/ML+5MG/ML POR GTT SOL 1X25ML</t>
  </si>
  <si>
    <t>PROPIVERIN</t>
  </si>
  <si>
    <t>161522</t>
  </si>
  <si>
    <t>MICTONORM UNO</t>
  </si>
  <si>
    <t>30MG CPS RDR 28</t>
  </si>
  <si>
    <t>RŮZNÉ JINÉ KOMBINACE ŽELEZA</t>
  </si>
  <si>
    <t>119653</t>
  </si>
  <si>
    <t>SORBIFER DURULES</t>
  </si>
  <si>
    <t>320MG/60MG TBL RET 60</t>
  </si>
  <si>
    <t>TAMSULOSIN A DUTASTERID</t>
  </si>
  <si>
    <t>145988</t>
  </si>
  <si>
    <t>DUODART</t>
  </si>
  <si>
    <t>0,5MG/0,4MG CPS DUR 90</t>
  </si>
  <si>
    <t>3458</t>
  </si>
  <si>
    <t>ZIP SUCHÝ PŘIPEVŇOVACÍ 5050</t>
  </si>
  <si>
    <t>1 SADA</t>
  </si>
  <si>
    <t>3462</t>
  </si>
  <si>
    <t>SÁČEK URINÁLNÍ SBĚRNÝ LÝTKOVÝ CONVEEN</t>
  </si>
  <si>
    <t>500ML,SPOJOVACÍ HADICE 400MM,10KS</t>
  </si>
  <si>
    <t>ALPROSTADIL</t>
  </si>
  <si>
    <t>70426</t>
  </si>
  <si>
    <t>KARON</t>
  </si>
  <si>
    <t>0,5MG/ML INJ SOL 1X0,2ML+1X9,8ML VIA</t>
  </si>
  <si>
    <t>BAKLOFEN</t>
  </si>
  <si>
    <t>40274</t>
  </si>
  <si>
    <t>BACLOFEN-POLPHARMA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</si>
  <si>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</si>
  <si>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</si>
  <si>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</si>
  <si>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</si>
  <si>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</si>
  <si>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</si>
  <si>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</si>
  <si>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</si>
  <si>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</si>
  <si>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</si>
  <si>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</si>
  <si>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18523</t>
  </si>
  <si>
    <t>15658</t>
  </si>
  <si>
    <t>CIPLOX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</si>
  <si>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</si>
  <si>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</si>
  <si>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</si>
  <si>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</si>
  <si>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</si>
  <si>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</si>
  <si>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</si>
  <si>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</si>
  <si>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DIKLOFENAK</t>
  </si>
  <si>
    <t>58880</t>
  </si>
  <si>
    <t>100MG TBL PRO 20</t>
  </si>
  <si>
    <t>DROSPIRENON A ETHINYLESTRADIOL</t>
  </si>
  <si>
    <t>66196</t>
  </si>
  <si>
    <t>YADINE</t>
  </si>
  <si>
    <t>3MG/0,03MG TBL FLM 3X21</t>
  </si>
  <si>
    <t>DROTAVERIN</t>
  </si>
  <si>
    <t>192729</t>
  </si>
  <si>
    <t>NO-SPA</t>
  </si>
  <si>
    <t>40MG TBL NOB 24</t>
  </si>
  <si>
    <t>DUTASTERID</t>
  </si>
  <si>
    <t>127177</t>
  </si>
  <si>
    <t>DUTALAN</t>
  </si>
  <si>
    <t>0,5MG CPS MOL 90</t>
  </si>
  <si>
    <t>FESOTERODIN</t>
  </si>
  <si>
    <t>500369</t>
  </si>
  <si>
    <t>TOVIAZ</t>
  </si>
  <si>
    <t>8MG TBL PRO 84</t>
  </si>
  <si>
    <t>500370</t>
  </si>
  <si>
    <t>4MG TBL PRO 84</t>
  </si>
  <si>
    <t>GABAPENTIN</t>
  </si>
  <si>
    <t>84400</t>
  </si>
  <si>
    <t>NEURONTIN</t>
  </si>
  <si>
    <t>300MG CPS DUR 100</t>
  </si>
  <si>
    <t>INDOMETACIN</t>
  </si>
  <si>
    <t>93723</t>
  </si>
  <si>
    <t>INDOMETACIN BERLIN-CHEMIE</t>
  </si>
  <si>
    <t>50MG SUP 10</t>
  </si>
  <si>
    <t>KLINDAMYCIN</t>
  </si>
  <si>
    <t>100339</t>
  </si>
  <si>
    <t>DALACIN C</t>
  </si>
  <si>
    <t>300MG CPS DUR 16</t>
  </si>
  <si>
    <t>KODEIN</t>
  </si>
  <si>
    <t>56992</t>
  </si>
  <si>
    <t>CODEIN SLOVAKOFARMA</t>
  </si>
  <si>
    <t>15MG TBL NOB 10</t>
  </si>
  <si>
    <t>MEFENOXALON</t>
  </si>
  <si>
    <t>3645</t>
  </si>
  <si>
    <t>DIMEXOL</t>
  </si>
  <si>
    <t>200MG TBL NOB 30</t>
  </si>
  <si>
    <t>NIMESULID</t>
  </si>
  <si>
    <t>12892</t>
  </si>
  <si>
    <t>AULIN</t>
  </si>
  <si>
    <t>12895</t>
  </si>
  <si>
    <t>100MG POR GRA SUS 30 I</t>
  </si>
  <si>
    <t>NORFLOXACIN</t>
  </si>
  <si>
    <t>93465</t>
  </si>
  <si>
    <t>NOLICIN</t>
  </si>
  <si>
    <t>400MG TBL FLM 20</t>
  </si>
  <si>
    <t>115318</t>
  </si>
  <si>
    <t>20MG CPS ETD 90 II</t>
  </si>
  <si>
    <t>66819</t>
  </si>
  <si>
    <t>MICTONETTEN</t>
  </si>
  <si>
    <t>5MG TBL OBD 50</t>
  </si>
  <si>
    <t>161536</t>
  </si>
  <si>
    <t>178596</t>
  </si>
  <si>
    <t>45MG CPS RDR 28</t>
  </si>
  <si>
    <t>103706</t>
  </si>
  <si>
    <t>MICTONORM</t>
  </si>
  <si>
    <t>15MG TBL FLM 30</t>
  </si>
  <si>
    <t>178611</t>
  </si>
  <si>
    <t>231597</t>
  </si>
  <si>
    <t>SILDENAFIL</t>
  </si>
  <si>
    <t>166801</t>
  </si>
  <si>
    <t>OLVION</t>
  </si>
  <si>
    <t>100MG TBL FLM 8</t>
  </si>
  <si>
    <t>157899</t>
  </si>
  <si>
    <t>SILDENAFIL MYLAN</t>
  </si>
  <si>
    <t>SILODOSIN</t>
  </si>
  <si>
    <t>167445</t>
  </si>
  <si>
    <t>UROREC</t>
  </si>
  <si>
    <t>8MG CPS DUR 30</t>
  </si>
  <si>
    <t>SÍRAN HOŘEČNATÝ</t>
  </si>
  <si>
    <t>498</t>
  </si>
  <si>
    <t>100MG/ML INJ SOL 5X10ML</t>
  </si>
  <si>
    <t>SOLIFENACIN</t>
  </si>
  <si>
    <t>18279</t>
  </si>
  <si>
    <t>VESICARE</t>
  </si>
  <si>
    <t>5MG TBL FLM 100</t>
  </si>
  <si>
    <t>18287</t>
  </si>
  <si>
    <t>10MG TBL FLM 100</t>
  </si>
  <si>
    <t>TAMSULOSIN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</si>
  <si>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</si>
  <si>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</si>
  <si>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</si>
  <si>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</si>
  <si>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</si>
  <si>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</si>
  <si>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</si>
  <si>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</si>
  <si>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</si>
  <si>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</si>
  <si>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</si>
  <si>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</si>
  <si>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MIRABEGRON</t>
  </si>
  <si>
    <t>193800</t>
  </si>
  <si>
    <t>BETMIGA</t>
  </si>
  <si>
    <t>50MG TBL PRO 90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</si>
  <si>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</si>
  <si>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</si>
  <si>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</si>
  <si>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</si>
  <si>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</si>
  <si>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</si>
  <si>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</si>
  <si>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</si>
  <si>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AVANAFIL</t>
  </si>
  <si>
    <t>194284</t>
  </si>
  <si>
    <t>SPEDRA</t>
  </si>
  <si>
    <t>200MG TBL NOB 8X1</t>
  </si>
  <si>
    <t>VORTIOXETIN</t>
  </si>
  <si>
    <t>194726</t>
  </si>
  <si>
    <t>BRINTELLIX</t>
  </si>
  <si>
    <t>DARIFENACIN</t>
  </si>
  <si>
    <t>28337</t>
  </si>
  <si>
    <t>EMSELEX</t>
  </si>
  <si>
    <t>7,5MG TBL PRO 98 I</t>
  </si>
  <si>
    <t>28338</t>
  </si>
  <si>
    <t>15MG TBL PRO 98 I</t>
  </si>
  <si>
    <t>29034</t>
  </si>
  <si>
    <t>15MG TBL PRO 98 II</t>
  </si>
  <si>
    <t>Pomůcky stomické</t>
  </si>
  <si>
    <t>172068</t>
  </si>
  <si>
    <t>PÁS BŘIŠNÍ STOMICKÝ AT04603</t>
  </si>
  <si>
    <t>STOMICKÝ PÁS TEXTILNÍ,ELASTICKÝ</t>
  </si>
  <si>
    <t>Obvazový materiál, náplasti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</si>
  <si>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</si>
  <si>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</si>
  <si>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</si>
  <si>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</si>
  <si>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</si>
  <si>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</si>
  <si>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</si>
  <si>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</si>
  <si>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</si>
  <si>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</si>
  <si>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</si>
  <si>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</si>
  <si>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3461</t>
  </si>
  <si>
    <t>SÁČEK URINÁLNÍ SBĚRNÝ STEHENNÍ CONVEEN</t>
  </si>
  <si>
    <t>500ML,SPOJOVACÍ HADICE 250MM,10KS</t>
  </si>
  <si>
    <t>85837</t>
  </si>
  <si>
    <t>VLOŽKY ABSORPČNÍ TENA MEN LEVEL 1</t>
  </si>
  <si>
    <t>275ML,24KS</t>
  </si>
  <si>
    <t>87316</t>
  </si>
  <si>
    <t>KALHOTKY ABSORPČNÍ NAVLÉKACÍ MOLICARE MOBIL LARGE</t>
  </si>
  <si>
    <t>BOKY 100-150CM,1713ML,14KS</t>
  </si>
  <si>
    <t>3456</t>
  </si>
  <si>
    <t>KONDOM URINÁLNÍ SAMOLEPÍCÍ</t>
  </si>
  <si>
    <t>30MM,30KS</t>
  </si>
  <si>
    <t>3463</t>
  </si>
  <si>
    <t>SÁČEK URINÁLNÍ SBĚRNÝ LÝTKOVÝ DISKRÉTNÍ CONVEEN</t>
  </si>
  <si>
    <t>600ML,SPOJOVACÍ HADICE 450MM,10KS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</si>
  <si>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</si>
  <si>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</si>
  <si>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</si>
  <si>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</si>
  <si>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</si>
  <si>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</si>
  <si>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</si>
  <si>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</si>
  <si>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</si>
  <si>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</si>
  <si>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KONDOM URINÁLNÍ S PROUŽKEM CONVEEN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</si>
  <si>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</si>
  <si>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</si>
  <si>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</si>
  <si>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</si>
  <si>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</si>
  <si>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</si>
  <si>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</si>
  <si>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</si>
  <si>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</si>
  <si>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</si>
  <si>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</si>
  <si>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</si>
  <si>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170265</t>
  </si>
  <si>
    <t>KALHOTKY ABSORPČNÍ TENA LADY PANTS DISCREET MEDIUM</t>
  </si>
  <si>
    <t>BOKY 75-100CM,830ML,12KS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</si>
  <si>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</si>
  <si>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</si>
  <si>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</si>
  <si>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</si>
  <si>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</si>
  <si>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</si>
  <si>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</si>
  <si>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</si>
  <si>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</si>
  <si>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</si>
  <si>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</si>
  <si>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</si>
  <si>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</si>
  <si>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</si>
  <si>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</si>
  <si>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</si>
  <si>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</si>
  <si>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</si>
  <si>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</si>
  <si>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</si>
  <si>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</si>
  <si>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</si>
  <si>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</si>
  <si>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</si>
  <si>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</si>
  <si>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</si>
  <si>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</si>
  <si>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</si>
  <si>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140348</t>
  </si>
  <si>
    <t>SYSTÉM PROPLACH.PRO MOČOVÉ KATETRY (KYS.CITR. 3,23</t>
  </si>
  <si>
    <t>10X100ML KAT.C. FB99839</t>
  </si>
  <si>
    <t>140693</t>
  </si>
  <si>
    <t>NELATON, STERIL., IHNED K POUŽITÍ, ANTIREFLUX. CHLOPEŇ,CH06-16, D.25 CM, 30KS</t>
  </si>
  <si>
    <t>211972</t>
  </si>
  <si>
    <t>VITAROS</t>
  </si>
  <si>
    <t>3MG/G CRM 4X100MG</t>
  </si>
  <si>
    <t>AZITHROMYCIN</t>
  </si>
  <si>
    <t>155859</t>
  </si>
  <si>
    <t>SUMAMED</t>
  </si>
  <si>
    <t>500MG TBL FLM 3</t>
  </si>
  <si>
    <t>BETAMETHASON</t>
  </si>
  <si>
    <t>19759</t>
  </si>
  <si>
    <t>BELODERM</t>
  </si>
  <si>
    <t>0,5MG/G CRM 30G</t>
  </si>
  <si>
    <t>BIFONAZOL</t>
  </si>
  <si>
    <t>137116</t>
  </si>
  <si>
    <t>CANESPOR 1X DENNĚ</t>
  </si>
  <si>
    <t>0,01G/G DRM SOL 15ML</t>
  </si>
  <si>
    <t>128123</t>
  </si>
  <si>
    <t>50MG TBL FLM 28</t>
  </si>
  <si>
    <t>185519</t>
  </si>
  <si>
    <t>150MG TBL FLM 98</t>
  </si>
  <si>
    <t>129920</t>
  </si>
  <si>
    <t>APO-BICALUTAMID</t>
  </si>
  <si>
    <t>150MG TBL FLM 30</t>
  </si>
  <si>
    <t>DISTIGMIN</t>
  </si>
  <si>
    <t>2130</t>
  </si>
  <si>
    <t>UBRETID</t>
  </si>
  <si>
    <t>5MG TBL NOB 50</t>
  </si>
  <si>
    <t>DOXYCYKLIN</t>
  </si>
  <si>
    <t>90986</t>
  </si>
  <si>
    <t>DEOXYMYKOIN</t>
  </si>
  <si>
    <t>100MG TBL NOB 10</t>
  </si>
  <si>
    <t>FUROSEMID</t>
  </si>
  <si>
    <t>JINÁ IMUNOSTIMULANCIA</t>
  </si>
  <si>
    <t>17806</t>
  </si>
  <si>
    <t>URO-VAXOM</t>
  </si>
  <si>
    <t>6MG CPS DUR 90</t>
  </si>
  <si>
    <t>KLOMIFEN</t>
  </si>
  <si>
    <t>40455</t>
  </si>
  <si>
    <t>CLOSTILBEGYT</t>
  </si>
  <si>
    <t>50MG TBL NOB 10</t>
  </si>
  <si>
    <t>NAFTIFIN</t>
  </si>
  <si>
    <t>54315</t>
  </si>
  <si>
    <t>EXODERIL</t>
  </si>
  <si>
    <t>10MG/ML DRM SOL 1X20ML</t>
  </si>
  <si>
    <t>207822</t>
  </si>
  <si>
    <t>237957</t>
  </si>
  <si>
    <t>15MG TBL OBD 30</t>
  </si>
  <si>
    <t>26913</t>
  </si>
  <si>
    <t>VIAGRA</t>
  </si>
  <si>
    <t>100MG TBL FLM 8 I</t>
  </si>
  <si>
    <t>211928</t>
  </si>
  <si>
    <t>SOLIFENACIN MYLAN</t>
  </si>
  <si>
    <t>TADALAFIL</t>
  </si>
  <si>
    <t>135451</t>
  </si>
  <si>
    <t>TADILECTO</t>
  </si>
  <si>
    <t>20MG TBL FLM 8</t>
  </si>
  <si>
    <t>TAMOXIFEN</t>
  </si>
  <si>
    <t>58701</t>
  </si>
  <si>
    <t>TAMOXIFEN "EBEWE"</t>
  </si>
  <si>
    <t>10MG TBL NOB 100</t>
  </si>
  <si>
    <t>49196</t>
  </si>
  <si>
    <t>0,4MG CPS RDR 100</t>
  </si>
  <si>
    <t>117529</t>
  </si>
  <si>
    <t>TAFLOSIN</t>
  </si>
  <si>
    <t>TESTOSTERON</t>
  </si>
  <si>
    <t>19373</t>
  </si>
  <si>
    <t>NEBIDO</t>
  </si>
  <si>
    <t>1000MG/4ML INJ SOL 1X4ML</t>
  </si>
  <si>
    <t>186652</t>
  </si>
  <si>
    <t>SUSTANON 250</t>
  </si>
  <si>
    <t>250MG/ML INJ SOL 1X1ML</t>
  </si>
  <si>
    <t>199683</t>
  </si>
  <si>
    <t>80218</t>
  </si>
  <si>
    <t>UNDESTOR</t>
  </si>
  <si>
    <t>40MG CPS MOL 60</t>
  </si>
  <si>
    <t>211349</t>
  </si>
  <si>
    <t>ANDROGEL</t>
  </si>
  <si>
    <t>16,2MG/G GEL 1X88G</t>
  </si>
  <si>
    <t>220949</t>
  </si>
  <si>
    <t>TESTAVAN</t>
  </si>
  <si>
    <t>20MG/G TDR GEL 1X85,5G</t>
  </si>
  <si>
    <t>225993</t>
  </si>
  <si>
    <t>TRIAMCINOLON A ANTISEPTIKA</t>
  </si>
  <si>
    <t>4178</t>
  </si>
  <si>
    <t>TRIAMCINOLON E LÉČIVA</t>
  </si>
  <si>
    <t>1MG/G+10MG/G UNG 1X20G</t>
  </si>
  <si>
    <t>ZOLPIDEM</t>
  </si>
  <si>
    <t>221061</t>
  </si>
  <si>
    <t>STILNOX</t>
  </si>
  <si>
    <t>197782</t>
  </si>
  <si>
    <t>6MG/0,4MG TBL RET 30</t>
  </si>
  <si>
    <t>28334</t>
  </si>
  <si>
    <t>7,5MG TBL PRO 28 I</t>
  </si>
  <si>
    <t>HOŘČÍK (KOMBINACE RŮZNÝCH SOLÍ)</t>
  </si>
  <si>
    <t>234736</t>
  </si>
  <si>
    <t>MAGNOSOLV</t>
  </si>
  <si>
    <t>365MG POR GRA SOL SCC 30</t>
  </si>
  <si>
    <t>Jiná</t>
  </si>
  <si>
    <t>*1021</t>
  </si>
  <si>
    <t>Jiný</t>
  </si>
  <si>
    <t>87846</t>
  </si>
  <si>
    <t>VLOŽKY ABSORPČNÍ ABRI LIGHT SUPER</t>
  </si>
  <si>
    <t>800ML,30KS</t>
  </si>
  <si>
    <t>87097</t>
  </si>
  <si>
    <t>KALHOTKY ABSORPČNÍ TENA PANTS PLUS LARGE</t>
  </si>
  <si>
    <t>BOKY 100-135CM,1440ML,14KS</t>
  </si>
  <si>
    <t>93920</t>
  </si>
  <si>
    <t>CH 14,30 KS</t>
  </si>
  <si>
    <t>153973</t>
  </si>
  <si>
    <t>AZITROMYCIN MYLAN</t>
  </si>
  <si>
    <t>DIENOGEST A ETHINYLESTRADIOL</t>
  </si>
  <si>
    <t>126920</t>
  </si>
  <si>
    <t>DIENILLE</t>
  </si>
  <si>
    <t>2MG/0,03MG TBL FLM 3X21</t>
  </si>
  <si>
    <t>BISOPROLOL A AMLODIPIN</t>
  </si>
  <si>
    <t>184284</t>
  </si>
  <si>
    <t>CONCOR COMBI</t>
  </si>
  <si>
    <t>5MG/5MG TBL NOB 30</t>
  </si>
  <si>
    <t>*1005</t>
  </si>
  <si>
    <t>ACEKLOFENAK</t>
  </si>
  <si>
    <t>191730</t>
  </si>
  <si>
    <t>BIOFENAC</t>
  </si>
  <si>
    <t>100MG TBL FLM 60</t>
  </si>
  <si>
    <t>ALPRAZOLAM</t>
  </si>
  <si>
    <t>AMIDY</t>
  </si>
  <si>
    <t>2684</t>
  </si>
  <si>
    <t>10MG/G+2MG/G GEL 1X20G</t>
  </si>
  <si>
    <t>ATORVASTATIN</t>
  </si>
  <si>
    <t>147065</t>
  </si>
  <si>
    <t>APO-ATORVASTATIN</t>
  </si>
  <si>
    <t>47725</t>
  </si>
  <si>
    <t>ZINNAT</t>
  </si>
  <si>
    <t>47727</t>
  </si>
  <si>
    <t>99600</t>
  </si>
  <si>
    <t>10MG TBL FLM 90</t>
  </si>
  <si>
    <t>DESLORATADIN</t>
  </si>
  <si>
    <t>28837</t>
  </si>
  <si>
    <t>AERIUS</t>
  </si>
  <si>
    <t>0,5MG/ML POR SOL 60ML+LŽ</t>
  </si>
  <si>
    <t>DEXAMETHASON A ANTIINFEKTIVA</t>
  </si>
  <si>
    <t>2546</t>
  </si>
  <si>
    <t>MAXITROL</t>
  </si>
  <si>
    <t>OPH GTT SUS 1X5ML</t>
  </si>
  <si>
    <t>DOXAZOSIN</t>
  </si>
  <si>
    <t>107794</t>
  </si>
  <si>
    <t>ZOXON</t>
  </si>
  <si>
    <t>4MG TBL NOB 90</t>
  </si>
  <si>
    <t>64797</t>
  </si>
  <si>
    <t>KAMIREN 4</t>
  </si>
  <si>
    <t>4MG TBL NOB 30</t>
  </si>
  <si>
    <t>4013</t>
  </si>
  <si>
    <t>DOXYBENE</t>
  </si>
  <si>
    <t>200MG TBL NOB 10</t>
  </si>
  <si>
    <t>32953</t>
  </si>
  <si>
    <t>DOXYHEXAL</t>
  </si>
  <si>
    <t>FINASTERID</t>
  </si>
  <si>
    <t>107595</t>
  </si>
  <si>
    <t>PENESTER</t>
  </si>
  <si>
    <t>5MG TBL FLM 90 II</t>
  </si>
  <si>
    <t>117859</t>
  </si>
  <si>
    <t>FINPROS</t>
  </si>
  <si>
    <t>GESTODEN A ETHINYLESTRADIOL</t>
  </si>
  <si>
    <t>46707</t>
  </si>
  <si>
    <t>LOGEST</t>
  </si>
  <si>
    <t>0,075MG/0,02MG TBL OBD 3X21</t>
  </si>
  <si>
    <t>93724</t>
  </si>
  <si>
    <t>100MG SUP 10</t>
  </si>
  <si>
    <t>KLARITHROMYCIN</t>
  </si>
  <si>
    <t>216199</t>
  </si>
  <si>
    <t>KLACID</t>
  </si>
  <si>
    <t>500MG TBL FLM 14</t>
  </si>
  <si>
    <t>56993</t>
  </si>
  <si>
    <t>30MG TBL NOB 10</t>
  </si>
  <si>
    <t>KYSELINA AMINOMETHYLBENZOOVÁ</t>
  </si>
  <si>
    <t>2123</t>
  </si>
  <si>
    <t>PAMBA</t>
  </si>
  <si>
    <t>KYSELINA URSODEOXYCHOLOVÁ</t>
  </si>
  <si>
    <t>13808</t>
  </si>
  <si>
    <t>250MG CPS DUR 100 I</t>
  </si>
  <si>
    <t>LINAGLIPTIN</t>
  </si>
  <si>
    <t>168451</t>
  </si>
  <si>
    <t>TRAJENTA</t>
  </si>
  <si>
    <t>5MG TBL FLM 90X1</t>
  </si>
  <si>
    <t>MELOXIKAM</t>
  </si>
  <si>
    <t>112562</t>
  </si>
  <si>
    <t>RECOXA</t>
  </si>
  <si>
    <t>15MG TBL NOB 60</t>
  </si>
  <si>
    <t>NAPROXEN</t>
  </si>
  <si>
    <t>207251</t>
  </si>
  <si>
    <t>NALGESIN</t>
  </si>
  <si>
    <t>550MG TBL FLM 10</t>
  </si>
  <si>
    <t>140187</t>
  </si>
  <si>
    <t>OMEPRAZOL STADA</t>
  </si>
  <si>
    <t>20MG CPS ETD 30</t>
  </si>
  <si>
    <t>OXYBUTYNIN</t>
  </si>
  <si>
    <t>66791</t>
  </si>
  <si>
    <t>DITROPAN</t>
  </si>
  <si>
    <t>5MG TBL NOB 30</t>
  </si>
  <si>
    <t>PENTOXIFYLIN</t>
  </si>
  <si>
    <t>47085</t>
  </si>
  <si>
    <t>PENTOMER RETARD</t>
  </si>
  <si>
    <t>400MG TBL PRO 100</t>
  </si>
  <si>
    <t>PERINDOPRIL</t>
  </si>
  <si>
    <t>88708</t>
  </si>
  <si>
    <t>ALGIFEN</t>
  </si>
  <si>
    <t>500MG/5,25MG/0,1MG TBL NOB 20</t>
  </si>
  <si>
    <t>160211</t>
  </si>
  <si>
    <t>SILDENAFIL ACCORD</t>
  </si>
  <si>
    <t>100MG TBL FLM 4</t>
  </si>
  <si>
    <t>237329</t>
  </si>
  <si>
    <t>MAGNESIUM SULFURICUM BBP</t>
  </si>
  <si>
    <t>14439</t>
  </si>
  <si>
    <t>0,4MG CPS RDR 30</t>
  </si>
  <si>
    <t>14499</t>
  </si>
  <si>
    <t>0,4MG TBL PRO 30</t>
  </si>
  <si>
    <t>51824</t>
  </si>
  <si>
    <t>TANYZ</t>
  </si>
  <si>
    <t>THIOKOLCHIKOSID</t>
  </si>
  <si>
    <t>203765</t>
  </si>
  <si>
    <t>MUSCORIL CPS</t>
  </si>
  <si>
    <t>4MG CPS DUR 30</t>
  </si>
  <si>
    <t>TRAMADOL</t>
  </si>
  <si>
    <t>112004</t>
  </si>
  <si>
    <t>TRAMADOL RETARD ACTAVIS</t>
  </si>
  <si>
    <t>100MG TBL PRO 30 I</t>
  </si>
  <si>
    <t>TRIAMCINOLON</t>
  </si>
  <si>
    <t>2828</t>
  </si>
  <si>
    <t>TRIAMCINOLON LÉČIVA CRM</t>
  </si>
  <si>
    <t>1MG/G CRM 10G</t>
  </si>
  <si>
    <t>155777</t>
  </si>
  <si>
    <t>15MG TBL FLM 100</t>
  </si>
  <si>
    <t>239482</t>
  </si>
  <si>
    <t>AUGMENTIN 1 G</t>
  </si>
  <si>
    <t>875MG/125MG TBL FLM 14 I</t>
  </si>
  <si>
    <t>LAKTULOSA</t>
  </si>
  <si>
    <t>17190</t>
  </si>
  <si>
    <t>LACTULOSA BIOMEDICA</t>
  </si>
  <si>
    <t>667MG/ML SIR 250ML</t>
  </si>
  <si>
    <t>SODNÁ SŮL LEVOTHYROXINU</t>
  </si>
  <si>
    <t>172044</t>
  </si>
  <si>
    <t>LETROX</t>
  </si>
  <si>
    <t>150MCG TBL NOB 100</t>
  </si>
  <si>
    <t>187427</t>
  </si>
  <si>
    <t>100MCG TBL NOB 100</t>
  </si>
  <si>
    <t>*1016</t>
  </si>
  <si>
    <t>86093</t>
  </si>
  <si>
    <t>PODLOŽKA 2D ALTERNA 1775</t>
  </si>
  <si>
    <t>50MM,5KS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</si>
  <si>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</si>
  <si>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</si>
  <si>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</si>
  <si>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</si>
  <si>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Ortopedicko protetické pomůcky sériově vyráběné</t>
  </si>
  <si>
    <t>5112</t>
  </si>
  <si>
    <t>PÁS BŘIŠNÍ VERBA 932 521 4</t>
  </si>
  <si>
    <t>OBDVOD TRUPU 105-115CM,VEL.5</t>
  </si>
  <si>
    <t>3459</t>
  </si>
  <si>
    <t>SÁČEK URINÁLNÍ SBĚRNÝ NOČNÍ CONVEEN</t>
  </si>
  <si>
    <t>1500ML,SPOJOVACÍ HADICE 900MM,10KS</t>
  </si>
  <si>
    <t>87165</t>
  </si>
  <si>
    <t>SÁČEK URINÁLNÍ SU 20 V2</t>
  </si>
  <si>
    <t>2000ML,DOLNÍ VÝPUST-T,1KS</t>
  </si>
  <si>
    <t>87628</t>
  </si>
  <si>
    <t>VLOŽKY ABSORPČNÍ TENA LADY MINI PLUS</t>
  </si>
  <si>
    <t>245ML,16KS</t>
  </si>
  <si>
    <t>140834</t>
  </si>
  <si>
    <t>KATÉTR LUBRIKOVANÝ JEDNORÁZOVÝ ACTREEN HI-LITE NEL</t>
  </si>
  <si>
    <t>STERILNÍ MOČOVÝ PRO MUŽE, 238208 - 16, CH08 (2,7MM) - CH16 (5,3MM)</t>
  </si>
  <si>
    <t>52383</t>
  </si>
  <si>
    <t>KATÉTR MOČOVÝ-NELATON MUŽSKÝ</t>
  </si>
  <si>
    <t>2 BOČ.OTVORY,DÉLKA 360MM,VEL.CH 06,08,10,12,14,16,18,20,22,24,KAT.Č.010.(XX).182</t>
  </si>
  <si>
    <t>ALOPURINOL</t>
  </si>
  <si>
    <t>127263</t>
  </si>
  <si>
    <t>BETAHISTIN</t>
  </si>
  <si>
    <t>215566</t>
  </si>
  <si>
    <t>BETASERC 16</t>
  </si>
  <si>
    <t>16MG TBL NOB 60</t>
  </si>
  <si>
    <t>BROMAZEPAM</t>
  </si>
  <si>
    <t>88217</t>
  </si>
  <si>
    <t>LEXAURIN</t>
  </si>
  <si>
    <t>1,5MG TBL NOB 30</t>
  </si>
  <si>
    <t>58834</t>
  </si>
  <si>
    <t>ZODAC GTT</t>
  </si>
  <si>
    <t>10MG/ML POR GTT SOL 1X20ML I</t>
  </si>
  <si>
    <t>2360</t>
  </si>
  <si>
    <t>5MG TBL NOB 20</t>
  </si>
  <si>
    <t>ERDOSTEIN</t>
  </si>
  <si>
    <t>199680</t>
  </si>
  <si>
    <t>ERDOMED</t>
  </si>
  <si>
    <t>300MG CPS DUR 60</t>
  </si>
  <si>
    <t>41633</t>
  </si>
  <si>
    <t>MIRELLE</t>
  </si>
  <si>
    <t>0,06MG/0,015MG TBL FLM 3X28</t>
  </si>
  <si>
    <t>MOMETASON</t>
  </si>
  <si>
    <t>192200</t>
  </si>
  <si>
    <t>ELOCOM</t>
  </si>
  <si>
    <t>1MG/G CRM 1X100G</t>
  </si>
  <si>
    <t>160212</t>
  </si>
  <si>
    <t>75022</t>
  </si>
  <si>
    <t>COTRIMOXAZOL AL FORTE</t>
  </si>
  <si>
    <t>800MG/160MG TBL NOB 10</t>
  </si>
  <si>
    <t>75023</t>
  </si>
  <si>
    <t>800MG/160MG TBL NOB 20</t>
  </si>
  <si>
    <t>213944</t>
  </si>
  <si>
    <t>URIFOS</t>
  </si>
  <si>
    <t>3G POR GRA SOL 1</t>
  </si>
  <si>
    <t>29031</t>
  </si>
  <si>
    <t>7,5MG TBL PRO 98 II</t>
  </si>
  <si>
    <t>TRAMADOL A PARACETAMOL</t>
  </si>
  <si>
    <t>132872</t>
  </si>
  <si>
    <t>ZALDIAR</t>
  </si>
  <si>
    <t>37,5MG/325MG TBL FLM 30</t>
  </si>
  <si>
    <t>97186</t>
  </si>
  <si>
    <t>EUTHYROX</t>
  </si>
  <si>
    <t>100MCG TBL NOB 100 I</t>
  </si>
  <si>
    <t>*1020</t>
  </si>
  <si>
    <t>169272</t>
  </si>
  <si>
    <t>ODSTRAŇOVAČ MEDICÍNSKÝCH ADHEZIV BRAVA SPRAY</t>
  </si>
  <si>
    <t>50ML,1KS</t>
  </si>
  <si>
    <t>3364</t>
  </si>
  <si>
    <t>KRÉM BARIÉROVÝ COLOPLAST 4720</t>
  </si>
  <si>
    <t>TUBA 60ML,1KS</t>
  </si>
  <si>
    <t>85576</t>
  </si>
  <si>
    <t>FILM OCHRANNÝ PREP COLOPLAST</t>
  </si>
  <si>
    <t>ROUŠKY,30KS</t>
  </si>
  <si>
    <t>85664</t>
  </si>
  <si>
    <t>SÁČEK 2D UROSTOMICKÝ SENSURA</t>
  </si>
  <si>
    <t>BÉŽOVÝ, 50MM, MAXI, FILTR, 30KS, 118450</t>
  </si>
  <si>
    <t>85675</t>
  </si>
  <si>
    <t>SÁČEK NOČNÍ URO 2D COLOPLAST,2L</t>
  </si>
  <si>
    <t>213650, 10KS</t>
  </si>
  <si>
    <t>86819</t>
  </si>
  <si>
    <t>ROZTOK STOMICKÝ COLOPLAST 4710</t>
  </si>
  <si>
    <t>180ML,1KS</t>
  </si>
  <si>
    <t>169773</t>
  </si>
  <si>
    <t>PÁSEK VYROVNÁVACÍ ELASTICKÝ BRAVA</t>
  </si>
  <si>
    <t>20KS</t>
  </si>
  <si>
    <t>169772</t>
  </si>
  <si>
    <t>ODSTRAŇOVAČ MEDICÍNSKÝCH ADHEZIV BRAVA UBROUSKY</t>
  </si>
  <si>
    <t>30KS</t>
  </si>
  <si>
    <t>3455</t>
  </si>
  <si>
    <t>25MM,30KS</t>
  </si>
  <si>
    <t>87843</t>
  </si>
  <si>
    <t>VLOŽKY ABSORPČNÍ ABRI LIGHT MINI PLUS</t>
  </si>
  <si>
    <t>220ML,16KS</t>
  </si>
  <si>
    <t>169669</t>
  </si>
  <si>
    <t>VLOŽKY ABSORPČNÍ TENA LADY MAXI</t>
  </si>
  <si>
    <t>812ML,12KS</t>
  </si>
  <si>
    <t>170256</t>
  </si>
  <si>
    <t>KALHOTKY ABSORPČNÍ TENA PANTS PLUS MEDIUM</t>
  </si>
  <si>
    <t>BOKY 80-110CM,1440ML,14KS</t>
  </si>
  <si>
    <t>172246</t>
  </si>
  <si>
    <t>KALHOTKY ABSORPČNÍ TENA MEN PROTECTIVE UNDERWEAR L</t>
  </si>
  <si>
    <t>BOKY 75-100CM,1430ML,12KS</t>
  </si>
  <si>
    <t>87844</t>
  </si>
  <si>
    <t>VLOŽKY ABSORPČNÍ ABRI LIGHT NORMAL</t>
  </si>
  <si>
    <t>350ML,12KS</t>
  </si>
  <si>
    <t>171107</t>
  </si>
  <si>
    <t>VLOŽKY ABSORPČNÍ MOLIMED PREMIUM MIDI PLUS</t>
  </si>
  <si>
    <t>762ML,14KS</t>
  </si>
  <si>
    <t>DEXAMETHASON</t>
  </si>
  <si>
    <t>84700</t>
  </si>
  <si>
    <t>OTOBACID N</t>
  </si>
  <si>
    <t>0,2MG/G+5MG/G+479,8MG/G AUR GTT SOL 1X5ML</t>
  </si>
  <si>
    <t>28786</t>
  </si>
  <si>
    <t>4MG TBL PRO 28</t>
  </si>
  <si>
    <t>JODOVANÝ POVIDON</t>
  </si>
  <si>
    <t>62320</t>
  </si>
  <si>
    <t>100MG/G UNG 20G</t>
  </si>
  <si>
    <t>KLOPIDOGREL</t>
  </si>
  <si>
    <t>143535</t>
  </si>
  <si>
    <t>CLOPIDOGREL ACTAVIS</t>
  </si>
  <si>
    <t>75MG TBL FLM 28 II</t>
  </si>
  <si>
    <t>225974</t>
  </si>
  <si>
    <t>UROXAL</t>
  </si>
  <si>
    <t>5MG TBL NOB 60</t>
  </si>
  <si>
    <t>92254</t>
  </si>
  <si>
    <t>119654</t>
  </si>
  <si>
    <t>320MG/60MG TBL RET 100</t>
  </si>
  <si>
    <t>166800</t>
  </si>
  <si>
    <t>SULTAMICILIN</t>
  </si>
  <si>
    <t>17149</t>
  </si>
  <si>
    <t>375MG TBL FLM 12</t>
  </si>
  <si>
    <t>58702</t>
  </si>
  <si>
    <t>20MG TBL NOB 100</t>
  </si>
  <si>
    <t>179327</t>
  </si>
  <si>
    <t>DORETA</t>
  </si>
  <si>
    <t>75MG/650MG TBL FLM 30 I</t>
  </si>
  <si>
    <t>170888</t>
  </si>
  <si>
    <t>KONDOM URINÁLNÍ SILIKONOVÝ SAMOLEPÍCÍ</t>
  </si>
  <si>
    <t>SPIRIT STYLE 2 25MM-41MM,37301-37305,30KS</t>
  </si>
  <si>
    <t>ACETYLCYSTEIN</t>
  </si>
  <si>
    <t>221058</t>
  </si>
  <si>
    <t>ACC LONG</t>
  </si>
  <si>
    <t>600MG TBL EFF 20</t>
  </si>
  <si>
    <t>BETAXOLOL</t>
  </si>
  <si>
    <t>49910</t>
  </si>
  <si>
    <t>LOKREN</t>
  </si>
  <si>
    <t>20MG TBL FLM 98</t>
  </si>
  <si>
    <t>15659</t>
  </si>
  <si>
    <t>500MG TBL FLM 50(5X10)</t>
  </si>
  <si>
    <t>168834</t>
  </si>
  <si>
    <t>DASSELTA</t>
  </si>
  <si>
    <t>5MG TBL FLM 10</t>
  </si>
  <si>
    <t>12738</t>
  </si>
  <si>
    <t>200MG TBL NOB 20</t>
  </si>
  <si>
    <t>PREDNISON</t>
  </si>
  <si>
    <t>2963</t>
  </si>
  <si>
    <t>PREDNISON LÉČIVA</t>
  </si>
  <si>
    <t>20MG TBL NOB 20</t>
  </si>
  <si>
    <t>PROPAFENON</t>
  </si>
  <si>
    <t>215906</t>
  </si>
  <si>
    <t>RYTMONORM</t>
  </si>
  <si>
    <t>150MG TBL FLM 100</t>
  </si>
  <si>
    <t>207836</t>
  </si>
  <si>
    <t>RABEPRAZOL</t>
  </si>
  <si>
    <t>157141</t>
  </si>
  <si>
    <t>ZULBEX</t>
  </si>
  <si>
    <t>20MG TBL ENT 56</t>
  </si>
  <si>
    <t>202883</t>
  </si>
  <si>
    <t>ECRITEN</t>
  </si>
  <si>
    <t>211946</t>
  </si>
  <si>
    <t>193802</t>
  </si>
  <si>
    <t>MOČOVINA</t>
  </si>
  <si>
    <t>16462</t>
  </si>
  <si>
    <t>EXCIPIAL U LIPOLOTIO</t>
  </si>
  <si>
    <t>40MG/ML DRM EML 200ML</t>
  </si>
  <si>
    <t>215978</t>
  </si>
  <si>
    <t>*1019</t>
  </si>
  <si>
    <t>88141</t>
  </si>
  <si>
    <t>VLOŽKY ABSORPČNÍ TENA LADY NORMAL</t>
  </si>
  <si>
    <t>300ML,24KS</t>
  </si>
  <si>
    <t>87565</t>
  </si>
  <si>
    <t>KALHOTKY ABSORPČNÍ ID SLIP MEDIUM-SUPER</t>
  </si>
  <si>
    <t>BOKY 80-125CM,3600ML,20KS</t>
  </si>
  <si>
    <t>140835</t>
  </si>
  <si>
    <t>STERILNÍ MOČOVÝ PRO ŽENY, 238306 - 16, CH06 (2,0MM) - CH16 (5,3MM)</t>
  </si>
  <si>
    <t>AMBROXOL</t>
  </si>
  <si>
    <t>200156</t>
  </si>
  <si>
    <t>AMBROSAN</t>
  </si>
  <si>
    <t>60MG TBL NOB 20</t>
  </si>
  <si>
    <t>AMIODARON</t>
  </si>
  <si>
    <t>13768</t>
  </si>
  <si>
    <t>200MG TBL NOB 60</t>
  </si>
  <si>
    <t>CIKLOPIROX</t>
  </si>
  <si>
    <t>76150</t>
  </si>
  <si>
    <t>BATRAFEN</t>
  </si>
  <si>
    <t>10MG/G CRM 20G</t>
  </si>
  <si>
    <t>28839</t>
  </si>
  <si>
    <t>0,5MG/ML POR SOL 120ML+LŽ</t>
  </si>
  <si>
    <t>DIENOGEST A ESTRADIOL</t>
  </si>
  <si>
    <t>225900</t>
  </si>
  <si>
    <t>QLAIRA</t>
  </si>
  <si>
    <t>3MG+2MG/2MG+2MG/3MG+1MG TBL FLM 3X28</t>
  </si>
  <si>
    <t>32954</t>
  </si>
  <si>
    <t>100MG TBL NOB 20</t>
  </si>
  <si>
    <t>CHOLEKALCIFEROL</t>
  </si>
  <si>
    <t>12023</t>
  </si>
  <si>
    <t>VIGANTOL</t>
  </si>
  <si>
    <t>0,5MG/ML POR GTT SOL 1X10ML</t>
  </si>
  <si>
    <t>214913</t>
  </si>
  <si>
    <t>213488</t>
  </si>
  <si>
    <t>9500IU/ML INJ SOL ISP 2X0,6ML</t>
  </si>
  <si>
    <t>ONDANSETRON</t>
  </si>
  <si>
    <t>185202</t>
  </si>
  <si>
    <t>NOVETRON 8 MG DISPERGOVATELNÉ TABLETY</t>
  </si>
  <si>
    <t>8MG POR TBL DIS 10</t>
  </si>
  <si>
    <t>149958</t>
  </si>
  <si>
    <t>SILDENAFIL ACTAVIS</t>
  </si>
  <si>
    <t>499</t>
  </si>
  <si>
    <t>200MG/ML INJ SOL 5X10ML</t>
  </si>
  <si>
    <t>PERINDOPRIL, AMLODIPIN A INDAPAMID</t>
  </si>
  <si>
    <t>190970</t>
  </si>
  <si>
    <t>TRIPLIXAM</t>
  </si>
  <si>
    <t>10MG/2,5MG/5MG TBL FLM 90(3X30)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</si>
  <si>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</si>
  <si>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</si>
  <si>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</si>
  <si>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</si>
  <si>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</si>
  <si>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</si>
  <si>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</si>
  <si>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</si>
  <si>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</si>
  <si>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</si>
  <si>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</si>
  <si>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169269</t>
  </si>
  <si>
    <t>FILM OCHRANNÝ BRAVA</t>
  </si>
  <si>
    <t>SPREJ, 50ML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</si>
  <si>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</si>
  <si>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</si>
  <si>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</si>
  <si>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</si>
  <si>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</si>
  <si>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</si>
  <si>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</si>
  <si>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</si>
  <si>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</si>
  <si>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</si>
  <si>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</si>
  <si>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</si>
  <si>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</si>
  <si>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</si>
  <si>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</si>
  <si>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82343</t>
  </si>
  <si>
    <t>PÁSEK VYROVNÁVACÍ HYDROKOLOIDNÍ SECUPLAST S ALOE V</t>
  </si>
  <si>
    <t>82354</t>
  </si>
  <si>
    <t>ROZTOK ČISTÍCÍ SALTAIR</t>
  </si>
  <si>
    <t>28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</si>
  <si>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</si>
  <si>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</si>
  <si>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</si>
  <si>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</si>
  <si>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</si>
  <si>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</si>
  <si>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</si>
  <si>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</si>
  <si>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</si>
  <si>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</si>
  <si>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</si>
  <si>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</si>
  <si>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</si>
  <si>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</si>
  <si>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</si>
  <si>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</si>
  <si>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</si>
  <si>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</si>
  <si>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</si>
  <si>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</si>
  <si>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</si>
  <si>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</si>
  <si>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</si>
  <si>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</si>
  <si>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</si>
  <si>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</si>
  <si>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</si>
  <si>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</si>
  <si>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</si>
  <si>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</si>
  <si>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</si>
  <si>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</si>
  <si>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</si>
  <si>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</si>
  <si>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</si>
  <si>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86516</t>
  </si>
  <si>
    <t>KRÉM DANSAC SKIN CREME 085-00</t>
  </si>
  <si>
    <t>100ML,1KS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</si>
  <si>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</si>
  <si>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</si>
  <si>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</si>
  <si>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</si>
  <si>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</si>
  <si>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</si>
  <si>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</si>
  <si>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</si>
  <si>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</si>
  <si>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</si>
  <si>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</si>
  <si>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86855</t>
  </si>
  <si>
    <t>POHLCOVAČ PACHU ALP OIL</t>
  </si>
  <si>
    <t>30ML,PP030,1KS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</si>
  <si>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</si>
  <si>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</si>
  <si>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</si>
  <si>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</si>
  <si>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</si>
  <si>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</si>
  <si>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</si>
  <si>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</si>
  <si>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</si>
  <si>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</si>
  <si>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</si>
  <si>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</si>
  <si>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</si>
  <si>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</si>
  <si>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</si>
  <si>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</si>
  <si>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</si>
  <si>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</si>
  <si>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</si>
  <si>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</si>
  <si>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</si>
  <si>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</si>
  <si>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</si>
  <si>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</si>
  <si>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</si>
  <si>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</si>
  <si>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</si>
  <si>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</si>
  <si>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170803</t>
  </si>
  <si>
    <t>SÁČEK 2D UROSTOMICKÝ NATURA+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</si>
  <si>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</si>
  <si>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</si>
  <si>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</si>
  <si>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</si>
  <si>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</si>
  <si>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</si>
  <si>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</si>
  <si>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</si>
  <si>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</si>
  <si>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</si>
  <si>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</si>
  <si>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</si>
  <si>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</si>
  <si>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</si>
  <si>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</si>
  <si>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</si>
  <si>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</si>
  <si>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</si>
  <si>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</si>
  <si>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</si>
  <si>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</si>
  <si>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171767</t>
  </si>
  <si>
    <t>POHLCOVAČ PACHU STOMODOR DROPS</t>
  </si>
  <si>
    <t>35ML</t>
  </si>
  <si>
    <t>170411</t>
  </si>
  <si>
    <t>SÁŠEK 2D UROSTOMICKÝ ZENSIV</t>
  </si>
  <si>
    <t>BÉŽOVÁ S OKÉNKEM,FLEXIBILNÍ VÝPUST,KROUŽEK 60MM,15KS</t>
  </si>
  <si>
    <t>86812</t>
  </si>
  <si>
    <t>PRŮHLEDNÝ,57 MM,STANDARD,10KS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</si>
  <si>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</si>
  <si>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</si>
  <si>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</si>
  <si>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</si>
  <si>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</si>
  <si>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</si>
  <si>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171764</t>
  </si>
  <si>
    <t>PODLOŽKA 2D NATURA FLEXIBILNÍ S HARMONIKOVÝM KROUŽ</t>
  </si>
  <si>
    <t>45MM,5KS</t>
  </si>
  <si>
    <t>86725</t>
  </si>
  <si>
    <t>PODLOŽKA 2D ALTERNA EXTRA 2832</t>
  </si>
  <si>
    <t>170587</t>
  </si>
  <si>
    <t>PÁSEK PŘÍDRŽNÝ STOMICKÝ SENSURA MIO CLICK</t>
  </si>
  <si>
    <t>STANDARD,4 OUŠKA,00423,1KS</t>
  </si>
  <si>
    <t>172196</t>
  </si>
  <si>
    <t>PÁSEK VYROVNÁVACÍ HYDROKOLOIDNÍ VARIMATE,PŮLKRUH</t>
  </si>
  <si>
    <t>3X9CM, 60KS</t>
  </si>
  <si>
    <t>130084</t>
  </si>
  <si>
    <t>SÁČEK 2D UROSTOMICKÝ ALTERNA MULTIKOMOROVÝ 14224</t>
  </si>
  <si>
    <t>BÍLÝ,40MM,MAXI,30KS</t>
  </si>
  <si>
    <t>169922</t>
  </si>
  <si>
    <t>45/15-30MM,936415,5KS</t>
  </si>
  <si>
    <t>172913</t>
  </si>
  <si>
    <t>PÁSEK VYROVNÁVACÍ ELASTICKÝ BRAVA XL</t>
  </si>
  <si>
    <t>130049</t>
  </si>
  <si>
    <t>PASTA VYROVNÁVACÍ STOMOCUR CP 2050</t>
  </si>
  <si>
    <t>56G,1KS</t>
  </si>
  <si>
    <t>169966</t>
  </si>
  <si>
    <t>PRŮHLEDNÝ,55MM,934155,30KS</t>
  </si>
  <si>
    <t>80172</t>
  </si>
  <si>
    <t>GÁZA SKLÁDANÁ KOMPRESY STERILNÍ STERILUX</t>
  </si>
  <si>
    <t>7,5X7,5CM,8 VRSTEV,25X2KS</t>
  </si>
  <si>
    <t>80201</t>
  </si>
  <si>
    <t>GÁZA SKLÁDANÁ KOMPRESY NESTERILNÍ</t>
  </si>
  <si>
    <t>3460</t>
  </si>
  <si>
    <t>DRŽÁK SÁČKU 5070</t>
  </si>
  <si>
    <t>93915</t>
  </si>
  <si>
    <t>KATÉTR POTAŽENÝ JEDNORÁZOVÝ SPEEDICATH NELATON</t>
  </si>
  <si>
    <t>6618</t>
  </si>
  <si>
    <t>0,5MG TBL NOB 30</t>
  </si>
  <si>
    <t>BISOPROLOL</t>
  </si>
  <si>
    <t>158697</t>
  </si>
  <si>
    <t>168838</t>
  </si>
  <si>
    <t>5MG TBL FLM 90</t>
  </si>
  <si>
    <t>42451</t>
  </si>
  <si>
    <t>MINIRIN</t>
  </si>
  <si>
    <t>0,1MG TBL NOB 30</t>
  </si>
  <si>
    <t>DIAZEPAM</t>
  </si>
  <si>
    <t>2477</t>
  </si>
  <si>
    <t>5MG TBL NOB 20(2X10)</t>
  </si>
  <si>
    <t>2478</t>
  </si>
  <si>
    <t>10MG TBL NOB 20(2X10)</t>
  </si>
  <si>
    <t>DIOSMIN, KOMBINACE</t>
  </si>
  <si>
    <t>225549</t>
  </si>
  <si>
    <t>500MG TBL FLM 180(2X90)</t>
  </si>
  <si>
    <t>45214</t>
  </si>
  <si>
    <t>2MG TBL NOB 30</t>
  </si>
  <si>
    <t>FELODIPIN</t>
  </si>
  <si>
    <t>94169</t>
  </si>
  <si>
    <t>PLENDIL ER</t>
  </si>
  <si>
    <t>5MG TBL PRO 30 I</t>
  </si>
  <si>
    <t>200914</t>
  </si>
  <si>
    <t>FINAJELF</t>
  </si>
  <si>
    <t>5MG TBL FLM 100 I</t>
  </si>
  <si>
    <t>200691</t>
  </si>
  <si>
    <t>FINANORM</t>
  </si>
  <si>
    <t>203162</t>
  </si>
  <si>
    <t>GEFIN</t>
  </si>
  <si>
    <t>199291</t>
  </si>
  <si>
    <t>HYDROCHLOROTHIAZID A KALIUM ŠETŘÍCÍ DIURETIKA</t>
  </si>
  <si>
    <t>94804</t>
  </si>
  <si>
    <t>MODURETIC</t>
  </si>
  <si>
    <t>5MG/50MG TBL NOB 30</t>
  </si>
  <si>
    <t>62315</t>
  </si>
  <si>
    <t>100MG/ML DRM SOL 30ML</t>
  </si>
  <si>
    <t>KYSELINA ACETYLSALICYLOVÁ</t>
  </si>
  <si>
    <t>188850</t>
  </si>
  <si>
    <t>STACYL</t>
  </si>
  <si>
    <t>100MG TBL ENT 100 I</t>
  </si>
  <si>
    <t>LOSARTAN</t>
  </si>
  <si>
    <t>114067</t>
  </si>
  <si>
    <t>LOZAP 50 ZENTIVA</t>
  </si>
  <si>
    <t>50MG TBL FLM 90 II</t>
  </si>
  <si>
    <t>METFORMIN</t>
  </si>
  <si>
    <t>23797</t>
  </si>
  <si>
    <t>GLUCOPHAGE</t>
  </si>
  <si>
    <t>1000MG TBL FLM 60</t>
  </si>
  <si>
    <t>METFORMIN A SITAGLIPTIN</t>
  </si>
  <si>
    <t>500551</t>
  </si>
  <si>
    <t>JANUMET</t>
  </si>
  <si>
    <t>50MG/1000MG TBL FLM 196(2X98)</t>
  </si>
  <si>
    <t>49505</t>
  </si>
  <si>
    <t>10MG/G CRM 30G</t>
  </si>
  <si>
    <t>17187</t>
  </si>
  <si>
    <t>NIMESIL</t>
  </si>
  <si>
    <t>100MG POR GRA SUS 30</t>
  </si>
  <si>
    <t>202855</t>
  </si>
  <si>
    <t>HELICID</t>
  </si>
  <si>
    <t>40MG CPS ETD 28 I</t>
  </si>
  <si>
    <t>207076</t>
  </si>
  <si>
    <t>20028</t>
  </si>
  <si>
    <t>AGAPURIN SR 400</t>
  </si>
  <si>
    <t>PREDNISOLON A ANTISEPTIKA</t>
  </si>
  <si>
    <t>16467</t>
  </si>
  <si>
    <t>REPAGLINID</t>
  </si>
  <si>
    <t>26777</t>
  </si>
  <si>
    <t>NOVONORM</t>
  </si>
  <si>
    <t>1MG TBL NOB 90</t>
  </si>
  <si>
    <t>143428</t>
  </si>
  <si>
    <t>SILDENAFIL SANDOZ</t>
  </si>
  <si>
    <t>100MG TBL NOB 8</t>
  </si>
  <si>
    <t>3378</t>
  </si>
  <si>
    <t>100MG/20MG TBL NOB 20</t>
  </si>
  <si>
    <t>TIZANIDIN</t>
  </si>
  <si>
    <t>16051</t>
  </si>
  <si>
    <t>SIRDALUD</t>
  </si>
  <si>
    <t>TOLTERODIN</t>
  </si>
  <si>
    <t>32641</t>
  </si>
  <si>
    <t>DETRUSITOL SR</t>
  </si>
  <si>
    <t>4MG CPS PRO 28</t>
  </si>
  <si>
    <t>TRIMETHOPRIM</t>
  </si>
  <si>
    <t>89816</t>
  </si>
  <si>
    <t>TRIPRIM</t>
  </si>
  <si>
    <t>124902</t>
  </si>
  <si>
    <t>30MG TBL FLM 30</t>
  </si>
  <si>
    <t>17162</t>
  </si>
  <si>
    <t>132871</t>
  </si>
  <si>
    <t>37,5MG/325MG TBL FLM 10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</si>
  <si>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</si>
  <si>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</si>
  <si>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</si>
  <si>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</si>
  <si>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</si>
  <si>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</si>
  <si>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</si>
  <si>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</si>
  <si>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*4013</t>
  </si>
  <si>
    <t>*2026</t>
  </si>
  <si>
    <t>*2031</t>
  </si>
  <si>
    <t>3337</t>
  </si>
  <si>
    <t>PÁS STOMICKÝ</t>
  </si>
  <si>
    <t>170589</t>
  </si>
  <si>
    <t>POHLCOVAČ ZÁPACHU BRAVA, DEODORANT</t>
  </si>
  <si>
    <t>240ML,1KS</t>
  </si>
  <si>
    <t>87627</t>
  </si>
  <si>
    <t>VLOŽKY ABSORPČNÍ TENA LADY EXTRA</t>
  </si>
  <si>
    <t>522ML,20KS</t>
  </si>
  <si>
    <t>167011</t>
  </si>
  <si>
    <t xml:space="preserve">KALHOTKY ABSORPČNÍ TENA LADY PROTECTIVE UNDERWEAR </t>
  </si>
  <si>
    <t>BOKY 75-100CM,1450ML,12KS</t>
  </si>
  <si>
    <t>3465</t>
  </si>
  <si>
    <t>800ML,SPOJOVACÍ HADICE 450MM,10KS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</si>
  <si>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</si>
  <si>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</si>
  <si>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</si>
  <si>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</si>
  <si>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</si>
  <si>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</si>
  <si>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11410</t>
  </si>
  <si>
    <t>KATÉTR POTAŽENÝ JEDNORÁZOVÝ EASICATH ŽENSKÝ</t>
  </si>
  <si>
    <t>CH 8,10,12,14,16  BALENÍ PO 25 KS</t>
  </si>
  <si>
    <t>ACIKLOVIR</t>
  </si>
  <si>
    <t>13705</t>
  </si>
  <si>
    <t>ZOVIRAX</t>
  </si>
  <si>
    <t>800MG TBL NOB 35</t>
  </si>
  <si>
    <t>2592</t>
  </si>
  <si>
    <t>MILURIT</t>
  </si>
  <si>
    <t>127260</t>
  </si>
  <si>
    <t>ANALGETIKA A ANESTETIKA, KOMBINACE</t>
  </si>
  <si>
    <t>107143</t>
  </si>
  <si>
    <t>OTIPAX</t>
  </si>
  <si>
    <t>40MG/G+10MG/G AUR GTT SOL 16G</t>
  </si>
  <si>
    <t>45010</t>
  </si>
  <si>
    <t>AZITROMYCIN SANDOZ</t>
  </si>
  <si>
    <t>119672</t>
  </si>
  <si>
    <t>DICLOFENAC DUO PHARMASWISS</t>
  </si>
  <si>
    <t>75MG CPS RDR 30 I</t>
  </si>
  <si>
    <t>45215</t>
  </si>
  <si>
    <t>12737</t>
  </si>
  <si>
    <t>28791</t>
  </si>
  <si>
    <t>8MG TBL PRO 28</t>
  </si>
  <si>
    <t>229139</t>
  </si>
  <si>
    <t>ADAFIN</t>
  </si>
  <si>
    <t>FLUTIKASON</t>
  </si>
  <si>
    <t>30685</t>
  </si>
  <si>
    <t>NASOFAN</t>
  </si>
  <si>
    <t>50MCG/DÁV NAS SPR SUS 1X120DÁV</t>
  </si>
  <si>
    <t>47476</t>
  </si>
  <si>
    <t>LORADUR</t>
  </si>
  <si>
    <t>5MG/50MG TBL NOB 50</t>
  </si>
  <si>
    <t>MAKROGOL</t>
  </si>
  <si>
    <t>58827</t>
  </si>
  <si>
    <t>POR PLV SOL 4</t>
  </si>
  <si>
    <t>PENICILAMIN</t>
  </si>
  <si>
    <t>66753</t>
  </si>
  <si>
    <t>METALCAPTASE</t>
  </si>
  <si>
    <t>300MG TBL ENT 50</t>
  </si>
  <si>
    <t>66755</t>
  </si>
  <si>
    <t>150MG TBL ENT 50</t>
  </si>
  <si>
    <t>PSEUDOEFEDRIN, KOMBINACE</t>
  </si>
  <si>
    <t>216104</t>
  </si>
  <si>
    <t>CLARINASE REPETABS</t>
  </si>
  <si>
    <t>5MG/120MG TBL PRO 14</t>
  </si>
  <si>
    <t>166796</t>
  </si>
  <si>
    <t>50MG TBL FLM 4</t>
  </si>
  <si>
    <t>SILIKONY</t>
  </si>
  <si>
    <t>57586</t>
  </si>
  <si>
    <t>40MG CPS MOL 50</t>
  </si>
  <si>
    <t>29258</t>
  </si>
  <si>
    <t>CIALIS</t>
  </si>
  <si>
    <t>5MG TBL FLM 28</t>
  </si>
  <si>
    <t>135450</t>
  </si>
  <si>
    <t>20MG TBL FLM 4</t>
  </si>
  <si>
    <t>24718</t>
  </si>
  <si>
    <t>APO-TAMIS</t>
  </si>
  <si>
    <t>0,4MG CPS PRO 100</t>
  </si>
  <si>
    <t>233345</t>
  </si>
  <si>
    <t>TAMSULOSIN HCL MYLAN</t>
  </si>
  <si>
    <t>TELMISARTAN A AMLODIPIN</t>
  </si>
  <si>
    <t>167852</t>
  </si>
  <si>
    <t>TWYNSTA</t>
  </si>
  <si>
    <t>80MG/5MG TBL NOB 28</t>
  </si>
  <si>
    <t>TERAZOSIN</t>
  </si>
  <si>
    <t>44312</t>
  </si>
  <si>
    <t>KORNAM</t>
  </si>
  <si>
    <t>CEFIXIM</t>
  </si>
  <si>
    <t>189275</t>
  </si>
  <si>
    <t>CEFIXIME INNFARM</t>
  </si>
  <si>
    <t>400MG TBL FLM 10</t>
  </si>
  <si>
    <t>170255</t>
  </si>
  <si>
    <t>170257</t>
  </si>
  <si>
    <t>KALHOTKY ABSORPČNÍ TENA PANTS PLUS XL</t>
  </si>
  <si>
    <t>BOKY 120-160 CM,1440ML,12KS</t>
  </si>
  <si>
    <t>93945</t>
  </si>
  <si>
    <t>STERILNÍ MOČOVÝ PRO MUŽE, 228208 - 18, CH08 (2,7MM) - CH18 (6,0MM)</t>
  </si>
  <si>
    <t>140347</t>
  </si>
  <si>
    <t>SYSTÉM PROPLACHOVÝ PRO MOČOVÉ KATETRY (CHLORID SOD</t>
  </si>
  <si>
    <t>10X100ML KAT.C. FB99833</t>
  </si>
  <si>
    <t>93923</t>
  </si>
  <si>
    <t>KATÉTR POTAŽENÝ JEDNORÁZOVÝ SPEEDICATH ŽENSKÝ</t>
  </si>
  <si>
    <t>140664</t>
  </si>
  <si>
    <t>KATÉTR JEDNORÁZOVÝ GELOVÝ,S OHEBNOU HLAVIČKOU,KAT.</t>
  </si>
  <si>
    <t>MUŽSKÝ,BALENÍ 30KS,CH 12-16,DÉLKA 43CM,SE ZÁSOBNÍKEM LUBRIKAČNÍHO GELU</t>
  </si>
  <si>
    <t>216285</t>
  </si>
  <si>
    <t>300MG TBL NOB 90</t>
  </si>
  <si>
    <t>BILASTIN</t>
  </si>
  <si>
    <t>148675</t>
  </si>
  <si>
    <t>XADOS</t>
  </si>
  <si>
    <t>20MG TBL NOB 50</t>
  </si>
  <si>
    <t>88219</t>
  </si>
  <si>
    <t>ESCITALOPRAM</t>
  </si>
  <si>
    <t>125183</t>
  </si>
  <si>
    <t>CIPRALEX</t>
  </si>
  <si>
    <t>10MG TBL FLM 56 I</t>
  </si>
  <si>
    <t>KOMBINACE RŮZNÝCH ANTIBIOTIK</t>
  </si>
  <si>
    <t>1076</t>
  </si>
  <si>
    <t>OPHTHALMO-FRAMYKOIN</t>
  </si>
  <si>
    <t>OPH UNG 5G</t>
  </si>
  <si>
    <t>184039</t>
  </si>
  <si>
    <t>FORLAX</t>
  </si>
  <si>
    <t>4G POR PLV SOL SCC 20</t>
  </si>
  <si>
    <t>FORMOTEROL A BUDESONID</t>
  </si>
  <si>
    <t>180087</t>
  </si>
  <si>
    <t>SYMBICORT TURBUHALER 200 MIKROGRAMŮ/ 6 MIKROGRAMŮ/ INHALACE</t>
  </si>
  <si>
    <t>160MCG/4,5MCG INH PLV 1X120DÁV</t>
  </si>
  <si>
    <t>1710</t>
  </si>
  <si>
    <t>229648</t>
  </si>
  <si>
    <t>BETASERC 24</t>
  </si>
  <si>
    <t>24MG TBL NOB 50</t>
  </si>
  <si>
    <t>229646</t>
  </si>
  <si>
    <t>FLUTIKASON-FUROÁT</t>
  </si>
  <si>
    <t>29816</t>
  </si>
  <si>
    <t>AVAMYS</t>
  </si>
  <si>
    <t>27,5MCG/VSTŘIK NAS SPR SUS 1X120DÁV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</si>
  <si>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</si>
  <si>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</si>
  <si>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</si>
  <si>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</si>
  <si>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</si>
  <si>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</si>
  <si>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</si>
  <si>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10MG TBL OBD 20</t>
  </si>
  <si>
    <t>MEBEVERIN</t>
  </si>
  <si>
    <t>215568</t>
  </si>
  <si>
    <t>DUSPATALIN RETARD</t>
  </si>
  <si>
    <t>200MG CPS RDR 30</t>
  </si>
  <si>
    <t>RIFAXIMIN</t>
  </si>
  <si>
    <t>225543</t>
  </si>
  <si>
    <t>NORMIX</t>
  </si>
  <si>
    <t>200MG TBL FLM 28</t>
  </si>
  <si>
    <t>2829</t>
  </si>
  <si>
    <t>TRIAMCINOLON LÉČIVA UNG</t>
  </si>
  <si>
    <t>1MG/G UNG 10G</t>
  </si>
  <si>
    <t>TRIMETAZIDIN</t>
  </si>
  <si>
    <t>186665</t>
  </si>
  <si>
    <t>PREDUCTAL MR</t>
  </si>
  <si>
    <t>35MG TBL RET 180</t>
  </si>
  <si>
    <t>ITOPRIDUM</t>
  </si>
  <si>
    <t>IMIDAZOLOVÉ/TRIAZOLOVÉ DERIVÁTY V KOMBINACI S KORTIKOSTEROID</t>
  </si>
  <si>
    <t>224965</t>
  </si>
  <si>
    <t>IMAZOL PLUS</t>
  </si>
  <si>
    <t>10MG/G+2,5MG/G CRM 30G</t>
  </si>
  <si>
    <t>201290</t>
  </si>
  <si>
    <t>MEDRACET</t>
  </si>
  <si>
    <t>37,5MG/325MG TBL NOB 30</t>
  </si>
  <si>
    <t>MULTIENZYMOVÉ PŘÍPRAVKY (LIPASA, PROTEASA APOD.)</t>
  </si>
  <si>
    <t>215172</t>
  </si>
  <si>
    <t>KREON 25 000</t>
  </si>
  <si>
    <t>25000U CPS ETD 50</t>
  </si>
  <si>
    <t>230609</t>
  </si>
  <si>
    <t>KREON 10 000</t>
  </si>
  <si>
    <t>10000U CPS ETD 50</t>
  </si>
  <si>
    <t>16461</t>
  </si>
  <si>
    <t>EXCIPIAL U HYDROLOTIO</t>
  </si>
  <si>
    <t>20MG/ML DRM EML 200ML</t>
  </si>
  <si>
    <t>238146</t>
  </si>
  <si>
    <t>235193</t>
  </si>
  <si>
    <t>DOXAZOSIN MYLAN</t>
  </si>
  <si>
    <t>4MG TBL PRO 98</t>
  </si>
  <si>
    <t>MOXONIDIN</t>
  </si>
  <si>
    <t>16926</t>
  </si>
  <si>
    <t>MOXOSTAD</t>
  </si>
  <si>
    <t>0,3MG TBL FLM 100</t>
  </si>
  <si>
    <t>157254</t>
  </si>
  <si>
    <t>OMEPRAZOL ACTAVIS</t>
  </si>
  <si>
    <t>216102</t>
  </si>
  <si>
    <t>5MG/120MG TBL PRO 7</t>
  </si>
  <si>
    <t>SALBUTAMOL</t>
  </si>
  <si>
    <t>31934</t>
  </si>
  <si>
    <t>VENTOLIN INHALER N</t>
  </si>
  <si>
    <t>100MCG/DÁV INH SUS PSS 200DÁV</t>
  </si>
  <si>
    <t>143125</t>
  </si>
  <si>
    <t>50MG TBL NOB 4</t>
  </si>
  <si>
    <t>199598</t>
  </si>
  <si>
    <t>ZABCARE</t>
  </si>
  <si>
    <t>10MG TBL FLM 100 I</t>
  </si>
  <si>
    <t>11706</t>
  </si>
  <si>
    <t>80MG/16MG/ML INF CNC SOL 10X5ML</t>
  </si>
  <si>
    <t>132285</t>
  </si>
  <si>
    <t>TADALAFIL SANDOZ</t>
  </si>
  <si>
    <t>20MG TBL FLM 4 II</t>
  </si>
  <si>
    <t>103642</t>
  </si>
  <si>
    <t>TADALAFIL ACCORD</t>
  </si>
  <si>
    <t>159346</t>
  </si>
  <si>
    <t>TAMSULOSIN +PHARMA</t>
  </si>
  <si>
    <t>0,4MG TBL PRO 100 I</t>
  </si>
  <si>
    <t>206525</t>
  </si>
  <si>
    <t>TONANDA</t>
  </si>
  <si>
    <t>8MG/10MG/2,5MG TBL NOB 90</t>
  </si>
  <si>
    <t>194283</t>
  </si>
  <si>
    <t>200MG TBL NOB 4X1</t>
  </si>
  <si>
    <t>AMOKSIKLAV 375 MG</t>
  </si>
  <si>
    <t>250MG/125MG TBL FLM 21</t>
  </si>
  <si>
    <t>NATRIUM-PIKOSULFÁT, KOMBINACE</t>
  </si>
  <si>
    <t>160806</t>
  </si>
  <si>
    <t>PICOPREP</t>
  </si>
  <si>
    <t>10MG/3,5G/12G POR PLV SOL 2</t>
  </si>
  <si>
    <t>171527</t>
  </si>
  <si>
    <t>SÁČEK 1D UROSTOMICKÝ SENSURA MIO CONVEX SOFT</t>
  </si>
  <si>
    <t>MĚKKÝ KONVEX,PRŮHLEDNÝ,10-50,MAXI,16810,10KS</t>
  </si>
  <si>
    <t>3457</t>
  </si>
  <si>
    <t>35MM,30KS</t>
  </si>
  <si>
    <t>230967</t>
  </si>
  <si>
    <t>124364</t>
  </si>
  <si>
    <t>BIKALARD</t>
  </si>
  <si>
    <t>150MG TBL FLM 30 I</t>
  </si>
  <si>
    <t>235316</t>
  </si>
  <si>
    <t>FINASTERID MYLAN</t>
  </si>
  <si>
    <t>KYANOKOBALAMIN</t>
  </si>
  <si>
    <t>643</t>
  </si>
  <si>
    <t>VITAMIN B12 LÉČIVA</t>
  </si>
  <si>
    <t>1000MCG INJ SOL 5X1ML</t>
  </si>
  <si>
    <t>85656</t>
  </si>
  <si>
    <t>DORSIFLEX</t>
  </si>
  <si>
    <t>230647</t>
  </si>
  <si>
    <t>205515</t>
  </si>
  <si>
    <t>TADALAFIL TEVA</t>
  </si>
  <si>
    <t>20MG TBL FLM 8 I</t>
  </si>
  <si>
    <t>205512</t>
  </si>
  <si>
    <t>20MG TBL FLM 4 I</t>
  </si>
  <si>
    <t>159304</t>
  </si>
  <si>
    <t>TANYZ ERAS</t>
  </si>
  <si>
    <t>0,4MG TBL PRO 50 I</t>
  </si>
  <si>
    <t>87116</t>
  </si>
  <si>
    <t>VLOŽKY ABSORPČNÍ MOLIMED MICRO</t>
  </si>
  <si>
    <t>260ML,14KS</t>
  </si>
  <si>
    <t>87544</t>
  </si>
  <si>
    <t>KALHOTKY ABSORPČNÍ ABRI FORM S2</t>
  </si>
  <si>
    <t>BOKY 60-80CM,1800ML,28KS</t>
  </si>
  <si>
    <t>45011</t>
  </si>
  <si>
    <t>500MG TBL FLM 6</t>
  </si>
  <si>
    <t>94453</t>
  </si>
  <si>
    <t>201992</t>
  </si>
  <si>
    <t>500MG TBL FLM 120</t>
  </si>
  <si>
    <t>132908</t>
  </si>
  <si>
    <t>FLUOCINOLON-ACETONID</t>
  </si>
  <si>
    <t>3388</t>
  </si>
  <si>
    <t>FLUCINAR</t>
  </si>
  <si>
    <t>0,25MG/G UNG 15G</t>
  </si>
  <si>
    <t>48261</t>
  </si>
  <si>
    <t>3300IU/G+250IU/G DRM PLV ADS 1X20G</t>
  </si>
  <si>
    <t>KLOTRIMAZOL</t>
  </si>
  <si>
    <t>65484</t>
  </si>
  <si>
    <t>CLOTRIMAZOL AL 1%</t>
  </si>
  <si>
    <t>0,01G/G CRM 20G</t>
  </si>
  <si>
    <t>LEVOCETIRIZIN</t>
  </si>
  <si>
    <t>124346</t>
  </si>
  <si>
    <t>CEZERA</t>
  </si>
  <si>
    <t>5MG TBL FLM 90 I</t>
  </si>
  <si>
    <t>LIDOKAIN</t>
  </si>
  <si>
    <t>180555</t>
  </si>
  <si>
    <t>PROCTO-GLYVENOL</t>
  </si>
  <si>
    <t>400MG/40MG SUP 10</t>
  </si>
  <si>
    <t>PERINDOPRIL A DIURETIKA</t>
  </si>
  <si>
    <t>122690</t>
  </si>
  <si>
    <t>PRESTARIUM NEO COMBI</t>
  </si>
  <si>
    <t>5MG/1,25MG TBL FLM 90(3X30)</t>
  </si>
  <si>
    <t>269</t>
  </si>
  <si>
    <t>66820</t>
  </si>
  <si>
    <t>5MG TBL OBD 100</t>
  </si>
  <si>
    <t>167016</t>
  </si>
  <si>
    <t>SILDENAFIL TEVA</t>
  </si>
  <si>
    <t>89815</t>
  </si>
  <si>
    <t>WARFARIN</t>
  </si>
  <si>
    <t>192342</t>
  </si>
  <si>
    <t>WARFARIN PMCS</t>
  </si>
  <si>
    <t>5MG TBL NOB 100 I</t>
  </si>
  <si>
    <t>TOKOFEROL-ALFA</t>
  </si>
  <si>
    <t>10431</t>
  </si>
  <si>
    <t>VITAMIN E 200-ZENTIVA</t>
  </si>
  <si>
    <t>200MG CPS MOL 30</t>
  </si>
  <si>
    <t>*1041</t>
  </si>
  <si>
    <t>171932</t>
  </si>
  <si>
    <t>KALHOTKY ABSORPČNÍ TENA PANTS NORMAL LARGE</t>
  </si>
  <si>
    <t>BOKY 100-135CM,1010ML,10KS</t>
  </si>
  <si>
    <t>122632</t>
  </si>
  <si>
    <t>SORTIS</t>
  </si>
  <si>
    <t>80MG TBL FLM 30</t>
  </si>
  <si>
    <t>LOSARTAN A DIURETIKA</t>
  </si>
  <si>
    <t>15317</t>
  </si>
  <si>
    <t>LOZAP H</t>
  </si>
  <si>
    <t>50MG/12,5MG TBL FLM 90</t>
  </si>
  <si>
    <t>155936</t>
  </si>
  <si>
    <t>HERPESIN 400</t>
  </si>
  <si>
    <t>400MG TBL NOB 25</t>
  </si>
  <si>
    <t>155938</t>
  </si>
  <si>
    <t>HERPESIN 200</t>
  </si>
  <si>
    <t>200MG TBL NOB 25</t>
  </si>
  <si>
    <t>JODOVÁ TERAPIE</t>
  </si>
  <si>
    <t>61158</t>
  </si>
  <si>
    <t>JODID 100</t>
  </si>
  <si>
    <t>231070</t>
  </si>
  <si>
    <t>MELOXICAM MYLAN</t>
  </si>
  <si>
    <t>15MG TBL NOB 100</t>
  </si>
  <si>
    <t>152959</t>
  </si>
  <si>
    <t>TEZEO</t>
  </si>
  <si>
    <t>80MG TBL NOB 90</t>
  </si>
  <si>
    <t>CYPROTERON A ESTROGEN</t>
  </si>
  <si>
    <t>164235</t>
  </si>
  <si>
    <t>VREYA</t>
  </si>
  <si>
    <t>0,035MG/2MG TBL FLM 3X21</t>
  </si>
  <si>
    <t>28833</t>
  </si>
  <si>
    <t>2,5MG POR TBL DIS 60</t>
  </si>
  <si>
    <t>28834</t>
  </si>
  <si>
    <t>2,5MG POR TBL DIS 90</t>
  </si>
  <si>
    <t>132998</t>
  </si>
  <si>
    <t>64942</t>
  </si>
  <si>
    <t>DIFLUCAN</t>
  </si>
  <si>
    <t>100MG CPS DUR 28 I</t>
  </si>
  <si>
    <t>MAGNESIUM-LAKTÁT</t>
  </si>
  <si>
    <t>86393</t>
  </si>
  <si>
    <t>0,5G TBL NOB 50</t>
  </si>
  <si>
    <t>213490</t>
  </si>
  <si>
    <t>9500IU/ML INJ SOL ISP 10X1ML</t>
  </si>
  <si>
    <t>132991</t>
  </si>
  <si>
    <t>58380</t>
  </si>
  <si>
    <t>VENTOLIN</t>
  </si>
  <si>
    <t>5MG/ML INH SOL 1X20ML</t>
  </si>
  <si>
    <t>84262</t>
  </si>
  <si>
    <t>TRALGIT</t>
  </si>
  <si>
    <t>100MG/ML POR SOL 1X96ML+PUMPA</t>
  </si>
  <si>
    <t>87667</t>
  </si>
  <si>
    <t>VLOŽKY ABSORPČNÍ MOLIMED COMFORT MAXI</t>
  </si>
  <si>
    <t>920ML,30KS</t>
  </si>
  <si>
    <t>87657</t>
  </si>
  <si>
    <t>VLOŽKY ABSORPČNÍ TENA LADY SUPER</t>
  </si>
  <si>
    <t>850ML,30KS</t>
  </si>
  <si>
    <t>AMLODIPIN</t>
  </si>
  <si>
    <t>2954</t>
  </si>
  <si>
    <t>AGEN</t>
  </si>
  <si>
    <t>10MG TBL NOB 30</t>
  </si>
  <si>
    <t>CITALOPRAM</t>
  </si>
  <si>
    <t>94948</t>
  </si>
  <si>
    <t>SEROPRAM</t>
  </si>
  <si>
    <t>NYSTATIN, KOMBINACE</t>
  </si>
  <si>
    <t>107744</t>
  </si>
  <si>
    <t>MACMIROR COMPLEX</t>
  </si>
  <si>
    <t>100MG/40000IU/G VAG CRM 30G</t>
  </si>
  <si>
    <t>101205</t>
  </si>
  <si>
    <t>RILMENIDIN</t>
  </si>
  <si>
    <t>84360</t>
  </si>
  <si>
    <t>TENAXUM</t>
  </si>
  <si>
    <t>1MG TBL NOB 30</t>
  </si>
  <si>
    <t>59672</t>
  </si>
  <si>
    <t>100MG TBL PRO 30</t>
  </si>
  <si>
    <t>13703</t>
  </si>
  <si>
    <t>13704</t>
  </si>
  <si>
    <t>400MG TBL NOB 70</t>
  </si>
  <si>
    <t>15653</t>
  </si>
  <si>
    <t>NORETHISTERON</t>
  </si>
  <si>
    <t>216963</t>
  </si>
  <si>
    <t>NORETHISTERON ZENTIVA</t>
  </si>
  <si>
    <t>5MG TBL NOB 45</t>
  </si>
  <si>
    <t>25365</t>
  </si>
  <si>
    <t>20MG CPS ETD 28 I</t>
  </si>
  <si>
    <t>230965</t>
  </si>
  <si>
    <t>AMOXICILLIN/CLAVULANIC ACID MYLAN</t>
  </si>
  <si>
    <t>84090</t>
  </si>
  <si>
    <t>DEXAMED</t>
  </si>
  <si>
    <t>8MG/2ML INJ SOL 10X2ML</t>
  </si>
  <si>
    <t>58425</t>
  </si>
  <si>
    <t>50MG TBL FLM 30</t>
  </si>
  <si>
    <t>75633</t>
  </si>
  <si>
    <t>DICLOFENAC AL RETARD</t>
  </si>
  <si>
    <t>100MG TBL PRO 100</t>
  </si>
  <si>
    <t>132839</t>
  </si>
  <si>
    <t>KATYA</t>
  </si>
  <si>
    <t>0,075MG/0,03MG TBL OBD 3X21</t>
  </si>
  <si>
    <t>MAKROGOL, KOMBINACE</t>
  </si>
  <si>
    <t>170243</t>
  </si>
  <si>
    <t>MOVIPREP</t>
  </si>
  <si>
    <t>POR PLV SOL 1+1</t>
  </si>
  <si>
    <t>METOKLOPRAMID</t>
  </si>
  <si>
    <t>93104</t>
  </si>
  <si>
    <t>10MG TBL NOB 40</t>
  </si>
  <si>
    <t>81316</t>
  </si>
  <si>
    <t>KRYTÍ S MASTÍ A STŘÍBREM ATRAUMAN AG</t>
  </si>
  <si>
    <t>10CMX10CM,3KS</t>
  </si>
  <si>
    <t>45776</t>
  </si>
  <si>
    <t>PUNČOCHY KOMPRESNÍ STEHENNÍ II.K.T.</t>
  </si>
  <si>
    <t>AVICENUM 360 A-G ANTIMIKROBIÁLNÍ SANITIZED,UZAVŘENÁ/OTEVŘENÁ,SAMODRŽÍCÍ KRAJKA</t>
  </si>
  <si>
    <t>2547</t>
  </si>
  <si>
    <t>OPH UNG 3,5G</t>
  </si>
  <si>
    <t>ERYTHROMYCIN</t>
  </si>
  <si>
    <t>97514</t>
  </si>
  <si>
    <t>AKNEMYCIN</t>
  </si>
  <si>
    <t>20MG/G DRM SOL 25ML I</t>
  </si>
  <si>
    <t>93018</t>
  </si>
  <si>
    <t>20MG TBL FLM 100</t>
  </si>
  <si>
    <t>218834</t>
  </si>
  <si>
    <t>CONCOR 10</t>
  </si>
  <si>
    <t>ETAMSYLÁT</t>
  </si>
  <si>
    <t>40538</t>
  </si>
  <si>
    <t>DICYNONE 500</t>
  </si>
  <si>
    <t>500MG CPS DUR 30</t>
  </si>
  <si>
    <t>132824</t>
  </si>
  <si>
    <t>BONADEA</t>
  </si>
  <si>
    <t>187425</t>
  </si>
  <si>
    <t>50MCG TBL NOB 100</t>
  </si>
  <si>
    <t>82864</t>
  </si>
  <si>
    <t>SÁČEK URINÁLNÍ SBĚRNÝ</t>
  </si>
  <si>
    <t>2000ML,SPOJOVACÍ HADICE 90-130CM,STERILNÍ,S VÝPUSTÍ,850407,850418,V BAL.75KS</t>
  </si>
  <si>
    <t>42953</t>
  </si>
  <si>
    <t>XYZAL</t>
  </si>
  <si>
    <t>216532</t>
  </si>
  <si>
    <t>ZENARO</t>
  </si>
  <si>
    <t>5MG TBL FLM 90 IV</t>
  </si>
  <si>
    <t>TOBRAMYCIN</t>
  </si>
  <si>
    <t>93207</t>
  </si>
  <si>
    <t>TOBREX</t>
  </si>
  <si>
    <t>3MG/G OPH UNG 3,5G</t>
  </si>
  <si>
    <t>89024</t>
  </si>
  <si>
    <t>DICLOFENAC AL 50</t>
  </si>
  <si>
    <t>50MG TBL ENT 20</t>
  </si>
  <si>
    <t>132524</t>
  </si>
  <si>
    <t>CITALEC 20 ZENTIVA</t>
  </si>
  <si>
    <t>20MG TBL FLM 60</t>
  </si>
  <si>
    <t>91291</t>
  </si>
  <si>
    <t>40MG/ML+8MG/ML SIR 100ML</t>
  </si>
  <si>
    <t>1012</t>
  </si>
  <si>
    <t>75631</t>
  </si>
  <si>
    <t>28341</t>
  </si>
  <si>
    <t>15MG TBL PRO 28 I</t>
  </si>
  <si>
    <t>JINÉ KAPILÁRY STABILIZUJÍCÍ LÁTKY</t>
  </si>
  <si>
    <t>107806</t>
  </si>
  <si>
    <t>20MG TBL ENT 30</t>
  </si>
  <si>
    <t>201970</t>
  </si>
  <si>
    <t>PAMYCON NA PŘÍPRAVU KAPEK</t>
  </si>
  <si>
    <t>33000IU/2500IU DRM PLV SOL 1</t>
  </si>
  <si>
    <t>62321</t>
  </si>
  <si>
    <t>200MG SUP 14</t>
  </si>
  <si>
    <t>MEBENDAZOL</t>
  </si>
  <si>
    <t>122198</t>
  </si>
  <si>
    <t>VERMOX</t>
  </si>
  <si>
    <t>100MG TBL NOB 6</t>
  </si>
  <si>
    <t>PIRACETAM</t>
  </si>
  <si>
    <t>56779</t>
  </si>
  <si>
    <t>GERATAM</t>
  </si>
  <si>
    <t>800MG TBL FLM 60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</si>
  <si>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</si>
  <si>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</si>
  <si>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</si>
  <si>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</si>
  <si>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</si>
  <si>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</si>
  <si>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ANTIBIOTIKA V KOMBINACI S OSTATNÍMI LÉČIVY</t>
  </si>
  <si>
    <t>1077</t>
  </si>
  <si>
    <t>OPHTHALMO-FRAMYKOIN COMP.</t>
  </si>
  <si>
    <t>231955</t>
  </si>
  <si>
    <t>125MG POR GRA SUS 50ML</t>
  </si>
  <si>
    <t>184035</t>
  </si>
  <si>
    <t>10G POR PLV SOL SCC 20</t>
  </si>
  <si>
    <t>231612</t>
  </si>
  <si>
    <t>STŘÍBRNÁ SŮL SULFADIAZINU, KOMBINACE</t>
  </si>
  <si>
    <t>14872</t>
  </si>
  <si>
    <t>IALUGEN PLUS</t>
  </si>
  <si>
    <t>0,5MG/G+10MG/G LIG IPR 5</t>
  </si>
  <si>
    <t>19757</t>
  </si>
  <si>
    <t>0,5MG/G UNG 30G</t>
  </si>
  <si>
    <t>BETAMETHASON A ANTIBIOTIKA</t>
  </si>
  <si>
    <t>17170</t>
  </si>
  <si>
    <t>BELOGENT</t>
  </si>
  <si>
    <t>0,5MG/G+1MG/G CRM 30G</t>
  </si>
  <si>
    <t>42845</t>
  </si>
  <si>
    <t>17433</t>
  </si>
  <si>
    <t>230583</t>
  </si>
  <si>
    <t>500MG TBL FLM 180</t>
  </si>
  <si>
    <t>ESTRIOL</t>
  </si>
  <si>
    <t>186668</t>
  </si>
  <si>
    <t>OVESTIN</t>
  </si>
  <si>
    <t>1MG/G VAG CRM 15G+APL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</si>
  <si>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</si>
  <si>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</si>
  <si>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</si>
  <si>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</si>
  <si>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</si>
  <si>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</si>
  <si>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</si>
  <si>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IMIPRAMIN</t>
  </si>
  <si>
    <t>176807</t>
  </si>
  <si>
    <t>MELIPRAMIN</t>
  </si>
  <si>
    <t>25MG TBL FLM 50</t>
  </si>
  <si>
    <t>17805</t>
  </si>
  <si>
    <t>6MG CPS DUR 30</t>
  </si>
  <si>
    <t>203323</t>
  </si>
  <si>
    <t>100MG/G UNG 100G</t>
  </si>
  <si>
    <t>230629</t>
  </si>
  <si>
    <t>76487</t>
  </si>
  <si>
    <t>HYTRIN</t>
  </si>
  <si>
    <t>5MG TBL NOB 28</t>
  </si>
  <si>
    <t>*1012</t>
  </si>
  <si>
    <t>*7005</t>
  </si>
  <si>
    <t>87118</t>
  </si>
  <si>
    <t>VLOŽKY ABSORPČNÍ MOLIMED AIR ACTIVE MIDI</t>
  </si>
  <si>
    <t>490ML,14KS</t>
  </si>
  <si>
    <t>171930</t>
  </si>
  <si>
    <t>KALHOTKY ABSORPČNÍ TENA PANTS NORMAL SMALL</t>
  </si>
  <si>
    <t>BOKY 65-85CM,1010ML,15KS</t>
  </si>
  <si>
    <t>171931</t>
  </si>
  <si>
    <t>KALHOTKY ABSORPČNÍ TENA PANTS NORMAL MEDIUM</t>
  </si>
  <si>
    <t>BOKY 80-110CM,1010ML,10KS</t>
  </si>
  <si>
    <t>140692</t>
  </si>
  <si>
    <t>NELATON, STERIL., IHNED K POUŽITÍ, ANTIREFLUX. CHLOPEŇ,CH08-18, D.50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</si>
  <si>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</si>
  <si>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</si>
  <si>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</si>
  <si>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</si>
  <si>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</si>
  <si>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</si>
  <si>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L02BB03 - BIKALUTAMID</t>
  </si>
  <si>
    <t>G04BD08 - SOLIFENACIN</t>
  </si>
  <si>
    <t>G04CB01 - FINASTERID</t>
  </si>
  <si>
    <t>J01FA10 - AZITHROMYCIN</t>
  </si>
  <si>
    <t>C02CA04 - DOXAZOSIN</t>
  </si>
  <si>
    <t>C09BX01 - PERINDOPRIL, AMLODIPIN A INDAPAMID</t>
  </si>
  <si>
    <t>R06AX27 - DESLORATADIN</t>
  </si>
  <si>
    <t>C01EB15 - TRIMETAZIDIN</t>
  </si>
  <si>
    <t>H03AA01 - SODNÁ SŮL LEVOTHYROXINU</t>
  </si>
  <si>
    <t>N06AB04 - CITALOPRAM</t>
  </si>
  <si>
    <t>B01AC04 - KLOPIDOGREL</t>
  </si>
  <si>
    <t>N07CA01 - BETAHISTIN</t>
  </si>
  <si>
    <t>C07AB05 - BETAXOLOL</t>
  </si>
  <si>
    <t>C01BC03 - PROPAFENON</t>
  </si>
  <si>
    <t>R05CB06 - AMBROXOL</t>
  </si>
  <si>
    <t>C09CA01 - LOSARTAN</t>
  </si>
  <si>
    <t>B01AA03 - WARFARIN</t>
  </si>
  <si>
    <t>C08CA01 - AMLODIPIN</t>
  </si>
  <si>
    <t>L02BA01 - TAMOXIFEN</t>
  </si>
  <si>
    <t>R03AC02 - SALBUTAMOL</t>
  </si>
  <si>
    <t>C02AC05 - MOXONIDIN</t>
  </si>
  <si>
    <t>M01AC06 - MELOXIKAM</t>
  </si>
  <si>
    <t>R03AK07 - FORMOTEROL A BUDESONID</t>
  </si>
  <si>
    <t>N02AJ13 - TRAMADOL A PARACETAMOL</t>
  </si>
  <si>
    <t>C09DB04 - TELMISARTAN A AMLODIPIN</t>
  </si>
  <si>
    <t>C09DA01 - LOSARTAN A DIURETIKA</t>
  </si>
  <si>
    <t>A06AD11 - LAKTULOSA</t>
  </si>
  <si>
    <t>L02BB03</t>
  </si>
  <si>
    <t>G04BD08</t>
  </si>
  <si>
    <t>J01FA10</t>
  </si>
  <si>
    <t>L02BA01</t>
  </si>
  <si>
    <t>A06AD11</t>
  </si>
  <si>
    <t>C02CA04</t>
  </si>
  <si>
    <t>G04CB01</t>
  </si>
  <si>
    <t>H03AA01</t>
  </si>
  <si>
    <t>M01AC06</t>
  </si>
  <si>
    <t>N07CA01</t>
  </si>
  <si>
    <t>C08CA01</t>
  </si>
  <si>
    <t>N06AB04</t>
  </si>
  <si>
    <t>B01AC04</t>
  </si>
  <si>
    <t>R03AC02</t>
  </si>
  <si>
    <t>C01BC03</t>
  </si>
  <si>
    <t>C07AB05</t>
  </si>
  <si>
    <t>R06AX27</t>
  </si>
  <si>
    <t>R05CB06</t>
  </si>
  <si>
    <t>C09BX01</t>
  </si>
  <si>
    <t>C09CA01</t>
  </si>
  <si>
    <t>C09DB04</t>
  </si>
  <si>
    <t>R03AK07</t>
  </si>
  <si>
    <t>C01EB15</t>
  </si>
  <si>
    <t>N02AJ13</t>
  </si>
  <si>
    <t>C02AC05</t>
  </si>
  <si>
    <t>B01AA03</t>
  </si>
  <si>
    <t>C09DA01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</si>
  <si>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</si>
  <si>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</si>
  <si>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</si>
  <si>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</si>
  <si>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</si>
  <si>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</si>
  <si>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</si>
  <si>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</si>
  <si>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</si>
  <si>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</si>
  <si>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</si>
  <si>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</si>
  <si>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</si>
  <si>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</si>
  <si>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</si>
  <si>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</si>
  <si>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</si>
  <si>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</si>
  <si>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</si>
  <si>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</si>
  <si>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</si>
  <si>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</si>
  <si>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</si>
  <si>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</si>
  <si>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</si>
  <si>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</si>
  <si>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</si>
  <si>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</si>
  <si>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</si>
  <si>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</si>
  <si>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</si>
  <si>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396404</t>
  </si>
  <si>
    <t>-Zinek práškový k likvidaci rtuti 25g</t>
  </si>
  <si>
    <t>50115050</t>
  </si>
  <si>
    <t>obvazový materiál (Z502)</t>
  </si>
  <si>
    <t>ZD168</t>
  </si>
  <si>
    <t>Gáza skládaná 8 cm x 17 cm karton á 1700 ks 11010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</si>
  <si>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</si>
  <si>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</si>
  <si>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</si>
  <si>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</si>
  <si>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</si>
  <si>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</si>
  <si>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</si>
  <si>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</si>
  <si>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</si>
  <si>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</si>
  <si>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ZQ157</t>
  </si>
  <si>
    <t>Krytí 7D-Fix - fixace I.V.kanyl netkaný textil a fólie sterilní 7,2 x 9 cm bal. á 100 ks (náhrada za tegaderm) 812009</t>
  </si>
  <si>
    <t>ZD599</t>
  </si>
  <si>
    <t>Krytí atrauman 7,5 x 10 cm bal. á 10 ks 499513</t>
  </si>
  <si>
    <t>ZD482</t>
  </si>
  <si>
    <t>Krytí filmové transparentní Opsite spray 240 ml bal. á 12 ks 66004980 - do konce ledna 2019</t>
  </si>
  <si>
    <t>ZK404</t>
  </si>
  <si>
    <t>Krytí prontosan roztok 350 ml 400416</t>
  </si>
  <si>
    <t>ZC702</t>
  </si>
  <si>
    <t>Krytí tegaderm   6,0 cm x  7,0 cm bal. á 100 ks 1624W</t>
  </si>
  <si>
    <t>ZA562</t>
  </si>
  <si>
    <t>Náplast cosmopor i. v. 6 x 8 cm bal. á 50 ks 9008054</t>
  </si>
  <si>
    <t>ZI558</t>
  </si>
  <si>
    <t>Náplast curapor   7 x   5 cm 32912  (22120,  náhrada za cosmopor )</t>
  </si>
  <si>
    <t>ZI601</t>
  </si>
  <si>
    <t>Náplast curapor 10 x 20 cm 32915 (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</si>
  <si>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</si>
  <si>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</si>
  <si>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</si>
  <si>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</si>
  <si>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</si>
  <si>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</si>
  <si>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</si>
  <si>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</si>
  <si>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</si>
  <si>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</si>
  <si>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</si>
  <si>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</si>
  <si>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ZA435</t>
  </si>
  <si>
    <t>Polštářek vatový v gáze 10 x 15 cm 15002</t>
  </si>
  <si>
    <t>ZA646</t>
  </si>
  <si>
    <t>Přířez steril. rolo. 12 x 120 cm/4 vr.á 2 ks, bal. 200 ks 1230116032</t>
  </si>
  <si>
    <t>ZD109</t>
  </si>
  <si>
    <t>Tampon menstruační bal. á 16 ks 7091164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</si>
  <si>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</si>
  <si>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</si>
  <si>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</si>
  <si>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</si>
  <si>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</si>
  <si>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</si>
  <si>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</si>
  <si>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</si>
  <si>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</si>
  <si>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</si>
  <si>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ZN618</t>
  </si>
  <si>
    <t>Brýle kyslíkové pro dospělé bal. á 100 ks A0100</t>
  </si>
  <si>
    <t>ZB771</t>
  </si>
  <si>
    <t>Držák jehly základní 450201</t>
  </si>
  <si>
    <t>ZC498</t>
  </si>
  <si>
    <t>Držák močových sáčků UH 800800100</t>
  </si>
  <si>
    <t>ZB851</t>
  </si>
  <si>
    <t>Elektroda EKG ARBO H66 bal. á 300 ks 31.1663.21</t>
  </si>
  <si>
    <t>ZA738</t>
  </si>
  <si>
    <t>Filtr mini spike zelený 4550242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</si>
  <si>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</si>
  <si>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</si>
  <si>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</si>
  <si>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</si>
  <si>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</si>
  <si>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</si>
  <si>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Hadička spojovací HS 1,8 x 450 mm UNIV DEPH free 2201 045ND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</si>
  <si>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</si>
  <si>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</si>
  <si>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</si>
  <si>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</si>
  <si>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</si>
  <si>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</si>
  <si>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</si>
  <si>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</si>
  <si>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</si>
  <si>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</si>
  <si>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</si>
  <si>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</si>
  <si>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</si>
  <si>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</si>
  <si>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</si>
  <si>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</si>
  <si>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</si>
  <si>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</si>
  <si>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</si>
  <si>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</si>
  <si>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</si>
  <si>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</si>
  <si>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</si>
  <si>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</si>
  <si>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</si>
  <si>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</si>
  <si>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</si>
  <si>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ZQ138</t>
  </si>
  <si>
    <t>Nůžky chirurgické rovné hrotnaté 150 mm TK-AJ 025-15</t>
  </si>
  <si>
    <t>ZQ143</t>
  </si>
  <si>
    <t>Pinzeta anatomická rovná úzká 145 mm TK-BA 100-14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</si>
  <si>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</si>
  <si>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</si>
  <si>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</si>
  <si>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</si>
  <si>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</si>
  <si>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</si>
  <si>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</si>
  <si>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</si>
  <si>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</si>
  <si>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</si>
  <si>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</si>
  <si>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</si>
  <si>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</si>
  <si>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</si>
  <si>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</si>
  <si>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</si>
  <si>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</si>
  <si>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</si>
  <si>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</si>
  <si>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</si>
  <si>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</si>
  <si>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</si>
  <si>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</si>
  <si>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</si>
  <si>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</si>
  <si>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</si>
  <si>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</si>
  <si>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</si>
  <si>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</si>
  <si>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</si>
  <si>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</si>
  <si>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</si>
  <si>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</si>
  <si>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</si>
  <si>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ZB588</t>
  </si>
  <si>
    <t>Vzduchovod nosní PVC 8,5/11 KVS 321034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</si>
  <si>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</si>
  <si>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</si>
  <si>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</si>
  <si>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</si>
  <si>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</si>
  <si>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</si>
  <si>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</si>
  <si>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</si>
  <si>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</si>
  <si>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</si>
  <si>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</si>
  <si>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</si>
  <si>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</si>
  <si>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</si>
  <si>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</si>
  <si>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</si>
  <si>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</si>
  <si>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</si>
  <si>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</si>
  <si>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</si>
  <si>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</si>
  <si>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</si>
  <si>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</si>
  <si>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</si>
  <si>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</si>
  <si>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</si>
  <si>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</si>
  <si>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</si>
  <si>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</si>
  <si>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</si>
  <si>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</si>
  <si>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</si>
  <si>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</si>
  <si>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</si>
  <si>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</si>
  <si>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</si>
  <si>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</si>
  <si>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</si>
  <si>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</si>
  <si>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</si>
  <si>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</si>
  <si>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</si>
  <si>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</si>
  <si>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</si>
  <si>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</si>
  <si>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</si>
  <si>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</si>
  <si>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</si>
  <si>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</si>
  <si>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</si>
  <si>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</si>
  <si>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</si>
  <si>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</si>
  <si>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</si>
  <si>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</si>
  <si>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</si>
  <si>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</si>
  <si>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</si>
  <si>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ZD310</t>
  </si>
  <si>
    <t>Katetr CVC 2 lumen 7 Fr x 20 cm bal. á 10 ks CV-16702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</si>
  <si>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</si>
  <si>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</si>
  <si>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</si>
  <si>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</si>
  <si>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</si>
  <si>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</si>
  <si>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</si>
  <si>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</si>
  <si>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ZO381</t>
  </si>
  <si>
    <t>Adaptér ke světelnému zdroji Olymp./ACMI B00-21116-63</t>
  </si>
  <si>
    <t>ZE248</t>
  </si>
  <si>
    <t>Adaptér Olympus / ACMI spec. model B00-21010-95</t>
  </si>
  <si>
    <t>ZC751</t>
  </si>
  <si>
    <t>Čepelka skalpelová 11 BB511</t>
  </si>
  <si>
    <t>KL078</t>
  </si>
  <si>
    <t>dilatátor nefrostomický jednorázový sada CH06,CH08,CH10,CH12,CH14 RBB014</t>
  </si>
  <si>
    <t>KC451</t>
  </si>
  <si>
    <t>drát vodící  LUNDERQUIST 0,035 150J D00RE420780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</si>
  <si>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</si>
  <si>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</si>
  <si>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</si>
  <si>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</si>
  <si>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KD634</t>
  </si>
  <si>
    <t>drát zaváděcí MEM:IQ35F150S/A</t>
  </si>
  <si>
    <t>KB698</t>
  </si>
  <si>
    <t>drén - set epicistostomický EPI 12ch AJ7112</t>
  </si>
  <si>
    <t>KH808</t>
  </si>
  <si>
    <t>drén epicystomický sada punkční EPI 14 Ch SU-121640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</si>
  <si>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</si>
  <si>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</si>
  <si>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</si>
  <si>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</si>
  <si>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KB775</t>
  </si>
  <si>
    <t>drén nefrostomický 9 set D00RP400950</t>
  </si>
  <si>
    <t>KB756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</si>
  <si>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</si>
  <si>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</si>
  <si>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</si>
  <si>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</si>
  <si>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</si>
  <si>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ZN249</t>
  </si>
  <si>
    <t>Držák skalpelových čepelek č. 3 PL87-103</t>
  </si>
  <si>
    <t>ZQ248</t>
  </si>
  <si>
    <t>Hadička spojovací HS 1,8 x 450 mm LL DEPH free 2200 045 ND</t>
  </si>
  <si>
    <t>KB765</t>
  </si>
  <si>
    <t>hadička spojovací ND D00RE450106</t>
  </si>
  <si>
    <t>ZC703</t>
  </si>
  <si>
    <t>Jehelec mathieu 170 mm P01238</t>
  </si>
  <si>
    <t>KD842</t>
  </si>
  <si>
    <t>jehla punkční Renodrain D00RE440720</t>
  </si>
  <si>
    <t>ZD873</t>
  </si>
  <si>
    <t>Katetr cystometrický 2 cestný tieman zahnutý bal. á 10 ks ZYS210</t>
  </si>
  <si>
    <t>ZP298</t>
  </si>
  <si>
    <t>Katetr cystometrický 7 Ch x 40 cm nelaton bal. á 10 ks 395751-ZYS-200</t>
  </si>
  <si>
    <t>ZA706</t>
  </si>
  <si>
    <t>Katetr močový foley 18CH bal. á 12 ks 1394-02</t>
  </si>
  <si>
    <t>ZF985</t>
  </si>
  <si>
    <t>Katetr močový foley 24CH bal. á 12 ks 1620-02</t>
  </si>
  <si>
    <t>ZA710</t>
  </si>
  <si>
    <t>Katetr močový foley 26CH bal. á 12 ks 1746-02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</si>
  <si>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</si>
  <si>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</si>
  <si>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</si>
  <si>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</si>
  <si>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</si>
  <si>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</si>
  <si>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</si>
  <si>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</si>
  <si>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</si>
  <si>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</si>
  <si>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</si>
  <si>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</si>
  <si>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</si>
  <si>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</si>
  <si>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</si>
  <si>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</si>
  <si>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</si>
  <si>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</si>
  <si>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</si>
  <si>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</si>
  <si>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</si>
  <si>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</si>
  <si>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</si>
  <si>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</si>
  <si>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</si>
  <si>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</si>
  <si>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</si>
  <si>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</si>
  <si>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ZE310</t>
  </si>
  <si>
    <t>Nádoba na kontaminovaný odpad CS 6 l pův. 077802300</t>
  </si>
  <si>
    <t>ZF853</t>
  </si>
  <si>
    <t>Nožík fasciální 090070 (dřív.k.č. G14519)</t>
  </si>
  <si>
    <t>ZQ140</t>
  </si>
  <si>
    <t>Nůžky oční rovné 115 mm TK-AK 432-11</t>
  </si>
  <si>
    <t>ZQ016</t>
  </si>
  <si>
    <t>Ochrana ultrazvukových sond vaginálních - suchá latex bal. á 200 ks I1002</t>
  </si>
  <si>
    <t>ZA756</t>
  </si>
  <si>
    <t>Prst vyšetřovací s manžetou 9031</t>
  </si>
  <si>
    <t>ZK457</t>
  </si>
  <si>
    <t>Set promývací dvoucestný pro urologii M060770S</t>
  </si>
  <si>
    <t>KK958</t>
  </si>
  <si>
    <t>set renální a nefrostomický katetr s balónkem se styletem silikon 12 Fr / 25 cm / 2 ml NE-291805</t>
  </si>
  <si>
    <t>KK957</t>
  </si>
  <si>
    <t>set renální a nefrostomický katetr s balónkem se styletem silikon 12 Fr/ 25 cm / 2 ml NE-291205</t>
  </si>
  <si>
    <t>KK953</t>
  </si>
  <si>
    <t>Set renální a nefrostomický katetr s balónkem silikon 10 Fr / 40 cm / 1,5 ml NE-261005</t>
  </si>
  <si>
    <t>KK955</t>
  </si>
  <si>
    <t>set renální a nefrostomický katetr s balónkem silikon 18 Fr / 40 cm / 5 ml NE-261805</t>
  </si>
  <si>
    <t>KK956</t>
  </si>
  <si>
    <t>set renální a nefrostomický punkční sada katetr s balónkem 10 Fr/40 cm/1,5 ml + vodič + jehla + dilatátory RE-401033</t>
  </si>
  <si>
    <t>ZD616</t>
  </si>
  <si>
    <t>Set sterilní pro močovou katetrizaci+ aqua permanent 4 Mediset 753882</t>
  </si>
  <si>
    <t>ZN854</t>
  </si>
  <si>
    <t>Stříkačka injekční arteriální 3 ml bez jehly s heparinem bal. á 100 ks safePICO Aspirator 956-622</t>
  </si>
  <si>
    <t>ZP300</t>
  </si>
  <si>
    <t>Škrtidlo se sponou pro dospělé bez latexu modré délka 400 mm 09820-B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</si>
  <si>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</si>
  <si>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</si>
  <si>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</si>
  <si>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</si>
  <si>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</si>
  <si>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</si>
  <si>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</si>
  <si>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</si>
  <si>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</si>
  <si>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</si>
  <si>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</si>
  <si>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</si>
  <si>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</si>
  <si>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</si>
  <si>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ZQ716</t>
  </si>
  <si>
    <t>Set urodynamický malý k urodynamickému přístroji UROMIC Samba jednorázový bal. á 25 ks MU9109</t>
  </si>
  <si>
    <t>ZQ717</t>
  </si>
  <si>
    <t>Snímač tlaku MMT k urodynamickému přístroji UROMIC Samba jednorázový bal. á 50 ks MA9201</t>
  </si>
  <si>
    <t>50115064</t>
  </si>
  <si>
    <t>ZPr - šicí materiál (Z529)</t>
  </si>
  <si>
    <t>ZB650</t>
  </si>
  <si>
    <t>Šití mersilene gr 1 bal. á 36 ks EH6856H</t>
  </si>
  <si>
    <t>ZQ311</t>
  </si>
  <si>
    <t>Jehla bioptická evocore (T) 18G x 300 mm EC18300(T)</t>
  </si>
  <si>
    <t>ZB168</t>
  </si>
  <si>
    <t>Jehla chirurgická 0,9 x 36 B10</t>
  </si>
  <si>
    <t>ZA836</t>
  </si>
  <si>
    <t>Jehla injekční 0,9 x 70 mm žlutá 4665791</t>
  </si>
  <si>
    <t>ZK683</t>
  </si>
  <si>
    <t>Rukavice operační latex bez pudru chlorované sterilní ansell gammex PF sensitive vel. 7,0 bal. á 50 párů 330051070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</si>
  <si>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</si>
  <si>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</si>
  <si>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</si>
  <si>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</si>
  <si>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</si>
  <si>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</si>
  <si>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</si>
  <si>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</si>
  <si>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</si>
  <si>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</si>
  <si>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KB711</t>
  </si>
  <si>
    <t>cévka ureterální 7F AC5207</t>
  </si>
  <si>
    <t>KB722</t>
  </si>
  <si>
    <t>cévka ureterální k sigm. 6ch/155 AC4106</t>
  </si>
  <si>
    <t>KK545</t>
  </si>
  <si>
    <t>katetr balonkový Folysil mužský rovný, balonek 10 ml/CH12, 41 cm dlouhý AA7112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</si>
  <si>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</si>
  <si>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</si>
  <si>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</si>
  <si>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</si>
  <si>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KK559</t>
  </si>
  <si>
    <t>katetr balonkový Folysil Tiemann balonek 10 ml/CH12 40 cm AA6312</t>
  </si>
  <si>
    <t>KI234</t>
  </si>
  <si>
    <t>katetr balónkový nefrostomický PET + manometr BD3020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</si>
  <si>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</si>
  <si>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</si>
  <si>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</si>
  <si>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</si>
  <si>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</si>
  <si>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</si>
  <si>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</si>
  <si>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</si>
  <si>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</si>
  <si>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</si>
  <si>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KI847</t>
  </si>
  <si>
    <t>katetr Folysil Tiemann, CH14 balonek 10 ml AA6314</t>
  </si>
  <si>
    <t>KI848</t>
  </si>
  <si>
    <t>katetr Folysil Tiemann, CH16 balonek 10 ml AA6316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</si>
  <si>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</si>
  <si>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</si>
  <si>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</si>
  <si>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</si>
  <si>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</si>
  <si>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</si>
  <si>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</si>
  <si>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</si>
  <si>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</si>
  <si>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</si>
  <si>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</si>
  <si>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</si>
  <si>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</si>
  <si>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</si>
  <si>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</si>
  <si>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</si>
  <si>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</si>
  <si>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</si>
  <si>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</si>
  <si>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</si>
  <si>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KB718</t>
  </si>
  <si>
    <t>katetr UD 6ch 2cestný AH5106</t>
  </si>
  <si>
    <t>KB720</t>
  </si>
  <si>
    <t>katetr UD rektální 10ch AH4810</t>
  </si>
  <si>
    <t>50115075</t>
  </si>
  <si>
    <t>ZPr - stenty (Z538)</t>
  </si>
  <si>
    <t>KK731</t>
  </si>
  <si>
    <t>katétr ureterální ROCA JJ Gold 6CH jednoroční, set ROJG4690ST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</si>
  <si>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</si>
  <si>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</si>
  <si>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</si>
  <si>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</si>
  <si>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</si>
  <si>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</si>
  <si>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KK726</t>
  </si>
  <si>
    <t>katétr ureterální ROCA JJ Silver 6CH 28 cm jednoroční, set ROJS0628ST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</si>
  <si>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</si>
  <si>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</si>
  <si>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</si>
  <si>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</si>
  <si>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</si>
  <si>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</si>
  <si>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KJ979</t>
  </si>
  <si>
    <t>katetr vodící double loop JJ Polyuretan rigid O/O fixační drát CH4,8 30 cm jedn. puscher BNBA56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</si>
  <si>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</si>
  <si>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</si>
  <si>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</si>
  <si>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</si>
  <si>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</si>
  <si>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</si>
  <si>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KL080</t>
  </si>
  <si>
    <t>katetr vodící double loop JJ Vortek O/O fixační drát CH6,0 26 cm pusher zámek ACB1D4</t>
  </si>
  <si>
    <t>KL081</t>
  </si>
  <si>
    <t>katetr vodící double loop JJ Vortek O/O fixační drát CH6,0 28 cm pusher zámek ACB1D5</t>
  </si>
  <si>
    <t>KL084</t>
  </si>
  <si>
    <t>katetr vodící double loop JJ Vortek O/O fixační drát CH7,0 26 cm pusher zámek ACB1E4</t>
  </si>
  <si>
    <t>KL085</t>
  </si>
  <si>
    <t>katetr vodící double loop JJ Vortek O/O fixační drát CH7,0 28 cm pusher zámek ACB1E5</t>
  </si>
  <si>
    <t>KL082</t>
  </si>
  <si>
    <t>katetr vodící double loop JJ Vortek O/O fixační drát CH8,0 26 cm pusher zámek ACB1F4</t>
  </si>
  <si>
    <t>KL083</t>
  </si>
  <si>
    <t>katetr vodící double loop JJ Vortek O/O fixační drát CH8,0 28 cm pusher zámek ACB1F5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</si>
  <si>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</si>
  <si>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</si>
  <si>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</si>
  <si>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</si>
  <si>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</si>
  <si>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</si>
  <si>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KI366</t>
  </si>
  <si>
    <t>stent - set teutaflex 4,7CH, 30 cm, o-o á 5ks U-334047030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</si>
  <si>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</si>
  <si>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</si>
  <si>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</si>
  <si>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</si>
  <si>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KI375</t>
  </si>
  <si>
    <t>stent - set tumorozní 7CH, 28 cm, middle á 2ks U-333107381</t>
  </si>
  <si>
    <t>KI376</t>
  </si>
  <si>
    <t>stent - set tumorozní 7CH, 28 cm, prox. á 2ks U-333107382</t>
  </si>
  <si>
    <t>KH799</t>
  </si>
  <si>
    <t>stent periferní ureterální D-J 6/26 EN-360626</t>
  </si>
  <si>
    <t>KH800</t>
  </si>
  <si>
    <t>stent periferní ureterální D-J 6/28 EN-360628</t>
  </si>
  <si>
    <t>KB769</t>
  </si>
  <si>
    <t>stent periferní ureterální White Star D-J 5,0-12 D00EN320512</t>
  </si>
  <si>
    <t>KB772</t>
  </si>
  <si>
    <t>stent periferní ureterální White Star D-J 6,0-12 D00EN320612</t>
  </si>
  <si>
    <t>KB773</t>
  </si>
  <si>
    <t>stent periferní ureterální White Star D-J 6,0-15 D00EN320615</t>
  </si>
  <si>
    <t>KH801</t>
  </si>
  <si>
    <t>stent periferní ureterální WHITE STAR double J  D-J 7/26 EN-300726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</si>
  <si>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</si>
  <si>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</si>
  <si>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</si>
  <si>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</si>
  <si>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</si>
  <si>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</si>
  <si>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</si>
  <si>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</si>
  <si>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</si>
  <si>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</si>
  <si>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</si>
  <si>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</si>
  <si>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KL195</t>
  </si>
  <si>
    <t>stent ureterální YELLOW STAR Double-J potahovaný tumorový sada s vodičem 7 FR  x 26 cm TU-360726</t>
  </si>
  <si>
    <t>KL196</t>
  </si>
  <si>
    <t>stent ureterální YELLOW STAR Double-J potahovaný tumorový sada s vodičem 7 FR  x 28 cm TU-360728</t>
  </si>
  <si>
    <t>50115079</t>
  </si>
  <si>
    <t>ZPr - internzivní péče (Z542)</t>
  </si>
  <si>
    <t>ZB026</t>
  </si>
  <si>
    <t>Hadice silikon 5 x 9 x 2,00 mm á 10 m pro drenáž těl.dutin KVS 60-050090</t>
  </si>
  <si>
    <t>50115080</t>
  </si>
  <si>
    <t>ZPr - staplery, extraktory, endoskop.mat. (Z523)</t>
  </si>
  <si>
    <t>KI849</t>
  </si>
  <si>
    <t>košík extrakční Dormia Nitinol 1,5CH, 120 cm EXN934</t>
  </si>
  <si>
    <t>KI850</t>
  </si>
  <si>
    <t>košík extrakční Dormia Nitinol 3,0CH, 90 cm 4 šikmé dráty EXT424</t>
  </si>
  <si>
    <t>ZP260</t>
  </si>
  <si>
    <t>Optika cystoskopická R. Wolf Panoview Plus  s úhlem pohledu 12° průměr 4 mm 30 cm autoklávovatelná 8654.431</t>
  </si>
  <si>
    <t>ZR009</t>
  </si>
  <si>
    <t>Uretereskop flexibilní LithoVue k monitoru LithoVue, deflekce 270°, hrot  s kamerou a led světlem 7,7 F, tělo 9,5 F, prac. kanál 3,6 F, reverse, jednorázový M0067913600</t>
  </si>
  <si>
    <t>ZO129</t>
  </si>
  <si>
    <t>Vlákno jednorázové světlovodné LG-E Holmium typ S02-3050-BF-0 270 mikrometrů 3 m 30W bal. á 3 ks K2013062</t>
  </si>
  <si>
    <t>ZC745</t>
  </si>
  <si>
    <t>Katetr močový tiemann 22CH s balonkem bal. á 12 ks 9822-02</t>
  </si>
  <si>
    <t>ZC947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</si>
  <si>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</si>
  <si>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</si>
  <si>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</si>
  <si>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50115011</t>
  </si>
  <si>
    <t>IUTN - ostat.nákl.PZT (Z515)</t>
  </si>
  <si>
    <t>ZJ032</t>
  </si>
  <si>
    <t>Implantát urologický suburetrální páska s polštářkem ATOMS ATS5041</t>
  </si>
  <si>
    <t>ZC647</t>
  </si>
  <si>
    <t>Záplata síťka 4 x 7 cm SLH-4S-4X7</t>
  </si>
  <si>
    <t>ZK978</t>
  </si>
  <si>
    <t>Cévka odsávací CH16 s přerušovačem sání, délka 50 cm, P01175a</t>
  </si>
  <si>
    <t>KB699</t>
  </si>
  <si>
    <t>drén - set epicistostomický EPI set 15ch AJ7115</t>
  </si>
  <si>
    <t>ZM565</t>
  </si>
  <si>
    <t>Lepidlo tkáňové 5 ml floseal 1503353</t>
  </si>
  <si>
    <t>ZB798</t>
  </si>
  <si>
    <t>Stříkačka injekční 2-dílná 20 ml LL Inject Solo 4606736V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</si>
  <si>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</si>
  <si>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</si>
  <si>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</si>
  <si>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</si>
  <si>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</si>
  <si>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</si>
  <si>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KB755</t>
  </si>
  <si>
    <t>cévka ureterální k sigmoid.5ch AC4105</t>
  </si>
  <si>
    <t>KB768</t>
  </si>
  <si>
    <t>stent periferní ureterální White Star D-J 4,7-10 D00EN320510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</si>
  <si>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</si>
  <si>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</si>
  <si>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</si>
  <si>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</si>
  <si>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ZQ441</t>
  </si>
  <si>
    <t>Nástroj Voyant Fusion bipolární laparoskopický  5 mm x 37 cm jednorázový EB010</t>
  </si>
  <si>
    <t>KH890</t>
  </si>
  <si>
    <t>nůžky k harmonickému skalpelu Harmonice ACE+,ATT 36mm laparoskopické HAR36-X</t>
  </si>
  <si>
    <t>ZQ057</t>
  </si>
  <si>
    <t>Trokar s ostřím a fixačním balonkem 12 x 100 mm CFB73</t>
  </si>
  <si>
    <t>KH023</t>
  </si>
  <si>
    <t>zásobník modrý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</si>
  <si>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</si>
  <si>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</si>
  <si>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</si>
  <si>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</si>
  <si>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</si>
  <si>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</si>
  <si>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</si>
  <si>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</si>
  <si>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</si>
  <si>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</si>
  <si>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</si>
  <si>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</si>
  <si>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</si>
  <si>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</si>
  <si>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</si>
  <si>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</si>
  <si>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</si>
  <si>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</si>
  <si>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</si>
  <si>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</si>
  <si>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</si>
  <si>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</si>
  <si>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</si>
  <si>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</si>
  <si>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</si>
  <si>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</si>
  <si>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</si>
  <si>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</si>
  <si>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</si>
  <si>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Tureček Petr</t>
  </si>
  <si>
    <t>Zdravotní výkony vykázané na pracovišti v rámci ambulantní péče dle lékařů *</t>
  </si>
  <si>
    <t>7F6</t>
  </si>
  <si>
    <t>3</t>
  </si>
  <si>
    <t>0052834</t>
  </si>
  <si>
    <t>STENT PERIFERNÍ URETERÁLNÍ OPTIMED,POLYURETAN</t>
  </si>
  <si>
    <t>V</t>
  </si>
  <si>
    <t>76022</t>
  </si>
  <si>
    <t>CÍLENÉ VYŠETŘENÍ UROLOGEM</t>
  </si>
  <si>
    <t>76133</t>
  </si>
  <si>
    <t>KALIBRACE URETRY ŽENY</t>
  </si>
  <si>
    <t>09543</t>
  </si>
  <si>
    <t>Signalni kod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</si>
  <si>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</si>
  <si>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</si>
  <si>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</si>
  <si>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</si>
  <si>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</si>
  <si>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</si>
  <si>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</si>
  <si>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</si>
  <si>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</si>
  <si>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</si>
  <si>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</si>
  <si>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</si>
  <si>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</si>
  <si>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</si>
  <si>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</si>
  <si>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</si>
  <si>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</si>
  <si>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</si>
  <si>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0007981</t>
  </si>
  <si>
    <t>0008499</t>
  </si>
  <si>
    <t>DIPIDOLOR</t>
  </si>
  <si>
    <t>0009210</t>
  </si>
  <si>
    <t>LEKOPTIN</t>
  </si>
  <si>
    <t>0067547</t>
  </si>
  <si>
    <t>0077018</t>
  </si>
  <si>
    <t>ULTRAVIST 370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</si>
  <si>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</si>
  <si>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</si>
  <si>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</si>
  <si>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</si>
  <si>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</si>
  <si>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</si>
  <si>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</si>
  <si>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</si>
  <si>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</si>
  <si>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</si>
  <si>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</si>
  <si>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</si>
  <si>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</si>
  <si>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</si>
  <si>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</si>
  <si>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</si>
  <si>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</si>
  <si>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</si>
  <si>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</si>
  <si>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</si>
  <si>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</si>
  <si>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0046125</t>
  </si>
  <si>
    <t>LIDOCAIN 10 %</t>
  </si>
  <si>
    <t>0224709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</si>
  <si>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</si>
  <si>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</si>
  <si>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</si>
  <si>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</si>
  <si>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</si>
  <si>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</si>
  <si>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</si>
  <si>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</si>
  <si>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</si>
  <si>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</si>
  <si>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</si>
  <si>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</si>
  <si>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</si>
  <si>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</si>
  <si>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</si>
  <si>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</si>
  <si>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</si>
  <si>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</si>
  <si>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</si>
  <si>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</si>
  <si>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</si>
  <si>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</si>
  <si>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</si>
  <si>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</si>
  <si>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</si>
  <si>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</si>
  <si>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</si>
  <si>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</si>
  <si>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</si>
  <si>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</si>
  <si>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</si>
  <si>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</si>
  <si>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</si>
  <si>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</si>
  <si>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</si>
  <si>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</si>
  <si>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</si>
  <si>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</si>
  <si>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</si>
  <si>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</si>
  <si>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</si>
  <si>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</si>
  <si>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</si>
  <si>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</si>
  <si>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</si>
  <si>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</si>
  <si>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</si>
  <si>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</si>
  <si>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</si>
  <si>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</si>
  <si>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</si>
  <si>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</si>
  <si>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0053393</t>
  </si>
  <si>
    <t>DRÁT VODÍCÍ HYDROFILNÍ P18 150H,P25 150H,P32 150H,</t>
  </si>
  <si>
    <t>0046610</t>
  </si>
  <si>
    <t>STENT URETERÁLNÍ - YELLOW STAR TU DOUBLE-J,POTAH P</t>
  </si>
  <si>
    <t>0051795</t>
  </si>
  <si>
    <t>KATETR DOUBLE LOOP ŘID.VODIČ S FIX.PL.-ACB1..ACB9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</si>
  <si>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</si>
  <si>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</si>
  <si>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</si>
  <si>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</si>
  <si>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</si>
  <si>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</si>
  <si>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</si>
  <si>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</si>
  <si>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</si>
  <si>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</si>
  <si>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</si>
  <si>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</si>
  <si>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</si>
  <si>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</si>
  <si>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</si>
  <si>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</si>
  <si>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</si>
  <si>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</si>
  <si>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</si>
  <si>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</si>
  <si>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</si>
  <si>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</si>
  <si>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</si>
  <si>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</si>
  <si>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</si>
  <si>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</si>
  <si>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</si>
  <si>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</si>
  <si>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</si>
  <si>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</si>
  <si>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</si>
  <si>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</si>
  <si>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</si>
  <si>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</si>
  <si>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</si>
  <si>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</si>
  <si>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</si>
  <si>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</si>
  <si>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</si>
  <si>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</si>
  <si>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</si>
  <si>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</si>
  <si>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</si>
  <si>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</si>
  <si>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</si>
  <si>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</si>
  <si>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</si>
  <si>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</si>
  <si>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</si>
  <si>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</si>
  <si>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</si>
  <si>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</si>
  <si>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</si>
  <si>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</si>
  <si>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</si>
  <si>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</si>
  <si>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</si>
  <si>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</si>
  <si>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</si>
  <si>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</si>
  <si>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</si>
  <si>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</si>
  <si>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</si>
  <si>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</si>
  <si>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09219</t>
  </si>
  <si>
    <t xml:space="preserve">INTRAVENÓZNÍ INJEKCE U DOSPĚLÉHO ČI DÍTĚTE NAD 10 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</si>
  <si>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</si>
  <si>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</si>
  <si>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</si>
  <si>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</si>
  <si>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</si>
  <si>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</si>
  <si>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</si>
  <si>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</si>
  <si>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</si>
  <si>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</si>
  <si>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</si>
  <si>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</si>
  <si>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</si>
  <si>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</si>
  <si>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</si>
  <si>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</si>
  <si>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</si>
  <si>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</si>
  <si>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</si>
  <si>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</si>
  <si>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</si>
  <si>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</si>
  <si>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</si>
  <si>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</si>
  <si>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</si>
  <si>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</si>
  <si>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</si>
  <si>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</si>
  <si>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76225</t>
  </si>
  <si>
    <t>SUPRAPUBICKÁ PUNKCE MĚCHÝŘE JEHLOU</t>
  </si>
  <si>
    <t>76231</t>
  </si>
  <si>
    <t>PENIS - INTRAKAVERNOZNÍ INJEKCE VAZOAKTIVNÍCH LÁTE</t>
  </si>
  <si>
    <t>91846</t>
  </si>
  <si>
    <t>(DRG) BIOPSIE URETERU</t>
  </si>
  <si>
    <t>0055824</t>
  </si>
  <si>
    <t>0085812</t>
  </si>
  <si>
    <t>LIDOCAINE EGIS</t>
  </si>
  <si>
    <t>0200624</t>
  </si>
  <si>
    <t>JEHLA METALICKÁ PRO APL TERAPEUTIK DO STĚNY MOČ. C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</si>
  <si>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</si>
  <si>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</si>
  <si>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</si>
  <si>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</si>
  <si>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</si>
  <si>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</si>
  <si>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</si>
  <si>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</si>
  <si>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</si>
  <si>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</si>
  <si>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</si>
  <si>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</si>
  <si>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</si>
  <si>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</si>
  <si>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</si>
  <si>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</si>
  <si>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</si>
  <si>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</si>
  <si>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</si>
  <si>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</si>
  <si>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</si>
  <si>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</si>
  <si>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</si>
  <si>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</si>
  <si>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</si>
  <si>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</si>
  <si>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</si>
  <si>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</si>
  <si>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</si>
  <si>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</si>
  <si>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</si>
  <si>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</si>
  <si>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</si>
  <si>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</si>
  <si>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</si>
  <si>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</si>
  <si>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</si>
  <si>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</si>
  <si>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</si>
  <si>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</si>
  <si>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</si>
  <si>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</si>
  <si>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</si>
  <si>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</si>
  <si>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</si>
  <si>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</si>
  <si>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</si>
  <si>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</si>
  <si>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</si>
  <si>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</si>
  <si>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</si>
  <si>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</si>
  <si>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</si>
  <si>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</si>
  <si>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</si>
  <si>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</si>
  <si>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</si>
  <si>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</si>
  <si>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</si>
  <si>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</si>
  <si>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</si>
  <si>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</si>
  <si>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</si>
  <si>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</si>
  <si>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</si>
  <si>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</si>
  <si>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</si>
  <si>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0052451</t>
  </si>
  <si>
    <t>KATETR DUFOUR,DVOUC.PROST.,50ML - AB64..</t>
  </si>
  <si>
    <t>05</t>
  </si>
  <si>
    <t>76345</t>
  </si>
  <si>
    <t>REIMPLANTACE URETERU (UCNA)</t>
  </si>
  <si>
    <t>07</t>
  </si>
  <si>
    <t>08</t>
  </si>
  <si>
    <t>10</t>
  </si>
  <si>
    <t>0056344</t>
  </si>
  <si>
    <t>SADA PUNKČNÍ SUPRAPUBICKÁ - EASYCYST, 170718..1707</t>
  </si>
  <si>
    <t>77115</t>
  </si>
  <si>
    <t>ORCHIDOPEXE JEDNOSTRANNÁ U DĚTÍ DO 3 LET</t>
  </si>
  <si>
    <t>11</t>
  </si>
  <si>
    <t>5F1</t>
  </si>
  <si>
    <t>32510</t>
  </si>
  <si>
    <t>ZAVEDENÍ DLOUHODOBÉ KANYLACE CENTRÁLNÍHO ŽILNÍHO S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</si>
  <si>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</si>
  <si>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</si>
  <si>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</si>
  <si>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</si>
  <si>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</si>
  <si>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</si>
  <si>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</si>
  <si>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</si>
  <si>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51394</t>
  </si>
  <si>
    <t>UZÁVĚR STĚNY BŘIŠNÍ PO EVISCERACI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</si>
  <si>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</si>
  <si>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</si>
  <si>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</si>
  <si>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</si>
  <si>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</si>
  <si>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</si>
  <si>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</si>
  <si>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</si>
  <si>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</si>
  <si>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</si>
  <si>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</si>
  <si>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</si>
  <si>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</si>
  <si>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</si>
  <si>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</si>
  <si>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</si>
  <si>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</si>
  <si>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</si>
  <si>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</si>
  <si>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</si>
  <si>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</si>
  <si>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</si>
  <si>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</si>
  <si>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</si>
  <si>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</si>
  <si>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</si>
  <si>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07468</t>
  </si>
  <si>
    <t>(VZP) TROMBECTOMIE  A. POPLITEA A BÉRCOVÝCH TEPEN</t>
  </si>
  <si>
    <t>07563</t>
  </si>
  <si>
    <t>(DRG) URGENTNÍ OPERACE KVCH</t>
  </si>
  <si>
    <t>07389</t>
  </si>
  <si>
    <t>(VZP) TROMBECTOMIE A.ILIACA</t>
  </si>
  <si>
    <t>51355</t>
  </si>
  <si>
    <t>DVOJ - A VÍCENÁSOBNÁ RESEKCE A (NEBO) ANASTOMÓZA T</t>
  </si>
  <si>
    <t>66915</t>
  </si>
  <si>
    <t>DEKOMPRESE FASCIÁLNÍHO LOŽE</t>
  </si>
  <si>
    <t>57237</t>
  </si>
  <si>
    <t>SUTURA RUPTUTY BRÁNICE TORAKOTOMICKÝM PŘÍSTUPEM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</si>
  <si>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</si>
  <si>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</si>
  <si>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</si>
  <si>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</si>
  <si>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</si>
  <si>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</si>
  <si>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</si>
  <si>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</si>
  <si>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</si>
  <si>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</si>
  <si>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</si>
  <si>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</si>
  <si>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09121</t>
  </si>
  <si>
    <t>PUNKCE PARENCHYMATICKÉHO ORGÁNU NEBO DUTINY</t>
  </si>
  <si>
    <t>0003952</t>
  </si>
  <si>
    <t>AMIKIN 500 MG</t>
  </si>
  <si>
    <t>0004234</t>
  </si>
  <si>
    <t>0011592</t>
  </si>
  <si>
    <t>0016600</t>
  </si>
  <si>
    <t>0025746</t>
  </si>
  <si>
    <t>INVANZ</t>
  </si>
  <si>
    <t>0026127</t>
  </si>
  <si>
    <t>TYGACIL</t>
  </si>
  <si>
    <t>0064831</t>
  </si>
  <si>
    <t>AXETINE</t>
  </si>
  <si>
    <t>0064946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</si>
  <si>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</si>
  <si>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</si>
  <si>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</si>
  <si>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</si>
  <si>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</si>
  <si>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</si>
  <si>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</si>
  <si>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</si>
  <si>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0087239</t>
  </si>
  <si>
    <t>FANHDI</t>
  </si>
  <si>
    <t>0087240</t>
  </si>
  <si>
    <t>0092290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</si>
  <si>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</si>
  <si>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</si>
  <si>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</si>
  <si>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</si>
  <si>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</si>
  <si>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</si>
  <si>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</si>
  <si>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</si>
  <si>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</si>
  <si>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</si>
  <si>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</si>
  <si>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0142077</t>
  </si>
  <si>
    <t>TIENAM 500 MG/500 MG I.V.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</si>
  <si>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</si>
  <si>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</si>
  <si>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</si>
  <si>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</si>
  <si>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</si>
  <si>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</si>
  <si>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</si>
  <si>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</si>
  <si>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</si>
  <si>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</si>
  <si>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0141836</t>
  </si>
  <si>
    <t>AMIKACIN B. BRAUN</t>
  </si>
  <si>
    <t>0134595</t>
  </si>
  <si>
    <t>MEDOCLAV</t>
  </si>
  <si>
    <t>0064835</t>
  </si>
  <si>
    <t>0113453</t>
  </si>
  <si>
    <t>0156835</t>
  </si>
  <si>
    <t>0155098</t>
  </si>
  <si>
    <t>EPIRUBICIN ACCORD</t>
  </si>
  <si>
    <t>0151460</t>
  </si>
  <si>
    <t>0129834</t>
  </si>
  <si>
    <t>0156183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</si>
  <si>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</si>
  <si>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</si>
  <si>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</si>
  <si>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</si>
  <si>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</si>
  <si>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</si>
  <si>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</si>
  <si>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</si>
  <si>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</si>
  <si>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0203855</t>
  </si>
  <si>
    <t>CEFOTAXIME LEK</t>
  </si>
  <si>
    <t>0201961</t>
  </si>
  <si>
    <t>0201967</t>
  </si>
  <si>
    <t>VULMIZOLIN</t>
  </si>
  <si>
    <t>0216183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</si>
  <si>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</si>
  <si>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</si>
  <si>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</si>
  <si>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</si>
  <si>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</si>
  <si>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</si>
  <si>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</si>
  <si>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</si>
  <si>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</si>
  <si>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</si>
  <si>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</si>
  <si>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</si>
  <si>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</si>
  <si>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</si>
  <si>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</si>
  <si>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</si>
  <si>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</si>
  <si>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</si>
  <si>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</si>
  <si>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</si>
  <si>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</si>
  <si>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</si>
  <si>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</si>
  <si>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</si>
  <si>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</si>
  <si>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</si>
  <si>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</si>
  <si>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</si>
  <si>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</si>
  <si>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</si>
  <si>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</si>
  <si>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0047574</t>
  </si>
  <si>
    <t>DRÁT DIAGNOST.ZAVÁDĚCÍ ST J1.5, J3.0, J6.0, DE</t>
  </si>
  <si>
    <t>0051181</t>
  </si>
  <si>
    <t>TROKAR S OSTŘÍM XCEL, PRŮMĚR 11,12MM, DÉLKA 100MM</t>
  </si>
  <si>
    <t>0056288</t>
  </si>
  <si>
    <t>KATETR BALÓNKOVÝ FOGARTY EMBOLEKTOMICKÝ - 120403F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</si>
  <si>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</si>
  <si>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</si>
  <si>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</si>
  <si>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</si>
  <si>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</si>
  <si>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</si>
  <si>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</si>
  <si>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</si>
  <si>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</si>
  <si>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</si>
  <si>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</si>
  <si>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</si>
  <si>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</si>
  <si>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</si>
  <si>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</si>
  <si>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</si>
  <si>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</si>
  <si>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</si>
  <si>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</si>
  <si>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</si>
  <si>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</si>
  <si>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</si>
  <si>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</si>
  <si>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</si>
  <si>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</si>
  <si>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</si>
  <si>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</si>
  <si>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</si>
  <si>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</si>
  <si>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</si>
  <si>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</si>
  <si>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</si>
  <si>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</si>
  <si>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</si>
  <si>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</si>
  <si>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</si>
  <si>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</si>
  <si>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</si>
  <si>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</si>
  <si>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</si>
  <si>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</si>
  <si>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</si>
  <si>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</si>
  <si>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</si>
  <si>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</si>
  <si>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</si>
  <si>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</si>
  <si>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</si>
  <si>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</si>
  <si>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</si>
  <si>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</si>
  <si>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</si>
  <si>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</si>
  <si>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</si>
  <si>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</si>
  <si>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</si>
  <si>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</si>
  <si>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</si>
  <si>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</si>
  <si>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</si>
  <si>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</si>
  <si>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</si>
  <si>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0052534</t>
  </si>
  <si>
    <t>KATETR URETERÁLNÍ DILATAČNÍ U-0760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</si>
  <si>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</si>
  <si>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</si>
  <si>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</si>
  <si>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</si>
  <si>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</si>
  <si>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</si>
  <si>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0052219</t>
  </si>
  <si>
    <t>KATETR URETERÁLNÍ BAL.OKLUZ.- AC5L..AC5K..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</si>
  <si>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</si>
  <si>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</si>
  <si>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</si>
  <si>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</si>
  <si>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</si>
  <si>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</si>
  <si>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</si>
  <si>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</si>
  <si>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76329</t>
  </si>
  <si>
    <t>SNESENÍ PERIGENITÁLNÍCH KONDYLOMAT</t>
  </si>
  <si>
    <t>76363</t>
  </si>
  <si>
    <t xml:space="preserve">CYSTOTOMIE EV. CYSTOSTOMIE (EXTRAKCE KONKREMENTU, 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</si>
  <si>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</si>
  <si>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</si>
  <si>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</si>
  <si>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</si>
  <si>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</si>
  <si>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</si>
  <si>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</si>
  <si>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</si>
  <si>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</si>
  <si>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</si>
  <si>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</si>
  <si>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</si>
  <si>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</si>
  <si>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</si>
  <si>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</si>
  <si>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</si>
  <si>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</si>
  <si>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</si>
  <si>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</si>
  <si>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</si>
  <si>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</si>
  <si>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</si>
  <si>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</si>
  <si>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</si>
  <si>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</si>
  <si>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</si>
  <si>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</si>
  <si>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</si>
  <si>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</si>
  <si>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</si>
  <si>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</si>
  <si>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</si>
  <si>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</si>
  <si>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</si>
  <si>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</si>
  <si>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</si>
  <si>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</si>
  <si>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</si>
  <si>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</si>
  <si>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</si>
  <si>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</si>
  <si>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</si>
  <si>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</si>
  <si>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</si>
  <si>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</si>
  <si>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</si>
  <si>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</si>
  <si>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</si>
  <si>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</si>
  <si>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</si>
  <si>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</si>
  <si>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</si>
  <si>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</si>
  <si>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</si>
  <si>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</si>
  <si>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</si>
  <si>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</si>
  <si>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</si>
  <si>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</si>
  <si>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</si>
  <si>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</si>
  <si>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</si>
  <si>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</si>
  <si>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</si>
  <si>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</si>
  <si>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</si>
  <si>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</si>
  <si>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</si>
  <si>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</si>
  <si>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</si>
  <si>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</si>
  <si>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</si>
  <si>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</si>
  <si>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</si>
  <si>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</si>
  <si>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</si>
  <si>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99999</t>
  </si>
  <si>
    <t>Nespecifikovany vykon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</si>
  <si>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</si>
  <si>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</si>
  <si>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</si>
  <si>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</si>
  <si>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</si>
  <si>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</si>
  <si>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</si>
  <si>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</si>
  <si>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</si>
  <si>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</si>
  <si>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</si>
  <si>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</si>
  <si>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</si>
  <si>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</si>
  <si>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</si>
  <si>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</si>
  <si>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</si>
  <si>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</si>
  <si>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</si>
  <si>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</si>
  <si>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</si>
  <si>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</si>
  <si>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</si>
  <si>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</si>
  <si>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</si>
  <si>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</si>
  <si>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</si>
  <si>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</si>
  <si>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</si>
  <si>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</si>
  <si>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</si>
  <si>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</si>
  <si>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</si>
  <si>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</si>
  <si>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</si>
  <si>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</si>
  <si>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</si>
  <si>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</si>
  <si>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</si>
  <si>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</si>
  <si>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76251</t>
  </si>
  <si>
    <t>BIOPSIE VARLETE OBOUSTRANNÁ</t>
  </si>
  <si>
    <t>76431</t>
  </si>
  <si>
    <t>TOTÁLNÍ AMPUTACE PENISU - EMASKULINIZACE (LYMFADEN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</si>
  <si>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</si>
  <si>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</si>
  <si>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</si>
  <si>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</si>
  <si>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</si>
  <si>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</si>
  <si>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</si>
  <si>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</si>
  <si>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76654</t>
  </si>
  <si>
    <t>Signalni kod - roboticka resekce ledviny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</si>
  <si>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</si>
  <si>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</si>
  <si>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</si>
  <si>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</si>
  <si>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</si>
  <si>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</si>
  <si>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76573</t>
  </si>
  <si>
    <t>VNITŘNÍ URETROTOMIE (OTIS)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</si>
  <si>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</si>
  <si>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</si>
  <si>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</si>
  <si>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</si>
  <si>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</si>
  <si>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</si>
  <si>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</si>
  <si>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</si>
  <si>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</si>
  <si>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</si>
  <si>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</si>
  <si>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</si>
  <si>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</si>
  <si>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</si>
  <si>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</si>
  <si>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?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</si>
  <si>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</si>
  <si>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</si>
  <si>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</si>
  <si>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</si>
  <si>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</si>
  <si>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</si>
  <si>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</si>
  <si>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</si>
  <si>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91985</t>
  </si>
  <si>
    <t>(DRG) ZHOUBNÝ NOVOTVAR S NEURČENÝM STUPNĚM DIFEREN</t>
  </si>
  <si>
    <t>91990</t>
  </si>
  <si>
    <t>(DRG) KLINICKÉ STADIUM ZHOUBNÉHO NOVOTVARU 0 (NOVO</t>
  </si>
  <si>
    <t>89137</t>
  </si>
  <si>
    <t>RENTGENOVÉ VYŠETŘENÍ KLOUBU - DRŽENÉ SNÍMKY</t>
  </si>
  <si>
    <t>89313</t>
  </si>
  <si>
    <t xml:space="preserve">PERKUTÁNNÍ PUNKCE NEBO BIOPSIE ŘÍZENÁ RDG METODOU </t>
  </si>
  <si>
    <t>89327</t>
  </si>
  <si>
    <t>KONTROLNÍ NÁSTŘIK DRENÁŽNÍHO KATÉTRU</t>
  </si>
  <si>
    <t>89171</t>
  </si>
  <si>
    <t>URETROGRAFIE RETROGRÁDNÍ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</si>
  <si>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</si>
  <si>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</si>
  <si>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</si>
  <si>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</si>
  <si>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</si>
  <si>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</si>
  <si>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</si>
  <si>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</si>
  <si>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</si>
  <si>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21</t>
  </si>
  <si>
    <t>22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</si>
  <si>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</si>
  <si>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</si>
  <si>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</si>
  <si>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</si>
  <si>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</si>
  <si>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</si>
  <si>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</si>
  <si>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06101</t>
  </si>
  <si>
    <t>A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</si>
  <si>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</si>
  <si>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</si>
  <si>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</si>
  <si>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</si>
  <si>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</si>
  <si>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</si>
  <si>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</si>
  <si>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</si>
  <si>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</si>
  <si>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</si>
  <si>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</si>
  <si>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</si>
  <si>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</si>
  <si>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</si>
  <si>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</si>
  <si>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</si>
  <si>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</si>
  <si>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</si>
  <si>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</si>
  <si>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</si>
  <si>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</si>
  <si>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</si>
  <si>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</si>
  <si>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</si>
  <si>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</si>
  <si>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</si>
  <si>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</si>
  <si>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</si>
  <si>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</si>
  <si>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</si>
  <si>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</si>
  <si>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</si>
  <si>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</si>
  <si>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</si>
  <si>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</si>
  <si>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</si>
  <si>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</si>
  <si>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</si>
  <si>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</si>
  <si>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</si>
  <si>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</si>
  <si>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</si>
  <si>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</si>
  <si>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</si>
  <si>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</si>
  <si>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</si>
  <si>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</si>
  <si>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</si>
  <si>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</si>
  <si>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</si>
  <si>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</si>
  <si>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</si>
  <si>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</si>
  <si>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</si>
  <si>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</si>
  <si>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</si>
  <si>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</si>
  <si>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</si>
  <si>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</si>
  <si>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</si>
  <si>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</si>
  <si>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</si>
  <si>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</si>
  <si>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</si>
  <si>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</si>
  <si>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</si>
  <si>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</si>
  <si>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</si>
  <si>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</si>
  <si>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</si>
  <si>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</si>
  <si>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</si>
  <si>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</si>
  <si>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</si>
  <si>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</si>
  <si>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</si>
  <si>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</si>
  <si>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</si>
  <si>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</si>
  <si>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</si>
  <si>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</si>
  <si>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</si>
  <si>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</si>
  <si>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</si>
  <si>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</si>
  <si>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</si>
  <si>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</si>
  <si>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</si>
  <si>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</si>
  <si>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</si>
  <si>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</si>
  <si>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</si>
  <si>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</si>
  <si>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</si>
  <si>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</si>
  <si>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</si>
  <si>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</si>
  <si>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</si>
  <si>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</si>
  <si>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</si>
  <si>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</si>
  <si>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</si>
  <si>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</si>
  <si>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</si>
  <si>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</si>
  <si>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</si>
  <si>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</si>
  <si>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</si>
  <si>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</si>
  <si>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</si>
  <si>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</si>
  <si>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</si>
  <si>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</si>
  <si>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</si>
  <si>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</si>
  <si>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</si>
  <si>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</si>
  <si>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</si>
  <si>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</si>
  <si>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</si>
  <si>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</si>
  <si>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</si>
  <si>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</si>
  <si>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</si>
  <si>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</si>
  <si>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</si>
  <si>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</si>
  <si>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</si>
  <si>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</si>
  <si>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</si>
  <si>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</si>
  <si>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</si>
  <si>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</si>
  <si>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</si>
  <si>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</si>
  <si>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</si>
  <si>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</si>
  <si>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</si>
  <si>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</si>
  <si>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</si>
  <si>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</si>
  <si>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</si>
  <si>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</si>
  <si>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</si>
  <si>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</si>
  <si>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</si>
  <si>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</si>
  <si>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</si>
  <si>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</si>
  <si>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</si>
  <si>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0095609</t>
  </si>
  <si>
    <t>MICROPAQUE CT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</si>
  <si>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</si>
  <si>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</si>
  <si>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</si>
  <si>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</si>
  <si>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</si>
  <si>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</si>
  <si>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</si>
  <si>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</si>
  <si>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</si>
  <si>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</si>
  <si>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</si>
  <si>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</si>
  <si>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</si>
  <si>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</si>
  <si>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</si>
  <si>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</si>
  <si>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</si>
  <si>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</si>
  <si>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47213</t>
  </si>
  <si>
    <t>SCINTIGRAFIE LEDVIN PROSTÁ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</si>
  <si>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</si>
  <si>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</si>
  <si>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</si>
  <si>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</si>
  <si>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</si>
  <si>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</si>
  <si>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</si>
  <si>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</si>
  <si>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</si>
  <si>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</si>
  <si>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</si>
  <si>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</si>
  <si>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</si>
  <si>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</si>
  <si>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</si>
  <si>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</si>
  <si>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</si>
  <si>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</si>
  <si>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</si>
  <si>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</si>
  <si>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</si>
  <si>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</si>
  <si>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</si>
  <si>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</si>
  <si>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</si>
  <si>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</si>
  <si>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</si>
  <si>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</si>
  <si>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</si>
  <si>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</si>
  <si>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</si>
  <si>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</si>
  <si>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</si>
  <si>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</si>
  <si>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</si>
  <si>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</si>
  <si>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</si>
  <si>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</si>
  <si>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</si>
  <si>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</si>
  <si>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</si>
  <si>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</si>
  <si>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</si>
  <si>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</si>
  <si>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</si>
  <si>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</si>
  <si>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</si>
  <si>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</si>
  <si>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</si>
  <si>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</si>
  <si>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</si>
  <si>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</si>
  <si>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</si>
  <si>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</si>
  <si>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</si>
  <si>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</si>
  <si>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</si>
  <si>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</si>
  <si>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</si>
  <si>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</si>
  <si>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</si>
  <si>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</si>
  <si>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</si>
  <si>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</si>
  <si>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</si>
  <si>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</si>
  <si>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</si>
  <si>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</si>
  <si>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</si>
  <si>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</si>
  <si>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</si>
  <si>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</si>
  <si>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</si>
  <si>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</si>
  <si>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</si>
  <si>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</si>
  <si>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</si>
  <si>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</si>
  <si>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</si>
  <si>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</si>
  <si>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</si>
  <si>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</si>
  <si>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</si>
  <si>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</si>
  <si>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</si>
  <si>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</si>
  <si>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</si>
  <si>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</si>
  <si>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</si>
  <si>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</si>
  <si>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</si>
  <si>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</si>
  <si>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</si>
  <si>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</si>
  <si>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</si>
  <si>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</si>
  <si>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</si>
  <si>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</si>
  <si>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</si>
  <si>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</si>
  <si>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</si>
  <si>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</si>
  <si>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</si>
  <si>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</si>
  <si>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</si>
  <si>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</si>
  <si>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</si>
  <si>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</si>
  <si>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</si>
  <si>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</si>
  <si>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</si>
  <si>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</si>
  <si>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</si>
  <si>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</si>
  <si>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</si>
  <si>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</si>
  <si>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</si>
  <si>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</si>
  <si>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</si>
  <si>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</si>
  <si>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</si>
  <si>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</si>
  <si>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</si>
  <si>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</si>
  <si>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</si>
  <si>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</si>
  <si>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</si>
  <si>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</si>
  <si>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</si>
  <si>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</si>
  <si>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</si>
  <si>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</si>
  <si>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</si>
  <si>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</si>
  <si>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</si>
  <si>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</si>
  <si>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</si>
  <si>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</si>
  <si>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</si>
  <si>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</si>
  <si>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</si>
  <si>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</si>
  <si>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</si>
  <si>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</si>
  <si>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</si>
  <si>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</si>
  <si>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</si>
  <si>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</si>
  <si>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</si>
  <si>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</si>
  <si>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</si>
  <si>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</si>
  <si>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</si>
  <si>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</si>
  <si>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</si>
  <si>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</si>
  <si>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</si>
  <si>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</si>
  <si>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</si>
  <si>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</si>
  <si>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</si>
  <si>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</si>
  <si>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</si>
  <si>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</si>
  <si>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</si>
  <si>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</si>
  <si>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</si>
  <si>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</si>
  <si>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</si>
  <si>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</si>
  <si>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</si>
  <si>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</si>
  <si>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</si>
  <si>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</si>
  <si>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</si>
  <si>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</si>
  <si>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</si>
  <si>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</si>
  <si>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</si>
  <si>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</si>
  <si>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</si>
  <si>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</si>
  <si>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</si>
  <si>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</si>
  <si>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</si>
  <si>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</si>
  <si>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</si>
  <si>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</si>
  <si>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</si>
  <si>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</si>
  <si>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</si>
  <si>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</si>
  <si>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</si>
  <si>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</si>
  <si>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</si>
  <si>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</si>
  <si>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</si>
  <si>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</si>
  <si>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</si>
  <si>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</si>
  <si>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</si>
  <si>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</si>
  <si>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</si>
  <si>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</si>
  <si>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</si>
  <si>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</si>
  <si>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</si>
  <si>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</si>
  <si>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</si>
  <si>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</si>
  <si>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</si>
  <si>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</si>
  <si>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</si>
  <si>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</si>
  <si>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</si>
  <si>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</si>
  <si>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</si>
  <si>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</si>
  <si>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</si>
  <si>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</si>
  <si>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</si>
  <si>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</si>
  <si>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</si>
  <si>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</si>
  <si>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0003134</t>
  </si>
  <si>
    <t>GADOVIST</t>
  </si>
  <si>
    <t>0017039</t>
  </si>
  <si>
    <t>VISIPAQUE</t>
  </si>
  <si>
    <t>0022075</t>
  </si>
  <si>
    <t>IOMERON 400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</si>
  <si>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</si>
  <si>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</si>
  <si>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</si>
  <si>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</si>
  <si>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</si>
  <si>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</si>
  <si>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</si>
  <si>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</si>
  <si>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</si>
  <si>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</si>
  <si>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</si>
  <si>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</si>
  <si>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</si>
  <si>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</si>
  <si>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</si>
  <si>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</si>
  <si>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</si>
  <si>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</si>
  <si>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</si>
  <si>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</si>
  <si>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</si>
  <si>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</si>
  <si>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</si>
  <si>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</si>
  <si>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</si>
  <si>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</si>
  <si>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</si>
  <si>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</si>
  <si>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</si>
  <si>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</si>
  <si>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</si>
  <si>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</si>
  <si>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</si>
  <si>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</si>
  <si>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</si>
  <si>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</si>
  <si>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</si>
  <si>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</si>
  <si>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</si>
  <si>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</si>
  <si>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</si>
  <si>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</si>
  <si>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</si>
  <si>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</si>
  <si>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</si>
  <si>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</si>
  <si>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</si>
  <si>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</si>
  <si>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</si>
  <si>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</si>
  <si>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</si>
  <si>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</si>
  <si>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</si>
  <si>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</si>
  <si>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</si>
  <si>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</si>
  <si>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</si>
  <si>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</si>
  <si>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</si>
  <si>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</si>
  <si>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</si>
  <si>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</si>
  <si>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</si>
  <si>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</si>
  <si>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</si>
  <si>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</si>
  <si>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</si>
  <si>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</si>
  <si>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</si>
  <si>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</si>
  <si>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</si>
  <si>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</si>
  <si>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</si>
  <si>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</si>
  <si>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</si>
  <si>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</si>
  <si>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</si>
  <si>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</si>
  <si>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</si>
  <si>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</si>
  <si>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</si>
  <si>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</si>
  <si>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</si>
  <si>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</si>
  <si>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</si>
  <si>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</si>
  <si>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</si>
  <si>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</si>
  <si>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</si>
  <si>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</si>
  <si>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</si>
  <si>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</si>
  <si>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</si>
  <si>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</si>
  <si>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</si>
  <si>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</si>
  <si>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</si>
  <si>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</si>
  <si>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</si>
  <si>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</si>
  <si>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</si>
  <si>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</si>
  <si>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</si>
  <si>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</si>
  <si>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</si>
  <si>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</si>
  <si>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</si>
  <si>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</si>
  <si>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</si>
  <si>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</si>
  <si>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</si>
  <si>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</si>
  <si>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</si>
  <si>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</si>
  <si>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</si>
  <si>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</si>
  <si>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</si>
  <si>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</si>
  <si>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</si>
  <si>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</si>
  <si>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</si>
  <si>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</si>
  <si>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</si>
  <si>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</si>
  <si>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</si>
  <si>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</si>
  <si>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</si>
  <si>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</si>
  <si>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</si>
  <si>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</si>
  <si>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</si>
  <si>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</si>
  <si>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</si>
  <si>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</si>
  <si>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</si>
  <si>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</si>
  <si>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</si>
  <si>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</si>
  <si>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</si>
  <si>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</si>
  <si>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</si>
  <si>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</si>
  <si>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</si>
  <si>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</si>
  <si>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</si>
  <si>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</si>
  <si>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</si>
  <si>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</si>
  <si>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</si>
  <si>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</si>
  <si>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</si>
  <si>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</si>
  <si>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</si>
  <si>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</si>
  <si>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</si>
  <si>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</si>
  <si>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</si>
  <si>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</si>
  <si>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</si>
  <si>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</si>
  <si>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</si>
  <si>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</si>
  <si>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</si>
  <si>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</si>
  <si>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</si>
  <si>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</si>
  <si>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</si>
  <si>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</si>
  <si>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</si>
  <si>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</si>
  <si>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</si>
  <si>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</si>
  <si>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</si>
  <si>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</si>
  <si>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</si>
  <si>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</si>
  <si>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</si>
  <si>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</si>
  <si>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</si>
  <si>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</si>
  <si>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</si>
  <si>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</si>
  <si>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</si>
  <si>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</si>
  <si>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</si>
  <si>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</si>
  <si>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</si>
  <si>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</si>
  <si>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</si>
  <si>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</si>
  <si>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</si>
  <si>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</si>
  <si>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</si>
  <si>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</si>
  <si>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</si>
  <si>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</si>
  <si>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</si>
  <si>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</si>
  <si>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</si>
  <si>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</si>
  <si>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</si>
  <si>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</si>
  <si>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</si>
  <si>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</si>
  <si>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</si>
  <si>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</si>
  <si>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</si>
  <si>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</si>
  <si>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</si>
  <si>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</si>
  <si>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</si>
  <si>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</si>
  <si>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</si>
  <si>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</si>
  <si>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</si>
  <si>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</si>
  <si>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</si>
  <si>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</si>
  <si>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</si>
  <si>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</si>
  <si>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</si>
  <si>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</si>
  <si>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</si>
  <si>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</si>
  <si>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</si>
  <si>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</si>
  <si>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</si>
  <si>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</si>
  <si>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</si>
  <si>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</si>
  <si>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</si>
  <si>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</si>
  <si>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</si>
  <si>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</si>
  <si>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82097</t>
  </si>
  <si>
    <t>STANOVENÍ PROTILÁTEK PROTI EBV A DALŠÍM VIRŮM (CMV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</si>
  <si>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</si>
  <si>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</si>
  <si>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</si>
  <si>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</si>
  <si>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</si>
  <si>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</si>
  <si>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</si>
  <si>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</si>
  <si>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</si>
  <si>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</si>
  <si>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</si>
  <si>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</si>
  <si>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</si>
  <si>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</si>
  <si>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</si>
  <si>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</si>
  <si>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</si>
  <si>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</si>
  <si>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</si>
  <si>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</si>
  <si>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</si>
  <si>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</si>
  <si>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</si>
  <si>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</si>
  <si>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</si>
  <si>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91211</t>
  </si>
  <si>
    <t>STANOVENÍ IGG PROTI GLIADINU/DEAMIDOVANÝM GLIADINO</t>
  </si>
  <si>
    <t>91487</t>
  </si>
  <si>
    <t>DETEKCE AUTOPROTILÁTEK METODOU NEPŘÍMÉ IMUNOFLUORE</t>
  </si>
  <si>
    <t>91439</t>
  </si>
  <si>
    <t>IMUNOFENOTYPIZACE BUNĚČNÝCH SUBPOPULACÍ DLE POVRCH</t>
  </si>
  <si>
    <t>91565</t>
  </si>
  <si>
    <t>IMUNOANALYTICKÉ STANOVENÍ AUTOPROTILÁTEK PROTI TKÁ</t>
  </si>
  <si>
    <t>91355</t>
  </si>
  <si>
    <t>STANOVENÍ CIK METODOU PEG-IKEM</t>
  </si>
  <si>
    <t>91129</t>
  </si>
  <si>
    <t>STANOVENÍ IgG</t>
  </si>
  <si>
    <t>91133</t>
  </si>
  <si>
    <t>STANOVENÍ IgM</t>
  </si>
  <si>
    <t>91199</t>
  </si>
  <si>
    <t>STANOVENÍ IGA PROTI GLIADINU/DEAMIDOVANÝM GLIADINO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</si>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</sst>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0.35981181759668762</c:v>
                </c:pt>
                <c:pt idx="1">
                  <c:v>0.6899781565721731</c:v>
                </c:pt>
                <c:pt idx="2">
                  <c:v>0.67391631560275123</c:v>
                </c:pt>
                <c:pt idx="3">
                  <c:v>0.67783548409794758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0.68030359840298138</c:v>
                </c:pt>
                <c:pt idx="1">
                  <c:v>0.68030359840298138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1.2388392857142858</c:v>
                </c:pt>
                <c:pt idx="1">
                  <c:v>0.9625441696113074</c:v>
                </c:pt>
                <c:pt idx="2">
                  <c:v>0.89058171745152359</c:v>
                </c:pt>
                <c:pt idx="3">
                  <c:v>0.9017767348307073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1248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2931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2932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2987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3570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3592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3600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3862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3863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4358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4502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5040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30701.765533845904</v>
      </c>
      <c r="D4" s="280">
        <f ca="1">IF(ISERROR(VLOOKUP("Náklady celkem",INDIRECT("HI!$A:$G"),5,0)),0,VLOOKUP("Náklady celkem",INDIRECT("HI!$A:$G"),5,0))</f>
        <v>31877.613619999996</v>
      </c>
      <c r="E4" s="281">
        <f ca="1">IF(C4=0,0,D4/C4)</f>
        <v>1.0382990380425461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1335.0000420684814</v>
      </c>
      <c r="D7" s="288">
        <f>IF(ISERROR(HI!E5),"",HI!E5)</f>
        <v>1575.3937299999998</v>
      </c>
      <c r="E7" s="285">
        <f t="shared" ref="E7:E15" si="0">IF(C7=0,0,D7/C7)</f>
        <v>1.1800701725514904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0.9323361230264785</v>
      </c>
      <c r="E8" s="285">
        <f t="shared" si="0"/>
        <v>1.035929025584976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0.2778716216216216</v>
      </c>
      <c r="E9" s="285">
        <f>IF(C9=0,0,D9/C9)</f>
        <v>0.92623873873873874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0.69654964587508839</v>
      </c>
      <c r="E11" s="285">
        <f t="shared" si="0"/>
        <v>1.1609160764584807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0.87812932063284022</v>
      </c>
      <c r="E12" s="285">
        <f t="shared" si="0"/>
        <v>1.0976616507910502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7216.0875988006592</v>
      </c>
      <c r="D15" s="288">
        <f>IF(ISERROR(HI!E6),"",HI!E6)</f>
        <v>8430.2048400000003</v>
      </c>
      <c r="E15" s="285">
        <f t="shared" si="0"/>
        <v>1.1682514554564349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18266.953996093751</v>
      </c>
      <c r="D16" s="284">
        <f ca="1">IF(ISERROR(VLOOKUP("Osobní náklady (Kč) *",INDIRECT("HI!$A:$G"),5,0)),0,VLOOKUP("Osobní náklady (Kč) *",INDIRECT("HI!$A:$G"),5,0))</f>
        <v>18048.011740000002</v>
      </c>
      <c r="E16" s="285">
        <f ca="1">IF(C16=0,0,D16/C16)</f>
        <v>0.98801429859950551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20886.521570000001</v>
      </c>
      <c r="D18" s="303">
        <f ca="1">IF(ISERROR(VLOOKUP("Výnosy celkem",INDIRECT("HI!$A:$G"),5,0)),0,VLOOKUP("Výnosy celkem",INDIRECT("HI!$A:$G"),5,0))</f>
        <v>21607.777940000004</v>
      </c>
      <c r="E18" s="304">
        <f t="shared" ref="E18:E31" ca="1" si="1">IF(C18=0,0,D18/C18)</f>
        <v>1.0345321439753743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4521.5815700000021</v>
      </c>
      <c r="D19" s="284">
        <f ca="1">IF(ISERROR(VLOOKUP("Ambulance *",INDIRECT("HI!$A:$G"),5,0)),0,VLOOKUP("Ambulance *",INDIRECT("HI!$A:$G"),5,0))</f>
        <v>4691.0179400000006</v>
      </c>
      <c r="E19" s="285">
        <f t="shared" ca="1" si="1"/>
        <v>1.0374728106475359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1.0374728106475359</v>
      </c>
      <c r="E20" s="285">
        <f t="shared" si="1"/>
        <v>1.0374728106475359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1.0338741809133398</v>
      </c>
      <c r="E21" s="285">
        <f t="shared" si="1"/>
        <v>1.0338741809133398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1.6535283141018318</v>
      </c>
      <c r="E22" s="285">
        <f>IF(OR(C22=0,D22=""),0,IF(C22="","",D22/C22))</f>
        <v>1.6535283141018318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1.118668258708718</v>
      </c>
      <c r="E23" s="285">
        <f t="shared" si="1"/>
        <v>1.3160803043631977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16364.939999999999</v>
      </c>
      <c r="D24" s="284">
        <f ca="1">IF(ISERROR(VLOOKUP("Hospitalizace *",INDIRECT("HI!$A:$G"),5,0)),0,VLOOKUP("Hospitalizace *",INDIRECT("HI!$A:$G"),5,0))</f>
        <v>16916.760000000002</v>
      </c>
      <c r="E24" s="285">
        <f ca="1">IF(C24=0,0,D24/C24)</f>
        <v>1.0337196470014558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1.0337196470014558</v>
      </c>
      <c r="E25" s="285">
        <f t="shared" si="1"/>
        <v>1.0337196470014558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1.0337196470014558</v>
      </c>
      <c r="E26" s="285">
        <f t="shared" si="1"/>
        <v>1.0337196470014558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1.0373626373626375</v>
      </c>
      <c r="E29" s="285">
        <f t="shared" si="1"/>
        <v>1.0919606709080394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0.9017767348307073</v>
      </c>
      <c r="E30" s="285">
        <f t="shared" si="1"/>
        <v>0.9017767348307073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1.043115644775934</v>
      </c>
      <c r="E31" s="285">
        <f t="shared" si="1"/>
        <v>1.0980164681851938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1350.7382900000002</v>
      </c>
      <c r="C5" s="33">
        <v>1301.2507300000002</v>
      </c>
      <c r="D5" s="12"/>
      <c r="E5" s="226">
        <v>1575.3937299999998</v>
      </c>
      <c r="F5" s="32">
        <v>1335.0000420684814</v>
      </c>
      <c r="G5" s="225">
        <f>E5-F5</f>
        <v>240.39368793151834</v>
      </c>
      <c r="H5" s="231">
        <f>IF(F5&lt;0.00000001,"",E5/F5)</f>
        <v>1.1800701725514904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6679.5682799999995</v>
      </c>
      <c r="C6" s="35">
        <v>6919.9479999999985</v>
      </c>
      <c r="D6" s="12"/>
      <c r="E6" s="227">
        <v>8430.2048400000003</v>
      </c>
      <c r="F6" s="34">
        <v>7216.0875988006592</v>
      </c>
      <c r="G6" s="228">
        <f>E6-F6</f>
        <v>1214.1172411993412</v>
      </c>
      <c r="H6" s="232">
        <f>IF(F6&lt;0.00000001,"",E6/F6)</f>
        <v>1.1682514554564349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14773.614369999999</v>
      </c>
      <c r="C7" s="35">
        <v>16163.052380000001</v>
      </c>
      <c r="D7" s="12"/>
      <c r="E7" s="227">
        <v>18048.011740000002</v>
      </c>
      <c r="F7" s="34">
        <v>18266.953996093751</v>
      </c>
      <c r="G7" s="228">
        <f>E7-F7</f>
        <v>-218.94225609374917</v>
      </c>
      <c r="H7" s="232">
        <f>IF(F7&lt;0.00000001,"",E7/F7)</f>
        <v>0.98801429859950551</v>
      </c>
    </row>
    <row r="8" spans="1:10" ht="14.4" customHeight="1" thickBot="1" x14ac:dyDescent="0.35">
      <c r="A8" s="1" t="s">
        <v>96</v>
      </c>
      <c r="B8" s="15">
        <v>3023.94355</v>
      </c>
      <c r="C8" s="37">
        <v>3675.8801500000027</v>
      </c>
      <c r="D8" s="12"/>
      <c r="E8" s="229">
        <v>3824.0033099999946</v>
      </c>
      <c r="F8" s="36">
        <v>3883.7238968830134</v>
      </c>
      <c r="G8" s="230">
        <f>E8-F8</f>
        <v>-59.720586883018768</v>
      </c>
      <c r="H8" s="233">
        <f>IF(F8&lt;0.00000001,"",E8/F8)</f>
        <v>0.98462285464449495</v>
      </c>
    </row>
    <row r="9" spans="1:10" ht="14.4" customHeight="1" thickBot="1" x14ac:dyDescent="0.35">
      <c r="A9" s="2" t="s">
        <v>97</v>
      </c>
      <c r="B9" s="3">
        <v>25827.86449</v>
      </c>
      <c r="C9" s="39">
        <v>28060.131260000002</v>
      </c>
      <c r="D9" s="12"/>
      <c r="E9" s="3">
        <v>31877.613619999996</v>
      </c>
      <c r="F9" s="38">
        <v>30701.765533845904</v>
      </c>
      <c r="G9" s="38">
        <f>E9-F9</f>
        <v>1175.848086154092</v>
      </c>
      <c r="H9" s="234">
        <f>IF(F9&lt;0.00000001,"",E9/F9)</f>
        <v>1.0382990380425461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4599.2982500000007</v>
      </c>
      <c r="C11" s="33">
        <f>IF(ISERROR(VLOOKUP("Celkem:",'ZV Vykáz.-A'!A:H,5,0)),0,VLOOKUP("Celkem:",'ZV Vykáz.-A'!A:H,5,0)/1000)</f>
        <v>4521.5815700000021</v>
      </c>
      <c r="D11" s="12"/>
      <c r="E11" s="226">
        <f>IF(ISERROR(VLOOKUP("Celkem:",'ZV Vykáz.-A'!A:H,8,0)),0,VLOOKUP("Celkem:",'ZV Vykáz.-A'!A:H,8,0)/1000)</f>
        <v>4691.0179400000006</v>
      </c>
      <c r="F11" s="32">
        <f>C11</f>
        <v>4521.5815700000021</v>
      </c>
      <c r="G11" s="225">
        <f>E11-F11</f>
        <v>169.43636999999853</v>
      </c>
      <c r="H11" s="231">
        <f>IF(F11&lt;0.00000001,"",E11/F11)</f>
        <v>1.0374728106475359</v>
      </c>
      <c r="I11" s="225">
        <f>E11-B11</f>
        <v>91.7196899999999</v>
      </c>
      <c r="J11" s="231">
        <f>IF(B11&lt;0.00000001,"",E11/B11)</f>
        <v>1.0199421052983464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27132.06</v>
      </c>
      <c r="C12" s="37">
        <f>IF(ISERROR(VLOOKUP("Celkem",CaseMix!A:D,3,0)),0,VLOOKUP("Celkem",CaseMix!A:D,3,0)*30)</f>
        <v>16364.939999999999</v>
      </c>
      <c r="D12" s="12"/>
      <c r="E12" s="229">
        <f>IF(ISERROR(VLOOKUP("Celkem",CaseMix!A:D,4,0)),0,VLOOKUP("Celkem",CaseMix!A:D,4,0)*30)</f>
        <v>16916.760000000002</v>
      </c>
      <c r="F12" s="36">
        <f>C12</f>
        <v>16364.939999999999</v>
      </c>
      <c r="G12" s="230">
        <f>E12-F12</f>
        <v>551.82000000000335</v>
      </c>
      <c r="H12" s="233">
        <f>IF(F12&lt;0.00000001,"",E12/F12)</f>
        <v>1.0337196470014558</v>
      </c>
      <c r="I12" s="230">
        <f>E12-B12</f>
        <v>-10215.299999999999</v>
      </c>
      <c r="J12" s="233">
        <f>IF(B12&lt;0.00000001,"",E12/B12)</f>
        <v>0.62349707320417258</v>
      </c>
    </row>
    <row r="13" spans="1:10" ht="14.4" customHeight="1" thickBot="1" x14ac:dyDescent="0.35">
      <c r="A13" s="4" t="s">
        <v>100</v>
      </c>
      <c r="B13" s="9">
        <f>SUM(B11:B12)</f>
        <v>31731.358250000001</v>
      </c>
      <c r="C13" s="41">
        <f>SUM(C11:C12)</f>
        <v>20886.521570000001</v>
      </c>
      <c r="D13" s="12"/>
      <c r="E13" s="9">
        <f>SUM(E11:E12)</f>
        <v>21607.777940000004</v>
      </c>
      <c r="F13" s="40">
        <f>SUM(F11:F12)</f>
        <v>20886.521570000001</v>
      </c>
      <c r="G13" s="40">
        <f>E13-F13</f>
        <v>721.25637000000279</v>
      </c>
      <c r="H13" s="235">
        <f>IF(F13&lt;0.00000001,"",E13/F13)</f>
        <v>1.0345321439753743</v>
      </c>
      <c r="I13" s="40">
        <f>SUM(I11:I12)</f>
        <v>-10123.580309999999</v>
      </c>
      <c r="J13" s="235">
        <f>IF(B13&lt;0.00000001,"",E13/B13)</f>
        <v>0.68095975500828121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1.2285707268708068</v>
      </c>
      <c r="C15" s="43">
        <f>IF(C9=0,"",C13/C9)</f>
        <v>0.74434867664977555</v>
      </c>
      <c r="D15" s="12"/>
      <c r="E15" s="10">
        <f>IF(E9=0,"",E13/E9)</f>
        <v>0.67783549288154044</v>
      </c>
      <c r="F15" s="42">
        <f>IF(F9=0,"",F13/F9)</f>
        <v>0.68030359840298138</v>
      </c>
      <c r="G15" s="42">
        <f>IF(ISERROR(F15-E15),"",E15-F15)</f>
        <v>-2.4681055214409442E-3</v>
      </c>
      <c r="H15" s="236">
        <f>IF(ISERROR(F15-E15),"",IF(F15&lt;0.00000001,"",E15/F15))</f>
        <v>0.9963720528198956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0.35981181759668762</v>
      </c>
      <c r="C4" s="323">
        <f t="shared" ref="C4:M4" si="0">(C10+C8)/C6</f>
        <v>0.6899781565721731</v>
      </c>
      <c r="D4" s="323">
        <f t="shared" si="0"/>
        <v>0.67391631560275123</v>
      </c>
      <c r="E4" s="323">
        <f t="shared" si="0"/>
        <v>0.67783548409794758</v>
      </c>
      <c r="F4" s="323">
        <f t="shared" si="0"/>
        <v>0.14715711520691946</v>
      </c>
      <c r="G4" s="323">
        <f t="shared" si="0"/>
        <v>0.14715711520691946</v>
      </c>
      <c r="H4" s="323">
        <f t="shared" si="0"/>
        <v>0.14715711520691946</v>
      </c>
      <c r="I4" s="323">
        <f t="shared" si="0"/>
        <v>0.14715711520691946</v>
      </c>
      <c r="J4" s="323">
        <f t="shared" si="0"/>
        <v>0.14715711520691946</v>
      </c>
      <c r="K4" s="323">
        <f t="shared" si="0"/>
        <v>0.14715711520691946</v>
      </c>
      <c r="L4" s="323">
        <f t="shared" si="0"/>
        <v>0.14715711520691946</v>
      </c>
      <c r="M4" s="323">
        <f t="shared" si="0"/>
        <v>0.14715711520691946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8246.2991900000197</v>
      </c>
      <c r="C5" s="323">
        <f>IF(ISERROR(VLOOKUP($A5,'Man Tab'!$A:$Q,COLUMN()+2,0)),0,VLOOKUP($A5,'Man Tab'!$A:$Q,COLUMN()+2,0))</f>
        <v>7358.1930500000099</v>
      </c>
      <c r="D5" s="323">
        <f>IF(ISERROR(VLOOKUP($A5,'Man Tab'!$A:$Q,COLUMN()+2,0)),0,VLOOKUP($A5,'Man Tab'!$A:$Q,COLUMN()+2,0))</f>
        <v>8057.4383599999801</v>
      </c>
      <c r="E5" s="323">
        <f>IF(ISERROR(VLOOKUP($A5,'Man Tab'!$A:$Q,COLUMN()+2,0)),0,VLOOKUP($A5,'Man Tab'!$A:$Q,COLUMN()+2,0))</f>
        <v>8215.6830199999604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8246.2991900000197</v>
      </c>
      <c r="C6" s="325">
        <f t="shared" ref="C6:M6" si="1">C5+B6</f>
        <v>15604.492240000029</v>
      </c>
      <c r="D6" s="325">
        <f t="shared" si="1"/>
        <v>23661.930600000007</v>
      </c>
      <c r="E6" s="325">
        <f t="shared" si="1"/>
        <v>31877.613619999967</v>
      </c>
      <c r="F6" s="325">
        <f t="shared" si="1"/>
        <v>31877.613619999967</v>
      </c>
      <c r="G6" s="325">
        <f t="shared" si="1"/>
        <v>31877.613619999967</v>
      </c>
      <c r="H6" s="325">
        <f t="shared" si="1"/>
        <v>31877.613619999967</v>
      </c>
      <c r="I6" s="325">
        <f t="shared" si="1"/>
        <v>31877.613619999967</v>
      </c>
      <c r="J6" s="325">
        <f t="shared" si="1"/>
        <v>31877.613619999967</v>
      </c>
      <c r="K6" s="325">
        <f t="shared" si="1"/>
        <v>31877.613619999967</v>
      </c>
      <c r="L6" s="325">
        <f t="shared" si="1"/>
        <v>31877.613619999967</v>
      </c>
      <c r="M6" s="325">
        <f t="shared" si="1"/>
        <v>31877.613619999967</v>
      </c>
    </row>
    <row r="7" spans="1:13" ht="14.4" customHeight="1" x14ac:dyDescent="0.3">
      <c r="A7" s="324" t="s">
        <v>125</v>
      </c>
      <c r="B7" s="324">
        <v>52.79</v>
      </c>
      <c r="C7" s="324">
        <v>273.98700000000002</v>
      </c>
      <c r="D7" s="324">
        <v>412.096</v>
      </c>
      <c r="E7" s="324">
        <v>563.89200000000005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1583.7</v>
      </c>
      <c r="C8" s="325">
        <f t="shared" ref="C8:M8" si="2">C7*30</f>
        <v>8219.61</v>
      </c>
      <c r="D8" s="325">
        <f t="shared" si="2"/>
        <v>12362.880000000001</v>
      </c>
      <c r="E8" s="325">
        <f t="shared" si="2"/>
        <v>16916.760000000002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1383415.9</v>
      </c>
      <c r="C9" s="324">
        <v>1163732.8900000001</v>
      </c>
      <c r="D9" s="324">
        <v>1036132.2999999999</v>
      </c>
      <c r="E9" s="324">
        <v>1107736.5699999998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1383.4159</v>
      </c>
      <c r="C10" s="325">
        <f t="shared" ref="C10:M10" si="3">C9/1000+B10</f>
        <v>2547.1487900000002</v>
      </c>
      <c r="D10" s="325">
        <f t="shared" si="3"/>
        <v>3583.2810900000004</v>
      </c>
      <c r="E10" s="325">
        <f t="shared" si="3"/>
        <v>4691.0176600000004</v>
      </c>
      <c r="F10" s="325">
        <f t="shared" si="3"/>
        <v>4691.0176600000004</v>
      </c>
      <c r="G10" s="325">
        <f t="shared" si="3"/>
        <v>4691.0176600000004</v>
      </c>
      <c r="H10" s="325">
        <f t="shared" si="3"/>
        <v>4691.0176600000004</v>
      </c>
      <c r="I10" s="325">
        <f t="shared" si="3"/>
        <v>4691.0176600000004</v>
      </c>
      <c r="J10" s="325">
        <f t="shared" si="3"/>
        <v>4691.0176600000004</v>
      </c>
      <c r="K10" s="325">
        <f t="shared" si="3"/>
        <v>4691.0176600000004</v>
      </c>
      <c r="L10" s="325">
        <f t="shared" si="3"/>
        <v>4691.0176600000004</v>
      </c>
      <c r="M10" s="325">
        <f t="shared" si="3"/>
        <v>4691.0176600000004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0.68030359840298138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0.68030359840298138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4005</v>
      </c>
      <c r="C7" s="56">
        <v>333.75</v>
      </c>
      <c r="D7" s="56">
        <v>450.27327000000099</v>
      </c>
      <c r="E7" s="56">
        <v>365.823900000001</v>
      </c>
      <c r="F7" s="56">
        <v>382.72835999999899</v>
      </c>
      <c r="G7" s="56">
        <v>376.568199999998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1575.39373</v>
      </c>
      <c r="Q7" s="185">
        <v>1.1800702097369999</v>
      </c>
    </row>
    <row r="8" spans="1:17" ht="14.4" customHeight="1" x14ac:dyDescent="0.3">
      <c r="A8" s="19" t="s">
        <v>36</v>
      </c>
      <c r="B8" s="55">
        <v>1191.9787432677001</v>
      </c>
      <c r="C8" s="56">
        <v>99.331561938975</v>
      </c>
      <c r="D8" s="56">
        <v>86.31</v>
      </c>
      <c r="E8" s="56">
        <v>56.88</v>
      </c>
      <c r="F8" s="56">
        <v>69.689999999999003</v>
      </c>
      <c r="G8" s="56">
        <v>40.629999999999001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253.51</v>
      </c>
      <c r="Q8" s="185">
        <v>0.63803990154599999</v>
      </c>
    </row>
    <row r="9" spans="1:17" ht="14.4" customHeight="1" x14ac:dyDescent="0.3">
      <c r="A9" s="19" t="s">
        <v>37</v>
      </c>
      <c r="B9" s="55">
        <v>21648.2622973625</v>
      </c>
      <c r="C9" s="56">
        <v>1804.02185811354</v>
      </c>
      <c r="D9" s="56">
        <v>2243.29205</v>
      </c>
      <c r="E9" s="56">
        <v>1541.31672</v>
      </c>
      <c r="F9" s="56">
        <v>2173.9669999999901</v>
      </c>
      <c r="G9" s="56">
        <v>2471.62906999999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8430.2048399999894</v>
      </c>
      <c r="Q9" s="185">
        <v>1.1682514823870001</v>
      </c>
    </row>
    <row r="10" spans="1:17" ht="14.4" customHeight="1" x14ac:dyDescent="0.3">
      <c r="A10" s="19" t="s">
        <v>38</v>
      </c>
      <c r="B10" s="55">
        <v>667.13618821476302</v>
      </c>
      <c r="C10" s="56">
        <v>55.594682351229999</v>
      </c>
      <c r="D10" s="56">
        <v>51.693289999999998</v>
      </c>
      <c r="E10" s="56">
        <v>54.148809999999997</v>
      </c>
      <c r="F10" s="56">
        <v>57.787189999999001</v>
      </c>
      <c r="G10" s="56">
        <v>55.655739999999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219.28503000000001</v>
      </c>
      <c r="Q10" s="185">
        <v>0.98608815054700005</v>
      </c>
    </row>
    <row r="11" spans="1:17" ht="14.4" customHeight="1" x14ac:dyDescent="0.3">
      <c r="A11" s="19" t="s">
        <v>39</v>
      </c>
      <c r="B11" s="55">
        <v>498.655469754465</v>
      </c>
      <c r="C11" s="56">
        <v>41.554622479537997</v>
      </c>
      <c r="D11" s="56">
        <v>54.337670000000003</v>
      </c>
      <c r="E11" s="56">
        <v>32.415050000000001</v>
      </c>
      <c r="F11" s="56">
        <v>80.818699999998998</v>
      </c>
      <c r="G11" s="56">
        <v>57.285199999999001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224.85661999999999</v>
      </c>
      <c r="Q11" s="185">
        <v>1.3527774203139999</v>
      </c>
    </row>
    <row r="12" spans="1:17" ht="14.4" customHeight="1" x14ac:dyDescent="0.3">
      <c r="A12" s="19" t="s">
        <v>40</v>
      </c>
      <c r="B12" s="55">
        <v>240.59926224638701</v>
      </c>
      <c r="C12" s="56">
        <v>20.049938520531999</v>
      </c>
      <c r="D12" s="56">
        <v>1.28007</v>
      </c>
      <c r="E12" s="56">
        <v>45.646709999999999</v>
      </c>
      <c r="F12" s="56">
        <v>3.8866599999989999</v>
      </c>
      <c r="G12" s="56">
        <v>4.1605999999990004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54.974040000000002</v>
      </c>
      <c r="Q12" s="185">
        <v>0.68546394722899995</v>
      </c>
    </row>
    <row r="13" spans="1:17" ht="14.4" customHeight="1" x14ac:dyDescent="0.3">
      <c r="A13" s="19" t="s">
        <v>41</v>
      </c>
      <c r="B13" s="55">
        <v>555</v>
      </c>
      <c r="C13" s="56">
        <v>46.25</v>
      </c>
      <c r="D13" s="56">
        <v>62.620269999999998</v>
      </c>
      <c r="E13" s="56">
        <v>47.762079999999997</v>
      </c>
      <c r="F13" s="56">
        <v>59.352379999999002</v>
      </c>
      <c r="G13" s="56">
        <v>64.611069999999003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234.3458</v>
      </c>
      <c r="Q13" s="185">
        <v>1.266734054054</v>
      </c>
    </row>
    <row r="14" spans="1:17" ht="14.4" customHeight="1" x14ac:dyDescent="0.3">
      <c r="A14" s="19" t="s">
        <v>42</v>
      </c>
      <c r="B14" s="55">
        <v>1476.4852995889601</v>
      </c>
      <c r="C14" s="56">
        <v>123.04044163241301</v>
      </c>
      <c r="D14" s="56">
        <v>160.87799999999999</v>
      </c>
      <c r="E14" s="56">
        <v>132.47900000000001</v>
      </c>
      <c r="F14" s="56">
        <v>133.00299999999999</v>
      </c>
      <c r="G14" s="56">
        <v>118.064999999999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544.42499999999995</v>
      </c>
      <c r="Q14" s="185">
        <v>1.1061911692949999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582.45378455898003</v>
      </c>
      <c r="C17" s="56">
        <v>48.537815379915003</v>
      </c>
      <c r="D17" s="56">
        <v>49.009749999999997</v>
      </c>
      <c r="E17" s="56">
        <v>25.60998</v>
      </c>
      <c r="F17" s="56">
        <v>26.181759999998999</v>
      </c>
      <c r="G17" s="56">
        <v>24.038019999999001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124.83951</v>
      </c>
      <c r="Q17" s="185">
        <v>0.64300128169500004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1.093</v>
      </c>
      <c r="E18" s="56">
        <v>4.4329999999999998</v>
      </c>
      <c r="F18" s="56">
        <v>9.5239999999990008</v>
      </c>
      <c r="G18" s="56">
        <v>20.137999999999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35.187999999999001</v>
      </c>
      <c r="Q18" s="185" t="s">
        <v>329</v>
      </c>
    </row>
    <row r="19" spans="1:17" ht="14.4" customHeight="1" x14ac:dyDescent="0.3">
      <c r="A19" s="19" t="s">
        <v>47</v>
      </c>
      <c r="B19" s="55">
        <v>1458.8183391438299</v>
      </c>
      <c r="C19" s="56">
        <v>121.56819492865201</v>
      </c>
      <c r="D19" s="56">
        <v>120.51285</v>
      </c>
      <c r="E19" s="56">
        <v>159.91329999999999</v>
      </c>
      <c r="F19" s="56">
        <v>106.43738</v>
      </c>
      <c r="G19" s="56">
        <v>143.96597999999901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530.82951000000003</v>
      </c>
      <c r="Q19" s="185">
        <v>1.091629085863</v>
      </c>
    </row>
    <row r="20" spans="1:17" ht="14.4" customHeight="1" x14ac:dyDescent="0.3">
      <c r="A20" s="19" t="s">
        <v>48</v>
      </c>
      <c r="B20" s="55">
        <v>54800.861094000102</v>
      </c>
      <c r="C20" s="56">
        <v>4566.7384245000103</v>
      </c>
      <c r="D20" s="56">
        <v>4589.4627900000096</v>
      </c>
      <c r="E20" s="56">
        <v>4515.8344700000098</v>
      </c>
      <c r="F20" s="56">
        <v>4519.7550499999898</v>
      </c>
      <c r="G20" s="56">
        <v>4422.9594299999799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18048.011740000002</v>
      </c>
      <c r="Q20" s="185">
        <v>0.98801431472199996</v>
      </c>
    </row>
    <row r="21" spans="1:17" ht="14.4" customHeight="1" x14ac:dyDescent="0.3">
      <c r="A21" s="20" t="s">
        <v>49</v>
      </c>
      <c r="B21" s="55">
        <v>4964.99999999993</v>
      </c>
      <c r="C21" s="56">
        <v>413.74999999999397</v>
      </c>
      <c r="D21" s="56">
        <v>362.66071000000102</v>
      </c>
      <c r="E21" s="56">
        <v>362.72967000000102</v>
      </c>
      <c r="F21" s="56">
        <v>420.725179999999</v>
      </c>
      <c r="G21" s="56">
        <v>364.815769999998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1510.9313299999999</v>
      </c>
      <c r="Q21" s="185">
        <v>0.91294944410800005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8.4963800000000003</v>
      </c>
      <c r="E22" s="56">
        <v>4.9008000000000003</v>
      </c>
      <c r="F22" s="56">
        <v>0</v>
      </c>
      <c r="G22" s="56">
        <v>35.089999999999002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48.487179999999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15.044631769371</v>
      </c>
      <c r="C24" s="56">
        <v>1.2537193141139999</v>
      </c>
      <c r="D24" s="56">
        <v>4.3790900000019999</v>
      </c>
      <c r="E24" s="56">
        <v>8.2995599999999996</v>
      </c>
      <c r="F24" s="56">
        <v>13.581699999999</v>
      </c>
      <c r="G24" s="56">
        <v>16.070939999998998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42.331290000000998</v>
      </c>
      <c r="Q24" s="185"/>
    </row>
    <row r="25" spans="1:17" ht="14.4" customHeight="1" x14ac:dyDescent="0.3">
      <c r="A25" s="21" t="s">
        <v>53</v>
      </c>
      <c r="B25" s="58">
        <v>92105.295109906903</v>
      </c>
      <c r="C25" s="59">
        <v>7675.4412591589098</v>
      </c>
      <c r="D25" s="59">
        <v>8246.2991900000197</v>
      </c>
      <c r="E25" s="59">
        <v>7358.1930500000099</v>
      </c>
      <c r="F25" s="59">
        <v>8057.4383599999801</v>
      </c>
      <c r="G25" s="59">
        <v>8215.6830199999604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31877.61362</v>
      </c>
      <c r="Q25" s="186">
        <v>1.0382990548569999</v>
      </c>
    </row>
    <row r="26" spans="1:17" ht="14.4" customHeight="1" x14ac:dyDescent="0.3">
      <c r="A26" s="19" t="s">
        <v>54</v>
      </c>
      <c r="B26" s="55">
        <v>8343.4002235218304</v>
      </c>
      <c r="C26" s="56">
        <v>695.283351960152</v>
      </c>
      <c r="D26" s="56">
        <v>739.37016000000096</v>
      </c>
      <c r="E26" s="56">
        <v>822.50300000000004</v>
      </c>
      <c r="F26" s="56">
        <v>697.05982000000097</v>
      </c>
      <c r="G26" s="56">
        <v>754.87608999999998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3013.8090699999998</v>
      </c>
      <c r="Q26" s="185">
        <v>1.0836621722290001</v>
      </c>
    </row>
    <row r="27" spans="1:17" ht="14.4" customHeight="1" x14ac:dyDescent="0.3">
      <c r="A27" s="22" t="s">
        <v>55</v>
      </c>
      <c r="B27" s="58">
        <v>100448.695333429</v>
      </c>
      <c r="C27" s="59">
        <v>8370.7246111190598</v>
      </c>
      <c r="D27" s="59">
        <v>8985.6693500000201</v>
      </c>
      <c r="E27" s="59">
        <v>8180.6960500000096</v>
      </c>
      <c r="F27" s="59">
        <v>8754.4981799999805</v>
      </c>
      <c r="G27" s="59">
        <v>8970.5591099999601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34891.422689999999</v>
      </c>
      <c r="Q27" s="186">
        <v>1.0420669748119999</v>
      </c>
    </row>
    <row r="28" spans="1:17" ht="14.4" customHeight="1" x14ac:dyDescent="0.3">
      <c r="A28" s="20" t="s">
        <v>56</v>
      </c>
      <c r="B28" s="55">
        <v>1060.62922958334</v>
      </c>
      <c r="C28" s="56">
        <v>88.385769131944002</v>
      </c>
      <c r="D28" s="56">
        <v>165.19058999999999</v>
      </c>
      <c r="E28" s="56">
        <v>39.889479999998997</v>
      </c>
      <c r="F28" s="56">
        <v>23.393910000000002</v>
      </c>
      <c r="G28" s="56">
        <v>193.12931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421.60329000000002</v>
      </c>
      <c r="Q28" s="185">
        <v>1.1925089698839999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84528.696708149801</v>
      </c>
      <c r="C6" s="701">
        <v>90516.820400000201</v>
      </c>
      <c r="D6" s="702">
        <v>5988.12369185036</v>
      </c>
      <c r="E6" s="703">
        <v>1.070841310999</v>
      </c>
      <c r="F6" s="701">
        <v>92105.295109906903</v>
      </c>
      <c r="G6" s="702">
        <v>30701.765036635599</v>
      </c>
      <c r="H6" s="704">
        <v>8215.6830199999604</v>
      </c>
      <c r="I6" s="701">
        <v>31877.61362</v>
      </c>
      <c r="J6" s="702">
        <v>1175.8485833643399</v>
      </c>
      <c r="K6" s="705">
        <v>0.346099684952</v>
      </c>
    </row>
    <row r="7" spans="1:11" ht="14.4" customHeight="1" thickBot="1" x14ac:dyDescent="0.35">
      <c r="A7" s="720" t="s">
        <v>332</v>
      </c>
      <c r="B7" s="701">
        <v>28961.7977573114</v>
      </c>
      <c r="C7" s="701">
        <v>30772.799570000101</v>
      </c>
      <c r="D7" s="702">
        <v>1811.00181268866</v>
      </c>
      <c r="E7" s="703">
        <v>1.0625307112439999</v>
      </c>
      <c r="F7" s="701">
        <v>30283.117260434701</v>
      </c>
      <c r="G7" s="702">
        <v>10094.3724201449</v>
      </c>
      <c r="H7" s="704">
        <v>3188.6058199999902</v>
      </c>
      <c r="I7" s="701">
        <v>11537.52485</v>
      </c>
      <c r="J7" s="702">
        <v>1443.1524298550801</v>
      </c>
      <c r="K7" s="705">
        <v>0.38098867929500002</v>
      </c>
    </row>
    <row r="8" spans="1:11" ht="14.4" customHeight="1" thickBot="1" x14ac:dyDescent="0.35">
      <c r="A8" s="721" t="s">
        <v>333</v>
      </c>
      <c r="B8" s="701">
        <v>27746.794722285798</v>
      </c>
      <c r="C8" s="701">
        <v>29541.9015700001</v>
      </c>
      <c r="D8" s="702">
        <v>1795.1068477142301</v>
      </c>
      <c r="E8" s="703">
        <v>1.064696007797</v>
      </c>
      <c r="F8" s="701">
        <v>28806.6319608458</v>
      </c>
      <c r="G8" s="702">
        <v>9602.2106536152605</v>
      </c>
      <c r="H8" s="704">
        <v>3070.5408199999902</v>
      </c>
      <c r="I8" s="701">
        <v>10993.099850000001</v>
      </c>
      <c r="J8" s="702">
        <v>1390.88919638473</v>
      </c>
      <c r="K8" s="705">
        <v>0.38161697851100002</v>
      </c>
    </row>
    <row r="9" spans="1:11" ht="14.4" customHeight="1" thickBot="1" x14ac:dyDescent="0.35">
      <c r="A9" s="722" t="s">
        <v>334</v>
      </c>
      <c r="B9" s="706">
        <v>0</v>
      </c>
      <c r="C9" s="706">
        <v>-9.6000000000000002E-4</v>
      </c>
      <c r="D9" s="707">
        <v>-9.6000000000000002E-4</v>
      </c>
      <c r="E9" s="708" t="s">
        <v>329</v>
      </c>
      <c r="F9" s="706">
        <v>0</v>
      </c>
      <c r="G9" s="707">
        <v>0</v>
      </c>
      <c r="H9" s="709">
        <v>9.3999999899999998E-4</v>
      </c>
      <c r="I9" s="706">
        <v>1.7899999999999999E-3</v>
      </c>
      <c r="J9" s="707">
        <v>1.7899999999999999E-3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-9.6000000000000002E-4</v>
      </c>
      <c r="D10" s="702">
        <v>-9.6000000000000002E-4</v>
      </c>
      <c r="E10" s="711" t="s">
        <v>329</v>
      </c>
      <c r="F10" s="701">
        <v>0</v>
      </c>
      <c r="G10" s="702">
        <v>0</v>
      </c>
      <c r="H10" s="704">
        <v>9.3999999899999998E-4</v>
      </c>
      <c r="I10" s="701">
        <v>1.7899999999999999E-3</v>
      </c>
      <c r="J10" s="702">
        <v>1.7899999999999999E-3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3935.6774936797701</v>
      </c>
      <c r="C11" s="706">
        <v>3917.4585100000099</v>
      </c>
      <c r="D11" s="707">
        <v>-18.218983679760999</v>
      </c>
      <c r="E11" s="713">
        <v>0.99537081386600001</v>
      </c>
      <c r="F11" s="706">
        <v>4005</v>
      </c>
      <c r="G11" s="707">
        <v>1335</v>
      </c>
      <c r="H11" s="709">
        <v>376.568199999998</v>
      </c>
      <c r="I11" s="706">
        <v>1575.39373</v>
      </c>
      <c r="J11" s="707">
        <v>240.39372999999901</v>
      </c>
      <c r="K11" s="714">
        <v>0.393356736579</v>
      </c>
    </row>
    <row r="12" spans="1:11" ht="14.4" customHeight="1" thickBot="1" x14ac:dyDescent="0.35">
      <c r="A12" s="723" t="s">
        <v>337</v>
      </c>
      <c r="B12" s="701">
        <v>3050.6774936797701</v>
      </c>
      <c r="C12" s="701">
        <v>3048.7138</v>
      </c>
      <c r="D12" s="702">
        <v>-1.9636936797619999</v>
      </c>
      <c r="E12" s="703">
        <v>0.99935630898899996</v>
      </c>
      <c r="F12" s="701">
        <v>3130</v>
      </c>
      <c r="G12" s="702">
        <v>1043.3333333333301</v>
      </c>
      <c r="H12" s="704">
        <v>345.54808999999801</v>
      </c>
      <c r="I12" s="701">
        <v>1391.0019400000001</v>
      </c>
      <c r="J12" s="702">
        <v>347.66860666666599</v>
      </c>
      <c r="K12" s="705">
        <v>0.44440956549499999</v>
      </c>
    </row>
    <row r="13" spans="1:11" ht="14.4" customHeight="1" thickBot="1" x14ac:dyDescent="0.35">
      <c r="A13" s="723" t="s">
        <v>338</v>
      </c>
      <c r="B13" s="701">
        <v>65</v>
      </c>
      <c r="C13" s="701">
        <v>64.970470000000006</v>
      </c>
      <c r="D13" s="702">
        <v>-2.9529999998999999E-2</v>
      </c>
      <c r="E13" s="703">
        <v>0.99954569230699997</v>
      </c>
      <c r="F13" s="701">
        <v>70</v>
      </c>
      <c r="G13" s="702">
        <v>23.333333333333002</v>
      </c>
      <c r="H13" s="704">
        <v>0</v>
      </c>
      <c r="I13" s="701">
        <v>6</v>
      </c>
      <c r="J13" s="702">
        <v>-17.333333333333002</v>
      </c>
      <c r="K13" s="705">
        <v>8.5714285713999999E-2</v>
      </c>
    </row>
    <row r="14" spans="1:11" ht="14.4" customHeight="1" thickBot="1" x14ac:dyDescent="0.35">
      <c r="A14" s="723" t="s">
        <v>339</v>
      </c>
      <c r="B14" s="701">
        <v>20</v>
      </c>
      <c r="C14" s="701">
        <v>21.388839999999998</v>
      </c>
      <c r="D14" s="702">
        <v>1.3888400000000001</v>
      </c>
      <c r="E14" s="703">
        <v>1.069442</v>
      </c>
      <c r="F14" s="701">
        <v>25</v>
      </c>
      <c r="G14" s="702">
        <v>8.333333333333</v>
      </c>
      <c r="H14" s="704">
        <v>0.24537999999900001</v>
      </c>
      <c r="I14" s="701">
        <v>1.35077</v>
      </c>
      <c r="J14" s="702">
        <v>-6.9825633333330002</v>
      </c>
      <c r="K14" s="705">
        <v>5.4030799999999997E-2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10</v>
      </c>
      <c r="C16" s="701">
        <v>72.116739999999993</v>
      </c>
      <c r="D16" s="702">
        <v>62.11674</v>
      </c>
      <c r="E16" s="703">
        <v>7.2116740000000004</v>
      </c>
      <c r="F16" s="701">
        <v>50</v>
      </c>
      <c r="G16" s="702">
        <v>16.666666666666</v>
      </c>
      <c r="H16" s="704">
        <v>0</v>
      </c>
      <c r="I16" s="701">
        <v>0</v>
      </c>
      <c r="J16" s="702">
        <v>-16.666666666666</v>
      </c>
      <c r="K16" s="705">
        <v>0</v>
      </c>
    </row>
    <row r="17" spans="1:11" ht="14.4" customHeight="1" thickBot="1" x14ac:dyDescent="0.35">
      <c r="A17" s="723" t="s">
        <v>342</v>
      </c>
      <c r="B17" s="701">
        <v>75</v>
      </c>
      <c r="C17" s="701">
        <v>83.33587</v>
      </c>
      <c r="D17" s="702">
        <v>8.3358699999999999</v>
      </c>
      <c r="E17" s="703">
        <v>1.1111449333329999</v>
      </c>
      <c r="F17" s="701">
        <v>85</v>
      </c>
      <c r="G17" s="702">
        <v>28.333333333333002</v>
      </c>
      <c r="H17" s="704">
        <v>6.5577999999990002</v>
      </c>
      <c r="I17" s="701">
        <v>26.231200000000001</v>
      </c>
      <c r="J17" s="702">
        <v>-2.1021333333330001</v>
      </c>
      <c r="K17" s="705">
        <v>0.30860235294100002</v>
      </c>
    </row>
    <row r="18" spans="1:11" ht="14.4" customHeight="1" thickBot="1" x14ac:dyDescent="0.35">
      <c r="A18" s="723" t="s">
        <v>343</v>
      </c>
      <c r="B18" s="701">
        <v>95</v>
      </c>
      <c r="C18" s="701">
        <v>88.469040000000007</v>
      </c>
      <c r="D18" s="702">
        <v>-6.5309599999990002</v>
      </c>
      <c r="E18" s="703">
        <v>0.931253052631</v>
      </c>
      <c r="F18" s="701">
        <v>95</v>
      </c>
      <c r="G18" s="702">
        <v>31.666666666666</v>
      </c>
      <c r="H18" s="704">
        <v>0</v>
      </c>
      <c r="I18" s="701">
        <v>15.18</v>
      </c>
      <c r="J18" s="702">
        <v>-16.486666666666</v>
      </c>
      <c r="K18" s="705">
        <v>0.15978947368400001</v>
      </c>
    </row>
    <row r="19" spans="1:11" ht="14.4" customHeight="1" thickBot="1" x14ac:dyDescent="0.35">
      <c r="A19" s="723" t="s">
        <v>344</v>
      </c>
      <c r="B19" s="701">
        <v>390</v>
      </c>
      <c r="C19" s="701">
        <v>395.930010000001</v>
      </c>
      <c r="D19" s="702">
        <v>5.9300100000000002</v>
      </c>
      <c r="E19" s="703">
        <v>1.0152051538460001</v>
      </c>
      <c r="F19" s="701">
        <v>390</v>
      </c>
      <c r="G19" s="702">
        <v>130</v>
      </c>
      <c r="H19" s="704">
        <v>17.355009999999002</v>
      </c>
      <c r="I19" s="701">
        <v>108.26053</v>
      </c>
      <c r="J19" s="702">
        <v>-21.739470000000001</v>
      </c>
      <c r="K19" s="705">
        <v>0.27759110256399999</v>
      </c>
    </row>
    <row r="20" spans="1:11" ht="14.4" customHeight="1" thickBot="1" x14ac:dyDescent="0.35">
      <c r="A20" s="723" t="s">
        <v>345</v>
      </c>
      <c r="B20" s="701">
        <v>130</v>
      </c>
      <c r="C20" s="701">
        <v>67.314710000000005</v>
      </c>
      <c r="D20" s="702">
        <v>-62.685289999999</v>
      </c>
      <c r="E20" s="703">
        <v>0.517805461538</v>
      </c>
      <c r="F20" s="701">
        <v>70</v>
      </c>
      <c r="G20" s="702">
        <v>23.333333333333002</v>
      </c>
      <c r="H20" s="704">
        <v>7.4249999999000005E-2</v>
      </c>
      <c r="I20" s="701">
        <v>0.37125000000000002</v>
      </c>
      <c r="J20" s="702">
        <v>-22.962083333332998</v>
      </c>
      <c r="K20" s="705">
        <v>5.303571428E-3</v>
      </c>
    </row>
    <row r="21" spans="1:11" ht="14.4" customHeight="1" thickBot="1" x14ac:dyDescent="0.35">
      <c r="A21" s="723" t="s">
        <v>346</v>
      </c>
      <c r="B21" s="701">
        <v>90</v>
      </c>
      <c r="C21" s="701">
        <v>75.219030000000004</v>
      </c>
      <c r="D21" s="702">
        <v>-14.780969999999</v>
      </c>
      <c r="E21" s="703">
        <v>0.83576700000000004</v>
      </c>
      <c r="F21" s="701">
        <v>90</v>
      </c>
      <c r="G21" s="702">
        <v>30</v>
      </c>
      <c r="H21" s="704">
        <v>6.7876699999990002</v>
      </c>
      <c r="I21" s="701">
        <v>26.99804</v>
      </c>
      <c r="J21" s="702">
        <v>-3.00196</v>
      </c>
      <c r="K21" s="705">
        <v>0.29997822222199999</v>
      </c>
    </row>
    <row r="22" spans="1:11" ht="14.4" customHeight="1" thickBot="1" x14ac:dyDescent="0.35">
      <c r="A22" s="722" t="s">
        <v>347</v>
      </c>
      <c r="B22" s="706">
        <v>739.93636001350501</v>
      </c>
      <c r="C22" s="706">
        <v>1109.365</v>
      </c>
      <c r="D22" s="707">
        <v>369.42863998649699</v>
      </c>
      <c r="E22" s="713">
        <v>1.4992708291550001</v>
      </c>
      <c r="F22" s="706">
        <v>1191.9787432677001</v>
      </c>
      <c r="G22" s="707">
        <v>397.3262477559</v>
      </c>
      <c r="H22" s="709">
        <v>40.629999999999001</v>
      </c>
      <c r="I22" s="706">
        <v>253.51</v>
      </c>
      <c r="J22" s="707">
        <v>-143.81624775590001</v>
      </c>
      <c r="K22" s="714">
        <v>0.212679967182</v>
      </c>
    </row>
    <row r="23" spans="1:11" ht="14.4" customHeight="1" thickBot="1" x14ac:dyDescent="0.35">
      <c r="A23" s="723" t="s">
        <v>348</v>
      </c>
      <c r="B23" s="701">
        <v>658.18826043407398</v>
      </c>
      <c r="C23" s="701">
        <v>1038.145</v>
      </c>
      <c r="D23" s="702">
        <v>379.95673956592799</v>
      </c>
      <c r="E23" s="703">
        <v>1.577276688762</v>
      </c>
      <c r="F23" s="701">
        <v>1117.96333034485</v>
      </c>
      <c r="G23" s="702">
        <v>372.654443448282</v>
      </c>
      <c r="H23" s="704">
        <v>38.639999999998999</v>
      </c>
      <c r="I23" s="701">
        <v>243.12</v>
      </c>
      <c r="J23" s="702">
        <v>-129.53444344828199</v>
      </c>
      <c r="K23" s="705">
        <v>0.217466882321</v>
      </c>
    </row>
    <row r="24" spans="1:11" ht="14.4" customHeight="1" thickBot="1" x14ac:dyDescent="0.35">
      <c r="A24" s="723" t="s">
        <v>349</v>
      </c>
      <c r="B24" s="701">
        <v>81.748099579430999</v>
      </c>
      <c r="C24" s="701">
        <v>71.22</v>
      </c>
      <c r="D24" s="702">
        <v>-10.528099579431</v>
      </c>
      <c r="E24" s="703">
        <v>0.87121291340499996</v>
      </c>
      <c r="F24" s="701">
        <v>74.015412922851993</v>
      </c>
      <c r="G24" s="702">
        <v>24.671804307616998</v>
      </c>
      <c r="H24" s="704">
        <v>1.9899999999989999</v>
      </c>
      <c r="I24" s="701">
        <v>10.39</v>
      </c>
      <c r="J24" s="702">
        <v>-14.281804307617</v>
      </c>
      <c r="K24" s="705">
        <v>0.14037616747199999</v>
      </c>
    </row>
    <row r="25" spans="1:11" ht="14.4" customHeight="1" thickBot="1" x14ac:dyDescent="0.35">
      <c r="A25" s="722" t="s">
        <v>350</v>
      </c>
      <c r="B25" s="706">
        <v>21316.466734927799</v>
      </c>
      <c r="C25" s="706">
        <v>22535.132979999998</v>
      </c>
      <c r="D25" s="707">
        <v>1218.6662450722799</v>
      </c>
      <c r="E25" s="713">
        <v>1.057170180228</v>
      </c>
      <c r="F25" s="706">
        <v>21648.2622973625</v>
      </c>
      <c r="G25" s="707">
        <v>7216.0874324541501</v>
      </c>
      <c r="H25" s="709">
        <v>2471.62906999999</v>
      </c>
      <c r="I25" s="706">
        <v>8430.2048399999894</v>
      </c>
      <c r="J25" s="707">
        <v>1214.11740754584</v>
      </c>
      <c r="K25" s="714">
        <v>0.38941716079499999</v>
      </c>
    </row>
    <row r="26" spans="1:11" ht="14.4" customHeight="1" thickBot="1" x14ac:dyDescent="0.35">
      <c r="A26" s="723" t="s">
        <v>351</v>
      </c>
      <c r="B26" s="701">
        <v>600.25510216267196</v>
      </c>
      <c r="C26" s="701">
        <v>478.84994999999998</v>
      </c>
      <c r="D26" s="702">
        <v>-121.405152162672</v>
      </c>
      <c r="E26" s="703">
        <v>0.79774407293600003</v>
      </c>
      <c r="F26" s="701">
        <v>600</v>
      </c>
      <c r="G26" s="702">
        <v>200</v>
      </c>
      <c r="H26" s="704">
        <v>0</v>
      </c>
      <c r="I26" s="701">
        <v>124.0608</v>
      </c>
      <c r="J26" s="702">
        <v>-75.939199999999005</v>
      </c>
      <c r="K26" s="705">
        <v>0.20676800000000001</v>
      </c>
    </row>
    <row r="27" spans="1:11" ht="14.4" customHeight="1" thickBot="1" x14ac:dyDescent="0.35">
      <c r="A27" s="723" t="s">
        <v>352</v>
      </c>
      <c r="B27" s="701">
        <v>25</v>
      </c>
      <c r="C27" s="701">
        <v>32.273699999999998</v>
      </c>
      <c r="D27" s="702">
        <v>7.2736999999999998</v>
      </c>
      <c r="E27" s="703">
        <v>1.290948</v>
      </c>
      <c r="F27" s="701">
        <v>35</v>
      </c>
      <c r="G27" s="702">
        <v>11.666666666666</v>
      </c>
      <c r="H27" s="704">
        <v>1.9463399999990001</v>
      </c>
      <c r="I27" s="701">
        <v>8.9223599999999994</v>
      </c>
      <c r="J27" s="702">
        <v>-2.7443066666660001</v>
      </c>
      <c r="K27" s="705">
        <v>0.25492457142800001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0</v>
      </c>
      <c r="G28" s="702">
        <v>0</v>
      </c>
      <c r="H28" s="704">
        <v>0</v>
      </c>
      <c r="I28" s="701">
        <v>0</v>
      </c>
      <c r="J28" s="702">
        <v>0</v>
      </c>
      <c r="K28" s="705">
        <v>0</v>
      </c>
    </row>
    <row r="29" spans="1:11" ht="14.4" customHeight="1" thickBot="1" x14ac:dyDescent="0.35">
      <c r="A29" s="723" t="s">
        <v>354</v>
      </c>
      <c r="B29" s="701">
        <v>190</v>
      </c>
      <c r="C29" s="701">
        <v>200.32348999999999</v>
      </c>
      <c r="D29" s="702">
        <v>10.32349</v>
      </c>
      <c r="E29" s="703">
        <v>1.054334157894</v>
      </c>
      <c r="F29" s="701">
        <v>190</v>
      </c>
      <c r="G29" s="702">
        <v>63.333333333333002</v>
      </c>
      <c r="H29" s="704">
        <v>13.391899999999</v>
      </c>
      <c r="I29" s="701">
        <v>59.50902</v>
      </c>
      <c r="J29" s="702">
        <v>-3.8243133333329999</v>
      </c>
      <c r="K29" s="705">
        <v>0.313205368421</v>
      </c>
    </row>
    <row r="30" spans="1:11" ht="14.4" customHeight="1" thickBot="1" x14ac:dyDescent="0.35">
      <c r="A30" s="723" t="s">
        <v>355</v>
      </c>
      <c r="B30" s="701">
        <v>1822.2624804235099</v>
      </c>
      <c r="C30" s="701">
        <v>1886.13464</v>
      </c>
      <c r="D30" s="702">
        <v>63.872159576496003</v>
      </c>
      <c r="E30" s="703">
        <v>1.0350510205100001</v>
      </c>
      <c r="F30" s="701">
        <v>1700</v>
      </c>
      <c r="G30" s="702">
        <v>566.66666666666697</v>
      </c>
      <c r="H30" s="704">
        <v>175.07515999999899</v>
      </c>
      <c r="I30" s="701">
        <v>656.90423999999905</v>
      </c>
      <c r="J30" s="702">
        <v>90.237573333331994</v>
      </c>
      <c r="K30" s="705">
        <v>0.38641425882300001</v>
      </c>
    </row>
    <row r="31" spans="1:11" ht="14.4" customHeight="1" thickBot="1" x14ac:dyDescent="0.35">
      <c r="A31" s="723" t="s">
        <v>356</v>
      </c>
      <c r="B31" s="701">
        <v>15400.117737795999</v>
      </c>
      <c r="C31" s="701">
        <v>16148.594999999999</v>
      </c>
      <c r="D31" s="702">
        <v>748.477262204049</v>
      </c>
      <c r="E31" s="703">
        <v>1.048602048045</v>
      </c>
      <c r="F31" s="701">
        <v>16000</v>
      </c>
      <c r="G31" s="702">
        <v>5333.3333333333303</v>
      </c>
      <c r="H31" s="704">
        <v>1887.0889999999899</v>
      </c>
      <c r="I31" s="701">
        <v>6451.3699999999899</v>
      </c>
      <c r="J31" s="702">
        <v>1118.03666666666</v>
      </c>
      <c r="K31" s="705">
        <v>0.40321062499999999</v>
      </c>
    </row>
    <row r="32" spans="1:11" ht="14.4" customHeight="1" thickBot="1" x14ac:dyDescent="0.35">
      <c r="A32" s="723" t="s">
        <v>357</v>
      </c>
      <c r="B32" s="701">
        <v>58.098611260825997</v>
      </c>
      <c r="C32" s="701">
        <v>60.26735</v>
      </c>
      <c r="D32" s="702">
        <v>2.1687387391740001</v>
      </c>
      <c r="E32" s="703">
        <v>1.037328581391</v>
      </c>
      <c r="F32" s="701">
        <v>50</v>
      </c>
      <c r="G32" s="702">
        <v>16.666666666666</v>
      </c>
      <c r="H32" s="704">
        <v>2.1356999999989998</v>
      </c>
      <c r="I32" s="701">
        <v>39.453589999999998</v>
      </c>
      <c r="J32" s="702">
        <v>22.786923333333</v>
      </c>
      <c r="K32" s="705">
        <v>0.78907179999999999</v>
      </c>
    </row>
    <row r="33" spans="1:11" ht="14.4" customHeight="1" thickBot="1" x14ac:dyDescent="0.35">
      <c r="A33" s="723" t="s">
        <v>358</v>
      </c>
      <c r="B33" s="701">
        <v>20</v>
      </c>
      <c r="C33" s="701">
        <v>20.679300000000001</v>
      </c>
      <c r="D33" s="702">
        <v>0.67930000000000001</v>
      </c>
      <c r="E33" s="703">
        <v>1.033965</v>
      </c>
      <c r="F33" s="701">
        <v>25</v>
      </c>
      <c r="G33" s="702">
        <v>8.333333333333</v>
      </c>
      <c r="H33" s="704">
        <v>5.9119199999990002</v>
      </c>
      <c r="I33" s="701">
        <v>14.7798</v>
      </c>
      <c r="J33" s="702">
        <v>6.4464666666659998</v>
      </c>
      <c r="K33" s="705">
        <v>0.59119199999899996</v>
      </c>
    </row>
    <row r="34" spans="1:11" ht="14.4" customHeight="1" thickBot="1" x14ac:dyDescent="0.35">
      <c r="A34" s="723" t="s">
        <v>359</v>
      </c>
      <c r="B34" s="701">
        <v>193.15768377166401</v>
      </c>
      <c r="C34" s="701">
        <v>166.64379</v>
      </c>
      <c r="D34" s="702">
        <v>-26.513893771663</v>
      </c>
      <c r="E34" s="703">
        <v>0.86273445998099996</v>
      </c>
      <c r="F34" s="701">
        <v>200</v>
      </c>
      <c r="G34" s="702">
        <v>66.666666666666003</v>
      </c>
      <c r="H34" s="704">
        <v>2.7076199999989998</v>
      </c>
      <c r="I34" s="701">
        <v>12.257339999999999</v>
      </c>
      <c r="J34" s="702">
        <v>-54.409326666665997</v>
      </c>
      <c r="K34" s="705">
        <v>6.12867E-2</v>
      </c>
    </row>
    <row r="35" spans="1:11" ht="14.4" customHeight="1" thickBot="1" x14ac:dyDescent="0.35">
      <c r="A35" s="723" t="s">
        <v>360</v>
      </c>
      <c r="B35" s="701">
        <v>370</v>
      </c>
      <c r="C35" s="701">
        <v>333.35280000000103</v>
      </c>
      <c r="D35" s="702">
        <v>-36.647199999999003</v>
      </c>
      <c r="E35" s="703">
        <v>0.90095351351300001</v>
      </c>
      <c r="F35" s="701">
        <v>345</v>
      </c>
      <c r="G35" s="702">
        <v>115</v>
      </c>
      <c r="H35" s="704">
        <v>45.457199999998998</v>
      </c>
      <c r="I35" s="701">
        <v>98.490599999999006</v>
      </c>
      <c r="J35" s="702">
        <v>-16.509399999999999</v>
      </c>
      <c r="K35" s="705">
        <v>0.28548000000000001</v>
      </c>
    </row>
    <row r="36" spans="1:11" ht="14.4" customHeight="1" thickBot="1" x14ac:dyDescent="0.35">
      <c r="A36" s="723" t="s">
        <v>361</v>
      </c>
      <c r="B36" s="701">
        <v>133.789694789642</v>
      </c>
      <c r="C36" s="701">
        <v>136.20679000000001</v>
      </c>
      <c r="D36" s="702">
        <v>2.4170952103580001</v>
      </c>
      <c r="E36" s="703">
        <v>1.0180663780879999</v>
      </c>
      <c r="F36" s="701">
        <v>140</v>
      </c>
      <c r="G36" s="702">
        <v>46.666666666666003</v>
      </c>
      <c r="H36" s="704">
        <v>12.747499999999</v>
      </c>
      <c r="I36" s="701">
        <v>56.701999999999998</v>
      </c>
      <c r="J36" s="702">
        <v>10.035333333333</v>
      </c>
      <c r="K36" s="705">
        <v>0.405014285714</v>
      </c>
    </row>
    <row r="37" spans="1:11" ht="14.4" customHeight="1" thickBot="1" x14ac:dyDescent="0.35">
      <c r="A37" s="723" t="s">
        <v>362</v>
      </c>
      <c r="B37" s="701">
        <v>360.29873308155101</v>
      </c>
      <c r="C37" s="701">
        <v>404.16523000000097</v>
      </c>
      <c r="D37" s="702">
        <v>43.866496918449002</v>
      </c>
      <c r="E37" s="703">
        <v>1.121750350169</v>
      </c>
      <c r="F37" s="701">
        <v>425</v>
      </c>
      <c r="G37" s="702">
        <v>141.666666666667</v>
      </c>
      <c r="H37" s="704">
        <v>38.551649999999</v>
      </c>
      <c r="I37" s="701">
        <v>153.75624999999999</v>
      </c>
      <c r="J37" s="702">
        <v>12.089583333333</v>
      </c>
      <c r="K37" s="705">
        <v>0.36177941176400003</v>
      </c>
    </row>
    <row r="38" spans="1:11" ht="14.4" customHeight="1" thickBot="1" x14ac:dyDescent="0.35">
      <c r="A38" s="723" t="s">
        <v>363</v>
      </c>
      <c r="B38" s="701">
        <v>611.912949781615</v>
      </c>
      <c r="C38" s="701">
        <v>751.10849000000098</v>
      </c>
      <c r="D38" s="702">
        <v>139.19554021838599</v>
      </c>
      <c r="E38" s="703">
        <v>1.227476049114</v>
      </c>
      <c r="F38" s="701">
        <v>640</v>
      </c>
      <c r="G38" s="702">
        <v>213.333333333333</v>
      </c>
      <c r="H38" s="704">
        <v>67.801809999998994</v>
      </c>
      <c r="I38" s="701">
        <v>251.17713000000001</v>
      </c>
      <c r="J38" s="702">
        <v>37.843796666666002</v>
      </c>
      <c r="K38" s="705">
        <v>0.39246426562499998</v>
      </c>
    </row>
    <row r="39" spans="1:11" ht="14.4" customHeight="1" thickBot="1" x14ac:dyDescent="0.35">
      <c r="A39" s="723" t="s">
        <v>364</v>
      </c>
      <c r="B39" s="701">
        <v>0</v>
      </c>
      <c r="C39" s="701">
        <v>8.6362299999989993</v>
      </c>
      <c r="D39" s="702">
        <v>8.6362299999989993</v>
      </c>
      <c r="E39" s="711" t="s">
        <v>329</v>
      </c>
      <c r="F39" s="701">
        <v>10</v>
      </c>
      <c r="G39" s="702">
        <v>3.333333333333</v>
      </c>
      <c r="H39" s="704">
        <v>0</v>
      </c>
      <c r="I39" s="701">
        <v>0.74920999999899995</v>
      </c>
      <c r="J39" s="702">
        <v>-2.5841233333329998</v>
      </c>
      <c r="K39" s="705">
        <v>7.4920999998999996E-2</v>
      </c>
    </row>
    <row r="40" spans="1:11" ht="14.4" customHeight="1" thickBot="1" x14ac:dyDescent="0.35">
      <c r="A40" s="723" t="s">
        <v>365</v>
      </c>
      <c r="B40" s="701">
        <v>1529.5737418603001</v>
      </c>
      <c r="C40" s="701">
        <v>1907.8962200000001</v>
      </c>
      <c r="D40" s="702">
        <v>378.322478139699</v>
      </c>
      <c r="E40" s="703">
        <v>1.247338502084</v>
      </c>
      <c r="F40" s="701">
        <v>1288.26229736246</v>
      </c>
      <c r="G40" s="702">
        <v>429.42076578748799</v>
      </c>
      <c r="H40" s="704">
        <v>218.81326999999899</v>
      </c>
      <c r="I40" s="701">
        <v>502.07249999999999</v>
      </c>
      <c r="J40" s="702">
        <v>72.651734212511002</v>
      </c>
      <c r="K40" s="705">
        <v>0.38972847457199999</v>
      </c>
    </row>
    <row r="41" spans="1:11" ht="14.4" customHeight="1" thickBot="1" x14ac:dyDescent="0.35">
      <c r="A41" s="722" t="s">
        <v>366</v>
      </c>
      <c r="B41" s="706">
        <v>651.29158233915496</v>
      </c>
      <c r="C41" s="706">
        <v>675.133880000001</v>
      </c>
      <c r="D41" s="707">
        <v>23.842297660846</v>
      </c>
      <c r="E41" s="713">
        <v>1.0366077165850001</v>
      </c>
      <c r="F41" s="706">
        <v>667.13618821476302</v>
      </c>
      <c r="G41" s="707">
        <v>222.37872940492099</v>
      </c>
      <c r="H41" s="709">
        <v>55.655739999999</v>
      </c>
      <c r="I41" s="706">
        <v>219.28503000000001</v>
      </c>
      <c r="J41" s="707">
        <v>-3.0936994049209998</v>
      </c>
      <c r="K41" s="714">
        <v>0.32869605018199999</v>
      </c>
    </row>
    <row r="42" spans="1:11" ht="14.4" customHeight="1" thickBot="1" x14ac:dyDescent="0.35">
      <c r="A42" s="723" t="s">
        <v>367</v>
      </c>
      <c r="B42" s="701">
        <v>548.59499617927804</v>
      </c>
      <c r="C42" s="701">
        <v>585.33907000000102</v>
      </c>
      <c r="D42" s="702">
        <v>36.744073820723003</v>
      </c>
      <c r="E42" s="703">
        <v>1.0669785070519999</v>
      </c>
      <c r="F42" s="701">
        <v>572.57695264138795</v>
      </c>
      <c r="G42" s="702">
        <v>190.85898421379599</v>
      </c>
      <c r="H42" s="704">
        <v>46.802429999998999</v>
      </c>
      <c r="I42" s="701">
        <v>181.29854</v>
      </c>
      <c r="J42" s="702">
        <v>-9.560444213796</v>
      </c>
      <c r="K42" s="705">
        <v>0.31663611181599999</v>
      </c>
    </row>
    <row r="43" spans="1:11" ht="14.4" customHeight="1" thickBot="1" x14ac:dyDescent="0.35">
      <c r="A43" s="723" t="s">
        <v>368</v>
      </c>
      <c r="B43" s="701">
        <v>102.696586159877</v>
      </c>
      <c r="C43" s="701">
        <v>89.794809999999998</v>
      </c>
      <c r="D43" s="702">
        <v>-12.901776159876</v>
      </c>
      <c r="E43" s="703">
        <v>0.87436996065399997</v>
      </c>
      <c r="F43" s="701">
        <v>94.559235573373996</v>
      </c>
      <c r="G43" s="702">
        <v>31.519745191123999</v>
      </c>
      <c r="H43" s="704">
        <v>8.8533099999990004</v>
      </c>
      <c r="I43" s="701">
        <v>37.986490000000003</v>
      </c>
      <c r="J43" s="702">
        <v>6.4667448088750001</v>
      </c>
      <c r="K43" s="705">
        <v>0.40172162739700001</v>
      </c>
    </row>
    <row r="44" spans="1:11" ht="14.4" customHeight="1" thickBot="1" x14ac:dyDescent="0.35">
      <c r="A44" s="722" t="s">
        <v>369</v>
      </c>
      <c r="B44" s="706">
        <v>490.81050004206298</v>
      </c>
      <c r="C44" s="706">
        <v>549.11904000000095</v>
      </c>
      <c r="D44" s="707">
        <v>58.308539957938002</v>
      </c>
      <c r="E44" s="713">
        <v>1.118800514563</v>
      </c>
      <c r="F44" s="706">
        <v>498.655469754465</v>
      </c>
      <c r="G44" s="707">
        <v>166.218489918155</v>
      </c>
      <c r="H44" s="709">
        <v>57.285199999999001</v>
      </c>
      <c r="I44" s="706">
        <v>224.85661999999999</v>
      </c>
      <c r="J44" s="707">
        <v>58.638130081843997</v>
      </c>
      <c r="K44" s="714">
        <v>0.45092580677100003</v>
      </c>
    </row>
    <row r="45" spans="1:11" ht="14.4" customHeight="1" thickBot="1" x14ac:dyDescent="0.35">
      <c r="A45" s="723" t="s">
        <v>370</v>
      </c>
      <c r="B45" s="701">
        <v>0</v>
      </c>
      <c r="C45" s="701">
        <v>10.112159999999999</v>
      </c>
      <c r="D45" s="702">
        <v>10.112159999999999</v>
      </c>
      <c r="E45" s="711" t="s">
        <v>329</v>
      </c>
      <c r="F45" s="701">
        <v>0</v>
      </c>
      <c r="G45" s="702">
        <v>0</v>
      </c>
      <c r="H45" s="704">
        <v>11.501049999999999</v>
      </c>
      <c r="I45" s="701">
        <v>42.700749999998997</v>
      </c>
      <c r="J45" s="702">
        <v>42.700749999998997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17.628271918252999</v>
      </c>
      <c r="C46" s="701">
        <v>17.990259999999999</v>
      </c>
      <c r="D46" s="702">
        <v>0.361988081746</v>
      </c>
      <c r="E46" s="703">
        <v>1.0205345188349999</v>
      </c>
      <c r="F46" s="701">
        <v>18</v>
      </c>
      <c r="G46" s="702">
        <v>6</v>
      </c>
      <c r="H46" s="704">
        <v>1.1680999999999999</v>
      </c>
      <c r="I46" s="701">
        <v>6.4917100000000003</v>
      </c>
      <c r="J46" s="702">
        <v>0.491709999999</v>
      </c>
      <c r="K46" s="705">
        <v>0.36065055555499997</v>
      </c>
    </row>
    <row r="47" spans="1:11" ht="14.4" customHeight="1" thickBot="1" x14ac:dyDescent="0.35">
      <c r="A47" s="723" t="s">
        <v>372</v>
      </c>
      <c r="B47" s="701">
        <v>232.22716110526301</v>
      </c>
      <c r="C47" s="701">
        <v>232.91637</v>
      </c>
      <c r="D47" s="702">
        <v>0.68920889473699998</v>
      </c>
      <c r="E47" s="703">
        <v>1.0029678220730001</v>
      </c>
      <c r="F47" s="701">
        <v>235</v>
      </c>
      <c r="G47" s="702">
        <v>78.333333333333002</v>
      </c>
      <c r="H47" s="704">
        <v>21.899849999998999</v>
      </c>
      <c r="I47" s="701">
        <v>88.209519999999003</v>
      </c>
      <c r="J47" s="702">
        <v>9.8761866666659994</v>
      </c>
      <c r="K47" s="705">
        <v>0.37535965957400003</v>
      </c>
    </row>
    <row r="48" spans="1:11" ht="14.4" customHeight="1" thickBot="1" x14ac:dyDescent="0.35">
      <c r="A48" s="723" t="s">
        <v>373</v>
      </c>
      <c r="B48" s="701">
        <v>74.914942385890996</v>
      </c>
      <c r="C48" s="701">
        <v>72.458029999999994</v>
      </c>
      <c r="D48" s="702">
        <v>-2.4569123858899999</v>
      </c>
      <c r="E48" s="703">
        <v>0.96720397416500004</v>
      </c>
      <c r="F48" s="701">
        <v>75</v>
      </c>
      <c r="G48" s="702">
        <v>25</v>
      </c>
      <c r="H48" s="704">
        <v>4.5450099999990003</v>
      </c>
      <c r="I48" s="701">
        <v>20.88166</v>
      </c>
      <c r="J48" s="702">
        <v>-4.1183399999999999</v>
      </c>
      <c r="K48" s="705">
        <v>0.27842213333299998</v>
      </c>
    </row>
    <row r="49" spans="1:11" ht="14.4" customHeight="1" thickBot="1" x14ac:dyDescent="0.35">
      <c r="A49" s="723" t="s">
        <v>374</v>
      </c>
      <c r="B49" s="701">
        <v>7.7649504566149998</v>
      </c>
      <c r="C49" s="701">
        <v>12.763590000000001</v>
      </c>
      <c r="D49" s="702">
        <v>4.9986395433839999</v>
      </c>
      <c r="E49" s="703">
        <v>1.643743906843</v>
      </c>
      <c r="F49" s="701">
        <v>15.722817570289999</v>
      </c>
      <c r="G49" s="702">
        <v>5.2409391900960003</v>
      </c>
      <c r="H49" s="704">
        <v>0.51779999999899995</v>
      </c>
      <c r="I49" s="701">
        <v>3.4108999999999998</v>
      </c>
      <c r="J49" s="702">
        <v>-1.830039190096</v>
      </c>
      <c r="K49" s="705">
        <v>0.216939488406</v>
      </c>
    </row>
    <row r="50" spans="1:11" ht="14.4" customHeight="1" thickBot="1" x14ac:dyDescent="0.35">
      <c r="A50" s="723" t="s">
        <v>375</v>
      </c>
      <c r="B50" s="701">
        <v>0</v>
      </c>
      <c r="C50" s="701">
        <v>0.1704</v>
      </c>
      <c r="D50" s="702">
        <v>0.1704</v>
      </c>
      <c r="E50" s="711" t="s">
        <v>376</v>
      </c>
      <c r="F50" s="701">
        <v>0</v>
      </c>
      <c r="G50" s="702">
        <v>0</v>
      </c>
      <c r="H50" s="704">
        <v>0</v>
      </c>
      <c r="I50" s="701">
        <v>1.7999999999999999E-2</v>
      </c>
      <c r="J50" s="702">
        <v>1.7999999999999999E-2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18.396039999999999</v>
      </c>
      <c r="D51" s="702">
        <v>18.396039999999999</v>
      </c>
      <c r="E51" s="711" t="s">
        <v>329</v>
      </c>
      <c r="F51" s="701">
        <v>0</v>
      </c>
      <c r="G51" s="702">
        <v>0</v>
      </c>
      <c r="H51" s="704">
        <v>1.8779199999989999</v>
      </c>
      <c r="I51" s="701">
        <v>8.4506399999999999</v>
      </c>
      <c r="J51" s="702">
        <v>8.4506399999999999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0.55381336363300004</v>
      </c>
      <c r="C52" s="701">
        <v>0.77983000000000002</v>
      </c>
      <c r="D52" s="702">
        <v>0.226016636366</v>
      </c>
      <c r="E52" s="703">
        <v>1.4081097553949999</v>
      </c>
      <c r="F52" s="701">
        <v>0</v>
      </c>
      <c r="G52" s="702">
        <v>0</v>
      </c>
      <c r="H52" s="704">
        <v>9.0799999990000008E-3</v>
      </c>
      <c r="I52" s="701">
        <v>0.20111000000000001</v>
      </c>
      <c r="J52" s="702">
        <v>0.20111000000000001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37.713776317746998</v>
      </c>
      <c r="C53" s="701">
        <v>42.093710000000002</v>
      </c>
      <c r="D53" s="702">
        <v>4.3799336822520001</v>
      </c>
      <c r="E53" s="703">
        <v>1.11613617383</v>
      </c>
      <c r="F53" s="701">
        <v>34.932652184174003</v>
      </c>
      <c r="G53" s="702">
        <v>11.644217394725001</v>
      </c>
      <c r="H53" s="704">
        <v>1.0587500000000001</v>
      </c>
      <c r="I53" s="701">
        <v>6.1855599999999997</v>
      </c>
      <c r="J53" s="702">
        <v>-5.4586573947239998</v>
      </c>
      <c r="K53" s="705">
        <v>0.17707100987800001</v>
      </c>
    </row>
    <row r="54" spans="1:11" ht="14.4" customHeight="1" thickBot="1" x14ac:dyDescent="0.35">
      <c r="A54" s="723" t="s">
        <v>380</v>
      </c>
      <c r="B54" s="701">
        <v>0</v>
      </c>
      <c r="C54" s="701">
        <v>1.9710000000000001</v>
      </c>
      <c r="D54" s="702">
        <v>1.9710000000000001</v>
      </c>
      <c r="E54" s="711" t="s">
        <v>376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4.3559999999999999</v>
      </c>
      <c r="D55" s="702">
        <v>4.3559999999999999</v>
      </c>
      <c r="E55" s="711" t="s">
        <v>376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376</v>
      </c>
      <c r="F56" s="701">
        <v>0</v>
      </c>
      <c r="G56" s="702">
        <v>0</v>
      </c>
      <c r="H56" s="704">
        <v>0</v>
      </c>
      <c r="I56" s="701">
        <v>1.21</v>
      </c>
      <c r="J56" s="702">
        <v>1.21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10.09338</v>
      </c>
      <c r="D57" s="702">
        <v>10.09338</v>
      </c>
      <c r="E57" s="711" t="s">
        <v>376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120.007584494659</v>
      </c>
      <c r="C58" s="701">
        <v>123.80826999999999</v>
      </c>
      <c r="D58" s="702">
        <v>3.8006855053409998</v>
      </c>
      <c r="E58" s="703">
        <v>1.031670377512</v>
      </c>
      <c r="F58" s="701">
        <v>120</v>
      </c>
      <c r="G58" s="702">
        <v>40</v>
      </c>
      <c r="H58" s="704">
        <v>14.707639999999</v>
      </c>
      <c r="I58" s="701">
        <v>47.096769999999999</v>
      </c>
      <c r="J58" s="702">
        <v>7.0967699999990002</v>
      </c>
      <c r="K58" s="705">
        <v>0.39247308333300002</v>
      </c>
    </row>
    <row r="59" spans="1:11" ht="14.4" customHeight="1" thickBot="1" x14ac:dyDescent="0.35">
      <c r="A59" s="722" t="s">
        <v>385</v>
      </c>
      <c r="B59" s="706">
        <v>31.847874537115</v>
      </c>
      <c r="C59" s="706">
        <v>124.49646</v>
      </c>
      <c r="D59" s="707">
        <v>92.648585462884</v>
      </c>
      <c r="E59" s="713">
        <v>3.9090979165630002</v>
      </c>
      <c r="F59" s="706">
        <v>240.59926224638701</v>
      </c>
      <c r="G59" s="707">
        <v>80.199754082129004</v>
      </c>
      <c r="H59" s="709">
        <v>4.1605999999990004</v>
      </c>
      <c r="I59" s="706">
        <v>54.974040000000002</v>
      </c>
      <c r="J59" s="707">
        <v>-25.225714082128999</v>
      </c>
      <c r="K59" s="714">
        <v>0.22848798240900001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0.128</v>
      </c>
      <c r="J60" s="702">
        <v>0.128</v>
      </c>
      <c r="K60" s="712" t="s">
        <v>376</v>
      </c>
    </row>
    <row r="61" spans="1:11" ht="14.4" customHeight="1" thickBot="1" x14ac:dyDescent="0.35">
      <c r="A61" s="723" t="s">
        <v>387</v>
      </c>
      <c r="B61" s="701">
        <v>5.2236495920049997</v>
      </c>
      <c r="C61" s="701">
        <v>12.137119999999999</v>
      </c>
      <c r="D61" s="702">
        <v>6.9134704079939997</v>
      </c>
      <c r="E61" s="703">
        <v>2.3234942900019999</v>
      </c>
      <c r="F61" s="701">
        <v>3.1490396924950002</v>
      </c>
      <c r="G61" s="702">
        <v>1.0496798974979999</v>
      </c>
      <c r="H61" s="704">
        <v>0</v>
      </c>
      <c r="I61" s="701">
        <v>0</v>
      </c>
      <c r="J61" s="702">
        <v>-1.0496798974979999</v>
      </c>
      <c r="K61" s="705">
        <v>0</v>
      </c>
    </row>
    <row r="62" spans="1:11" ht="14.4" customHeight="1" thickBot="1" x14ac:dyDescent="0.35">
      <c r="A62" s="723" t="s">
        <v>388</v>
      </c>
      <c r="B62" s="701">
        <v>19.523218036357999</v>
      </c>
      <c r="C62" s="701">
        <v>99.272949999999994</v>
      </c>
      <c r="D62" s="702">
        <v>79.749731963640997</v>
      </c>
      <c r="E62" s="703">
        <v>5.0848661227419996</v>
      </c>
      <c r="F62" s="701">
        <v>218.278413452303</v>
      </c>
      <c r="G62" s="702">
        <v>72.759471150766998</v>
      </c>
      <c r="H62" s="704">
        <v>3.6749999999990002</v>
      </c>
      <c r="I62" s="701">
        <v>53.526000000000003</v>
      </c>
      <c r="J62" s="702">
        <v>-19.233471150766999</v>
      </c>
      <c r="K62" s="705">
        <v>0.24521893463200001</v>
      </c>
    </row>
    <row r="63" spans="1:11" ht="14.4" customHeight="1" thickBot="1" x14ac:dyDescent="0.3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1.925762769384</v>
      </c>
      <c r="G63" s="702">
        <v>0.64192092312799998</v>
      </c>
      <c r="H63" s="704">
        <v>0</v>
      </c>
      <c r="I63" s="701">
        <v>0</v>
      </c>
      <c r="J63" s="702">
        <v>-0.64192092312799998</v>
      </c>
      <c r="K63" s="705">
        <v>0</v>
      </c>
    </row>
    <row r="64" spans="1:11" ht="14.4" customHeight="1" thickBot="1" x14ac:dyDescent="0.35">
      <c r="A64" s="723" t="s">
        <v>390</v>
      </c>
      <c r="B64" s="701">
        <v>7.1010069087519998</v>
      </c>
      <c r="C64" s="701">
        <v>10.79949</v>
      </c>
      <c r="D64" s="702">
        <v>3.6984830912470001</v>
      </c>
      <c r="E64" s="703">
        <v>1.5208392469930001</v>
      </c>
      <c r="F64" s="701">
        <v>9.8982870497129998</v>
      </c>
      <c r="G64" s="702">
        <v>3.2994290165710001</v>
      </c>
      <c r="H64" s="704">
        <v>0.485599999999</v>
      </c>
      <c r="I64" s="701">
        <v>1.3200400000000001</v>
      </c>
      <c r="J64" s="702">
        <v>-1.979389016571</v>
      </c>
      <c r="K64" s="705">
        <v>0.13336044846600001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7.3477592824890001</v>
      </c>
      <c r="G65" s="702">
        <v>2.4492530941630002</v>
      </c>
      <c r="H65" s="704">
        <v>0</v>
      </c>
      <c r="I65" s="701">
        <v>0</v>
      </c>
      <c r="J65" s="702">
        <v>-2.4492530941630002</v>
      </c>
      <c r="K65" s="705">
        <v>0</v>
      </c>
    </row>
    <row r="66" spans="1:11" ht="14.4" customHeight="1" thickBot="1" x14ac:dyDescent="0.35">
      <c r="A66" s="722" t="s">
        <v>392</v>
      </c>
      <c r="B66" s="706">
        <v>580.76417674645199</v>
      </c>
      <c r="C66" s="706">
        <v>627.594660000001</v>
      </c>
      <c r="D66" s="707">
        <v>46.830483253548003</v>
      </c>
      <c r="E66" s="713">
        <v>1.080635970895</v>
      </c>
      <c r="F66" s="706">
        <v>555</v>
      </c>
      <c r="G66" s="707">
        <v>185</v>
      </c>
      <c r="H66" s="709">
        <v>64.611069999999003</v>
      </c>
      <c r="I66" s="706">
        <v>234.3458</v>
      </c>
      <c r="J66" s="707">
        <v>49.345799999999002</v>
      </c>
      <c r="K66" s="714">
        <v>0.422244684684</v>
      </c>
    </row>
    <row r="67" spans="1:11" ht="14.4" customHeight="1" thickBot="1" x14ac:dyDescent="0.35">
      <c r="A67" s="723" t="s">
        <v>393</v>
      </c>
      <c r="B67" s="701">
        <v>0</v>
      </c>
      <c r="C67" s="701">
        <v>5.9387100000000004</v>
      </c>
      <c r="D67" s="702">
        <v>5.9387100000000004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22.022799169119001</v>
      </c>
      <c r="C68" s="701">
        <v>44.925550000000001</v>
      </c>
      <c r="D68" s="702">
        <v>22.902750830881001</v>
      </c>
      <c r="E68" s="703">
        <v>2.039956394961</v>
      </c>
      <c r="F68" s="701">
        <v>0</v>
      </c>
      <c r="G68" s="702">
        <v>0</v>
      </c>
      <c r="H68" s="704">
        <v>1.2870799999989999</v>
      </c>
      <c r="I68" s="701">
        <v>19.469570000000001</v>
      </c>
      <c r="J68" s="702">
        <v>19.469570000000001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20.265160000000002</v>
      </c>
      <c r="D69" s="702">
        <v>20.265160000000002</v>
      </c>
      <c r="E69" s="711" t="s">
        <v>329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128.00238397608899</v>
      </c>
      <c r="C70" s="701">
        <v>120.84945999999999</v>
      </c>
      <c r="D70" s="702">
        <v>-7.1529239760880001</v>
      </c>
      <c r="E70" s="703">
        <v>0.94411882221300003</v>
      </c>
      <c r="F70" s="701">
        <v>125</v>
      </c>
      <c r="G70" s="702">
        <v>41.666666666666003</v>
      </c>
      <c r="H70" s="704">
        <v>14.753689999999001</v>
      </c>
      <c r="I70" s="701">
        <v>47.531749999999001</v>
      </c>
      <c r="J70" s="702">
        <v>5.8650833333329997</v>
      </c>
      <c r="K70" s="705">
        <v>0.380253999999</v>
      </c>
    </row>
    <row r="71" spans="1:11" ht="14.4" customHeight="1" thickBot="1" x14ac:dyDescent="0.35">
      <c r="A71" s="723" t="s">
        <v>397</v>
      </c>
      <c r="B71" s="701">
        <v>295.83410211965401</v>
      </c>
      <c r="C71" s="701">
        <v>293.58351000000101</v>
      </c>
      <c r="D71" s="702">
        <v>-2.2505921196530001</v>
      </c>
      <c r="E71" s="703">
        <v>0.992392384435</v>
      </c>
      <c r="F71" s="701">
        <v>295</v>
      </c>
      <c r="G71" s="702">
        <v>98.333333333333002</v>
      </c>
      <c r="H71" s="704">
        <v>38.821179999999003</v>
      </c>
      <c r="I71" s="701">
        <v>114.88803</v>
      </c>
      <c r="J71" s="702">
        <v>16.554696666666</v>
      </c>
      <c r="K71" s="705">
        <v>0.38945094915200001</v>
      </c>
    </row>
    <row r="72" spans="1:11" ht="14.4" customHeight="1" thickBot="1" x14ac:dyDescent="0.35">
      <c r="A72" s="723" t="s">
        <v>398</v>
      </c>
      <c r="B72" s="701">
        <v>134.90489148159</v>
      </c>
      <c r="C72" s="701">
        <v>142.03227000000001</v>
      </c>
      <c r="D72" s="702">
        <v>7.1273785184099996</v>
      </c>
      <c r="E72" s="703">
        <v>1.05283261741</v>
      </c>
      <c r="F72" s="701">
        <v>135</v>
      </c>
      <c r="G72" s="702">
        <v>45</v>
      </c>
      <c r="H72" s="704">
        <v>9.7491199999989995</v>
      </c>
      <c r="I72" s="701">
        <v>52.341500000000003</v>
      </c>
      <c r="J72" s="702">
        <v>7.3414999999999999</v>
      </c>
      <c r="K72" s="705">
        <v>0.387714814814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0.52800000000000002</v>
      </c>
      <c r="J73" s="707">
        <v>0.52800000000000002</v>
      </c>
      <c r="K73" s="710" t="s">
        <v>376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0.52800000000000002</v>
      </c>
      <c r="J74" s="702">
        <v>0.52800000000000002</v>
      </c>
      <c r="K74" s="712" t="s">
        <v>376</v>
      </c>
    </row>
    <row r="75" spans="1:11" ht="14.4" customHeight="1" thickBot="1" x14ac:dyDescent="0.35">
      <c r="A75" s="722" t="s">
        <v>401</v>
      </c>
      <c r="B75" s="706">
        <v>0</v>
      </c>
      <c r="C75" s="706">
        <v>3.6019999999999999</v>
      </c>
      <c r="D75" s="707">
        <v>3.6019999999999999</v>
      </c>
      <c r="E75" s="708" t="s">
        <v>376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0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3.6019999999999999</v>
      </c>
      <c r="D76" s="702">
        <v>3.6019999999999999</v>
      </c>
      <c r="E76" s="711" t="s">
        <v>376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12" t="s">
        <v>329</v>
      </c>
    </row>
    <row r="77" spans="1:11" ht="14.4" customHeight="1" thickBot="1" x14ac:dyDescent="0.35">
      <c r="A77" s="721" t="s">
        <v>42</v>
      </c>
      <c r="B77" s="701">
        <v>1215.0030350255799</v>
      </c>
      <c r="C77" s="701">
        <v>1230.8979999999999</v>
      </c>
      <c r="D77" s="702">
        <v>15.894964974425999</v>
      </c>
      <c r="E77" s="703">
        <v>1.0130822430199999</v>
      </c>
      <c r="F77" s="701">
        <v>1476.4852995889601</v>
      </c>
      <c r="G77" s="702">
        <v>492.16176652965203</v>
      </c>
      <c r="H77" s="704">
        <v>118.064999999999</v>
      </c>
      <c r="I77" s="701">
        <v>544.42499999999995</v>
      </c>
      <c r="J77" s="702">
        <v>52.263233470346997</v>
      </c>
      <c r="K77" s="705">
        <v>0.368730389765</v>
      </c>
    </row>
    <row r="78" spans="1:11" ht="14.4" customHeight="1" thickBot="1" x14ac:dyDescent="0.35">
      <c r="A78" s="722" t="s">
        <v>403</v>
      </c>
      <c r="B78" s="706">
        <v>1215.0030350255799</v>
      </c>
      <c r="C78" s="706">
        <v>1230.8979999999999</v>
      </c>
      <c r="D78" s="707">
        <v>15.894964974425999</v>
      </c>
      <c r="E78" s="713">
        <v>1.0130822430199999</v>
      </c>
      <c r="F78" s="706">
        <v>1476.4852995889601</v>
      </c>
      <c r="G78" s="707">
        <v>492.16176652965203</v>
      </c>
      <c r="H78" s="709">
        <v>118.064999999999</v>
      </c>
      <c r="I78" s="706">
        <v>544.42499999999995</v>
      </c>
      <c r="J78" s="707">
        <v>52.263233470346997</v>
      </c>
      <c r="K78" s="714">
        <v>0.368730389765</v>
      </c>
    </row>
    <row r="79" spans="1:11" ht="14.4" customHeight="1" thickBot="1" x14ac:dyDescent="0.35">
      <c r="A79" s="723" t="s">
        <v>404</v>
      </c>
      <c r="B79" s="701">
        <v>665.67067867272499</v>
      </c>
      <c r="C79" s="701">
        <v>693.62300000000096</v>
      </c>
      <c r="D79" s="702">
        <v>27.952321327276</v>
      </c>
      <c r="E79" s="703">
        <v>1.0419912161110001</v>
      </c>
      <c r="F79" s="701">
        <v>908.168211717703</v>
      </c>
      <c r="G79" s="702">
        <v>302.72273723923399</v>
      </c>
      <c r="H79" s="704">
        <v>74.071999999998994</v>
      </c>
      <c r="I79" s="701">
        <v>311.161</v>
      </c>
      <c r="J79" s="702">
        <v>8.4382627607649994</v>
      </c>
      <c r="K79" s="705">
        <v>0.34262485295700001</v>
      </c>
    </row>
    <row r="80" spans="1:11" ht="14.4" customHeight="1" thickBot="1" x14ac:dyDescent="0.35">
      <c r="A80" s="723" t="s">
        <v>405</v>
      </c>
      <c r="B80" s="701">
        <v>176.19200740305601</v>
      </c>
      <c r="C80" s="701">
        <v>185.86799999999999</v>
      </c>
      <c r="D80" s="702">
        <v>9.6759925969440008</v>
      </c>
      <c r="E80" s="703">
        <v>1.054917318552</v>
      </c>
      <c r="F80" s="701">
        <v>183.366432709805</v>
      </c>
      <c r="G80" s="702">
        <v>61.122144236601002</v>
      </c>
      <c r="H80" s="704">
        <v>15.773999999999001</v>
      </c>
      <c r="I80" s="701">
        <v>63.566000000000003</v>
      </c>
      <c r="J80" s="702">
        <v>2.443855763398</v>
      </c>
      <c r="K80" s="705">
        <v>0.34666104946499998</v>
      </c>
    </row>
    <row r="81" spans="1:11" ht="14.4" customHeight="1" thickBot="1" x14ac:dyDescent="0.35">
      <c r="A81" s="723" t="s">
        <v>406</v>
      </c>
      <c r="B81" s="701">
        <v>373.140348949795</v>
      </c>
      <c r="C81" s="701">
        <v>351.40700000000101</v>
      </c>
      <c r="D81" s="702">
        <v>-21.733348949793999</v>
      </c>
      <c r="E81" s="703">
        <v>0.94175556459900001</v>
      </c>
      <c r="F81" s="701">
        <v>384.95065516144803</v>
      </c>
      <c r="G81" s="702">
        <v>128.31688505381601</v>
      </c>
      <c r="H81" s="704">
        <v>28.218999999998999</v>
      </c>
      <c r="I81" s="701">
        <v>169.69800000000001</v>
      </c>
      <c r="J81" s="702">
        <v>41.381114946183999</v>
      </c>
      <c r="K81" s="705">
        <v>0.440830526522</v>
      </c>
    </row>
    <row r="82" spans="1:11" ht="14.4" customHeight="1" thickBot="1" x14ac:dyDescent="0.35">
      <c r="A82" s="724" t="s">
        <v>407</v>
      </c>
      <c r="B82" s="706">
        <v>1937.64501644295</v>
      </c>
      <c r="C82" s="706">
        <v>2216.67884</v>
      </c>
      <c r="D82" s="707">
        <v>279.033823557056</v>
      </c>
      <c r="E82" s="713">
        <v>1.1440066788229999</v>
      </c>
      <c r="F82" s="706">
        <v>2041.2721237028099</v>
      </c>
      <c r="G82" s="707">
        <v>680.424041234269</v>
      </c>
      <c r="H82" s="709">
        <v>188.141999999999</v>
      </c>
      <c r="I82" s="706">
        <v>690.85702000000003</v>
      </c>
      <c r="J82" s="707">
        <v>10.432978765730001</v>
      </c>
      <c r="K82" s="714">
        <v>0.33844435143000001</v>
      </c>
    </row>
    <row r="83" spans="1:11" ht="14.4" customHeight="1" thickBot="1" x14ac:dyDescent="0.35">
      <c r="A83" s="721" t="s">
        <v>45</v>
      </c>
      <c r="B83" s="701">
        <v>297.93072610660801</v>
      </c>
      <c r="C83" s="701">
        <v>627.03880000000095</v>
      </c>
      <c r="D83" s="702">
        <v>329.108073893393</v>
      </c>
      <c r="E83" s="703">
        <v>2.1046462988029999</v>
      </c>
      <c r="F83" s="701">
        <v>582.45378455898003</v>
      </c>
      <c r="G83" s="702">
        <v>194.15126151966001</v>
      </c>
      <c r="H83" s="704">
        <v>24.038019999999001</v>
      </c>
      <c r="I83" s="701">
        <v>124.83951</v>
      </c>
      <c r="J83" s="702">
        <v>-69.311751519660007</v>
      </c>
      <c r="K83" s="705">
        <v>0.214333760565</v>
      </c>
    </row>
    <row r="84" spans="1:11" ht="14.4" customHeight="1" thickBot="1" x14ac:dyDescent="0.35">
      <c r="A84" s="725" t="s">
        <v>408</v>
      </c>
      <c r="B84" s="701">
        <v>297.93072610660801</v>
      </c>
      <c r="C84" s="701">
        <v>627.03880000000095</v>
      </c>
      <c r="D84" s="702">
        <v>329.108073893393</v>
      </c>
      <c r="E84" s="703">
        <v>2.1046462988029999</v>
      </c>
      <c r="F84" s="701">
        <v>582.45378455898003</v>
      </c>
      <c r="G84" s="702">
        <v>194.15126151966001</v>
      </c>
      <c r="H84" s="704">
        <v>24.038019999999001</v>
      </c>
      <c r="I84" s="701">
        <v>124.83951</v>
      </c>
      <c r="J84" s="702">
        <v>-69.311751519660007</v>
      </c>
      <c r="K84" s="705">
        <v>0.214333760565</v>
      </c>
    </row>
    <row r="85" spans="1:11" ht="14.4" customHeight="1" thickBot="1" x14ac:dyDescent="0.35">
      <c r="A85" s="723" t="s">
        <v>409</v>
      </c>
      <c r="B85" s="701">
        <v>160.48607046083799</v>
      </c>
      <c r="C85" s="701">
        <v>382.36863000000102</v>
      </c>
      <c r="D85" s="702">
        <v>221.882559539163</v>
      </c>
      <c r="E85" s="703">
        <v>2.3825658445119999</v>
      </c>
      <c r="F85" s="701">
        <v>270.22164739794101</v>
      </c>
      <c r="G85" s="702">
        <v>90.073882465980006</v>
      </c>
      <c r="H85" s="704">
        <v>17.110409999999</v>
      </c>
      <c r="I85" s="701">
        <v>86.801869999999994</v>
      </c>
      <c r="J85" s="702">
        <v>-3.2720124659800001</v>
      </c>
      <c r="K85" s="705">
        <v>0.32122470881100001</v>
      </c>
    </row>
    <row r="86" spans="1:11" ht="14.4" customHeight="1" thickBot="1" x14ac:dyDescent="0.35">
      <c r="A86" s="723" t="s">
        <v>410</v>
      </c>
      <c r="B86" s="701">
        <v>0</v>
      </c>
      <c r="C86" s="701">
        <v>0.54449999999999998</v>
      </c>
      <c r="D86" s="702">
        <v>0.54449999999999998</v>
      </c>
      <c r="E86" s="711" t="s">
        <v>376</v>
      </c>
      <c r="F86" s="701">
        <v>1.0993658657800001</v>
      </c>
      <c r="G86" s="702">
        <v>0.36645528859299997</v>
      </c>
      <c r="H86" s="704">
        <v>0</v>
      </c>
      <c r="I86" s="701">
        <v>0.67759999999999998</v>
      </c>
      <c r="J86" s="702">
        <v>0.31114471140599997</v>
      </c>
      <c r="K86" s="705">
        <v>0.61635532000000004</v>
      </c>
    </row>
    <row r="87" spans="1:11" ht="14.4" customHeight="1" thickBot="1" x14ac:dyDescent="0.35">
      <c r="A87" s="723" t="s">
        <v>411</v>
      </c>
      <c r="B87" s="701">
        <v>14.259861158126</v>
      </c>
      <c r="C87" s="701">
        <v>44.705179999999999</v>
      </c>
      <c r="D87" s="702">
        <v>30.445318841873</v>
      </c>
      <c r="E87" s="703">
        <v>3.1350361342420001</v>
      </c>
      <c r="F87" s="701">
        <v>2.2745120904770002</v>
      </c>
      <c r="G87" s="702">
        <v>0.75817069682500005</v>
      </c>
      <c r="H87" s="704">
        <v>0</v>
      </c>
      <c r="I87" s="701">
        <v>10.804500000000001</v>
      </c>
      <c r="J87" s="702">
        <v>10.046329303174</v>
      </c>
      <c r="K87" s="705">
        <v>4.7502495349359997</v>
      </c>
    </row>
    <row r="88" spans="1:11" ht="14.4" customHeight="1" thickBot="1" x14ac:dyDescent="0.35">
      <c r="A88" s="723" t="s">
        <v>412</v>
      </c>
      <c r="B88" s="701">
        <v>50.530173879507998</v>
      </c>
      <c r="C88" s="701">
        <v>128.64025000000001</v>
      </c>
      <c r="D88" s="702">
        <v>78.110076120491001</v>
      </c>
      <c r="E88" s="703">
        <v>2.5458105548329999</v>
      </c>
      <c r="F88" s="701">
        <v>208.26124787241301</v>
      </c>
      <c r="G88" s="702">
        <v>69.420415957469999</v>
      </c>
      <c r="H88" s="704">
        <v>0.907499999999</v>
      </c>
      <c r="I88" s="701">
        <v>0.907499999999</v>
      </c>
      <c r="J88" s="702">
        <v>-68.51291595747</v>
      </c>
      <c r="K88" s="705">
        <v>4.3575077419999997E-3</v>
      </c>
    </row>
    <row r="89" spans="1:11" ht="14.4" customHeight="1" thickBot="1" x14ac:dyDescent="0.35">
      <c r="A89" s="723" t="s">
        <v>413</v>
      </c>
      <c r="B89" s="701">
        <v>70.659244494435995</v>
      </c>
      <c r="C89" s="701">
        <v>70.780240000000006</v>
      </c>
      <c r="D89" s="702">
        <v>0.120995505563</v>
      </c>
      <c r="E89" s="703">
        <v>1.0017123804029999</v>
      </c>
      <c r="F89" s="701">
        <v>52.987990313616002</v>
      </c>
      <c r="G89" s="702">
        <v>17.662663437871998</v>
      </c>
      <c r="H89" s="704">
        <v>6.0201099999989998</v>
      </c>
      <c r="I89" s="701">
        <v>25.224540000000001</v>
      </c>
      <c r="J89" s="702">
        <v>7.5618765621269999</v>
      </c>
      <c r="K89" s="705">
        <v>0.47604258720999998</v>
      </c>
    </row>
    <row r="90" spans="1:11" ht="14.4" customHeight="1" thickBot="1" x14ac:dyDescent="0.35">
      <c r="A90" s="723" t="s">
        <v>414</v>
      </c>
      <c r="B90" s="701">
        <v>1.995376113699</v>
      </c>
      <c r="C90" s="701">
        <v>0</v>
      </c>
      <c r="D90" s="702">
        <v>-1.995376113699</v>
      </c>
      <c r="E90" s="703">
        <v>0</v>
      </c>
      <c r="F90" s="701">
        <v>0</v>
      </c>
      <c r="G90" s="702">
        <v>0</v>
      </c>
      <c r="H90" s="704">
        <v>0</v>
      </c>
      <c r="I90" s="701">
        <v>0.42349999999900001</v>
      </c>
      <c r="J90" s="702">
        <v>0.42349999999900001</v>
      </c>
      <c r="K90" s="712" t="s">
        <v>376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2.8218985179240001</v>
      </c>
      <c r="G91" s="702">
        <v>0.94063283930800001</v>
      </c>
      <c r="H91" s="704">
        <v>0</v>
      </c>
      <c r="I91" s="701">
        <v>0</v>
      </c>
      <c r="J91" s="702">
        <v>-0.94063283930800001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33.818847602665997</v>
      </c>
      <c r="G92" s="702">
        <v>11.272949200888</v>
      </c>
      <c r="H92" s="704">
        <v>0</v>
      </c>
      <c r="I92" s="701">
        <v>0</v>
      </c>
      <c r="J92" s="702">
        <v>-11.272949200888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10.968274898161001</v>
      </c>
      <c r="G93" s="702">
        <v>3.6560916327199999</v>
      </c>
      <c r="H93" s="704">
        <v>0</v>
      </c>
      <c r="I93" s="701">
        <v>0</v>
      </c>
      <c r="J93" s="702">
        <v>-3.6560916327199999</v>
      </c>
      <c r="K93" s="705">
        <v>0</v>
      </c>
    </row>
    <row r="94" spans="1:11" ht="14.4" customHeight="1" thickBot="1" x14ac:dyDescent="0.35">
      <c r="A94" s="726" t="s">
        <v>46</v>
      </c>
      <c r="B94" s="706">
        <v>0</v>
      </c>
      <c r="C94" s="706">
        <v>28.599</v>
      </c>
      <c r="D94" s="707">
        <v>28.599</v>
      </c>
      <c r="E94" s="708" t="s">
        <v>329</v>
      </c>
      <c r="F94" s="706">
        <v>0</v>
      </c>
      <c r="G94" s="707">
        <v>0</v>
      </c>
      <c r="H94" s="709">
        <v>20.137999999999</v>
      </c>
      <c r="I94" s="706">
        <v>35.187999999999001</v>
      </c>
      <c r="J94" s="707">
        <v>35.187999999999001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28.599</v>
      </c>
      <c r="D95" s="707">
        <v>28.599</v>
      </c>
      <c r="E95" s="708" t="s">
        <v>329</v>
      </c>
      <c r="F95" s="706">
        <v>0</v>
      </c>
      <c r="G95" s="707">
        <v>0</v>
      </c>
      <c r="H95" s="709">
        <v>20.137999999999</v>
      </c>
      <c r="I95" s="706">
        <v>35.187999999999001</v>
      </c>
      <c r="J95" s="707">
        <v>35.187999999999001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28.599</v>
      </c>
      <c r="D96" s="702">
        <v>28.599</v>
      </c>
      <c r="E96" s="711" t="s">
        <v>329</v>
      </c>
      <c r="F96" s="701">
        <v>0</v>
      </c>
      <c r="G96" s="702">
        <v>0</v>
      </c>
      <c r="H96" s="704">
        <v>20.137999999999</v>
      </c>
      <c r="I96" s="701">
        <v>35.187999999999001</v>
      </c>
      <c r="J96" s="702">
        <v>35.187999999999001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1639.7142903363399</v>
      </c>
      <c r="C97" s="701">
        <v>1561.0410400000001</v>
      </c>
      <c r="D97" s="702">
        <v>-78.673250336335997</v>
      </c>
      <c r="E97" s="703">
        <v>0.95202014716799999</v>
      </c>
      <c r="F97" s="701">
        <v>1458.8183391438299</v>
      </c>
      <c r="G97" s="702">
        <v>486.27277971460899</v>
      </c>
      <c r="H97" s="704">
        <v>143.96597999999901</v>
      </c>
      <c r="I97" s="701">
        <v>530.82951000000003</v>
      </c>
      <c r="J97" s="702">
        <v>44.556730285390003</v>
      </c>
      <c r="K97" s="705">
        <v>0.36387636195400003</v>
      </c>
    </row>
    <row r="98" spans="1:11" ht="14.4" customHeight="1" thickBot="1" x14ac:dyDescent="0.35">
      <c r="A98" s="722" t="s">
        <v>420</v>
      </c>
      <c r="B98" s="706">
        <v>52.567037684931002</v>
      </c>
      <c r="C98" s="706">
        <v>55.725700000000003</v>
      </c>
      <c r="D98" s="707">
        <v>3.1586623150680002</v>
      </c>
      <c r="E98" s="713">
        <v>1.060088269268</v>
      </c>
      <c r="F98" s="706">
        <v>55.964538778719003</v>
      </c>
      <c r="G98" s="707">
        <v>18.654846259572999</v>
      </c>
      <c r="H98" s="709">
        <v>7.1554699999990001</v>
      </c>
      <c r="I98" s="706">
        <v>21.302510000000002</v>
      </c>
      <c r="J98" s="707">
        <v>2.6476637404260002</v>
      </c>
      <c r="K98" s="714">
        <v>0.38064300117299998</v>
      </c>
    </row>
    <row r="99" spans="1:11" ht="14.4" customHeight="1" thickBot="1" x14ac:dyDescent="0.35">
      <c r="A99" s="723" t="s">
        <v>421</v>
      </c>
      <c r="B99" s="701">
        <v>19.572241619452001</v>
      </c>
      <c r="C99" s="701">
        <v>20.755800000000001</v>
      </c>
      <c r="D99" s="702">
        <v>1.183558380547</v>
      </c>
      <c r="E99" s="703">
        <v>1.060471273733</v>
      </c>
      <c r="F99" s="701">
        <v>20.831988680298998</v>
      </c>
      <c r="G99" s="702">
        <v>6.943996226766</v>
      </c>
      <c r="H99" s="704">
        <v>1.7243999999990001</v>
      </c>
      <c r="I99" s="701">
        <v>6.7554999999990004</v>
      </c>
      <c r="J99" s="702">
        <v>-0.188496226766</v>
      </c>
      <c r="K99" s="705">
        <v>0.32428493043399997</v>
      </c>
    </row>
    <row r="100" spans="1:11" ht="14.4" customHeight="1" thickBot="1" x14ac:dyDescent="0.35">
      <c r="A100" s="723" t="s">
        <v>422</v>
      </c>
      <c r="B100" s="701">
        <v>1.3330747976149999</v>
      </c>
      <c r="C100" s="701">
        <v>0</v>
      </c>
      <c r="D100" s="702">
        <v>-1.3330747976149999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4</v>
      </c>
    </row>
    <row r="101" spans="1:11" ht="14.4" customHeight="1" thickBot="1" x14ac:dyDescent="0.35">
      <c r="A101" s="723" t="s">
        <v>423</v>
      </c>
      <c r="B101" s="701">
        <v>31.661721267863001</v>
      </c>
      <c r="C101" s="701">
        <v>34.969900000000003</v>
      </c>
      <c r="D101" s="702">
        <v>3.3081787321360001</v>
      </c>
      <c r="E101" s="703">
        <v>1.104485119559</v>
      </c>
      <c r="F101" s="701">
        <v>35.132550098419003</v>
      </c>
      <c r="G101" s="702">
        <v>11.710850032806</v>
      </c>
      <c r="H101" s="704">
        <v>5.431069999999</v>
      </c>
      <c r="I101" s="701">
        <v>14.54701</v>
      </c>
      <c r="J101" s="702">
        <v>2.8361599671929998</v>
      </c>
      <c r="K101" s="705">
        <v>0.41406074877100002</v>
      </c>
    </row>
    <row r="102" spans="1:11" ht="14.4" customHeight="1" thickBot="1" x14ac:dyDescent="0.35">
      <c r="A102" s="722" t="s">
        <v>424</v>
      </c>
      <c r="B102" s="706">
        <v>75.617363036650005</v>
      </c>
      <c r="C102" s="706">
        <v>65.8964</v>
      </c>
      <c r="D102" s="707">
        <v>-9.7209630366499997</v>
      </c>
      <c r="E102" s="713">
        <v>0.87144535796699996</v>
      </c>
      <c r="F102" s="706">
        <v>43.999999999998998</v>
      </c>
      <c r="G102" s="707">
        <v>14.666666666666</v>
      </c>
      <c r="H102" s="709">
        <v>11.34</v>
      </c>
      <c r="I102" s="706">
        <v>27.050470000000001</v>
      </c>
      <c r="J102" s="707">
        <v>12.383803333333001</v>
      </c>
      <c r="K102" s="714">
        <v>0.61478340908999995</v>
      </c>
    </row>
    <row r="103" spans="1:11" ht="14.4" customHeight="1" thickBot="1" x14ac:dyDescent="0.35">
      <c r="A103" s="723" t="s">
        <v>425</v>
      </c>
      <c r="B103" s="701">
        <v>55.936901408449998</v>
      </c>
      <c r="C103" s="701">
        <v>51.57</v>
      </c>
      <c r="D103" s="702">
        <v>-4.3669014084500004</v>
      </c>
      <c r="E103" s="703">
        <v>0.921931653372</v>
      </c>
      <c r="F103" s="701">
        <v>43.999999999998998</v>
      </c>
      <c r="G103" s="702">
        <v>14.666666666666</v>
      </c>
      <c r="H103" s="704">
        <v>11.34</v>
      </c>
      <c r="I103" s="701">
        <v>22.274999999999999</v>
      </c>
      <c r="J103" s="702">
        <v>7.6083333333330003</v>
      </c>
      <c r="K103" s="705">
        <v>0.50624999999999998</v>
      </c>
    </row>
    <row r="104" spans="1:11" ht="14.4" customHeight="1" thickBot="1" x14ac:dyDescent="0.35">
      <c r="A104" s="723" t="s">
        <v>426</v>
      </c>
      <c r="B104" s="701">
        <v>19.680461628199001</v>
      </c>
      <c r="C104" s="701">
        <v>14.3264</v>
      </c>
      <c r="D104" s="702">
        <v>-5.3540616281990001</v>
      </c>
      <c r="E104" s="703">
        <v>0.72795040434699998</v>
      </c>
      <c r="F104" s="701">
        <v>0</v>
      </c>
      <c r="G104" s="702">
        <v>0</v>
      </c>
      <c r="H104" s="704">
        <v>0</v>
      </c>
      <c r="I104" s="701">
        <v>4.7754700000000003</v>
      </c>
      <c r="J104" s="702">
        <v>4.7754700000000003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1132.9067434449901</v>
      </c>
      <c r="C105" s="706">
        <v>1047.76135</v>
      </c>
      <c r="D105" s="707">
        <v>-85.145393444990006</v>
      </c>
      <c r="E105" s="713">
        <v>0.92484342251600005</v>
      </c>
      <c r="F105" s="706">
        <v>1029.10187721392</v>
      </c>
      <c r="G105" s="707">
        <v>343.03395907130698</v>
      </c>
      <c r="H105" s="709">
        <v>112.70132</v>
      </c>
      <c r="I105" s="706">
        <v>372.47386999999998</v>
      </c>
      <c r="J105" s="707">
        <v>29.439910928692999</v>
      </c>
      <c r="K105" s="714">
        <v>0.36194071573199998</v>
      </c>
    </row>
    <row r="106" spans="1:11" ht="14.4" customHeight="1" thickBot="1" x14ac:dyDescent="0.35">
      <c r="A106" s="723" t="s">
        <v>428</v>
      </c>
      <c r="B106" s="701">
        <v>908.16048692968297</v>
      </c>
      <c r="C106" s="701">
        <v>828.43873000000099</v>
      </c>
      <c r="D106" s="702">
        <v>-79.721756929682002</v>
      </c>
      <c r="E106" s="703">
        <v>0.91221622380900003</v>
      </c>
      <c r="F106" s="701">
        <v>857.01562809045595</v>
      </c>
      <c r="G106" s="702">
        <v>285.67187603015202</v>
      </c>
      <c r="H106" s="704">
        <v>69.300389999998998</v>
      </c>
      <c r="I106" s="701">
        <v>277.80207999999999</v>
      </c>
      <c r="J106" s="702">
        <v>-7.869796030152</v>
      </c>
      <c r="K106" s="705">
        <v>0.324150541593</v>
      </c>
    </row>
    <row r="107" spans="1:11" ht="14.4" customHeight="1" thickBot="1" x14ac:dyDescent="0.35">
      <c r="A107" s="723" t="s">
        <v>429</v>
      </c>
      <c r="B107" s="701">
        <v>48.543602758885001</v>
      </c>
      <c r="C107" s="701">
        <v>53.603000000000002</v>
      </c>
      <c r="D107" s="702">
        <v>5.0593972411139996</v>
      </c>
      <c r="E107" s="703">
        <v>1.1042237690150001</v>
      </c>
      <c r="F107" s="701">
        <v>0</v>
      </c>
      <c r="G107" s="702">
        <v>0</v>
      </c>
      <c r="H107" s="704">
        <v>6.2435999999989997</v>
      </c>
      <c r="I107" s="701">
        <v>12.7776</v>
      </c>
      <c r="J107" s="702">
        <v>12.7776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1.9801980198010001</v>
      </c>
      <c r="C108" s="701">
        <v>0</v>
      </c>
      <c r="D108" s="702">
        <v>-1.9801980198010001</v>
      </c>
      <c r="E108" s="703">
        <v>0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05">
        <v>0</v>
      </c>
    </row>
    <row r="109" spans="1:11" ht="14.4" customHeight="1" thickBot="1" x14ac:dyDescent="0.35">
      <c r="A109" s="723" t="s">
        <v>431</v>
      </c>
      <c r="B109" s="701">
        <v>174.22245573662099</v>
      </c>
      <c r="C109" s="701">
        <v>165.71961999999999</v>
      </c>
      <c r="D109" s="702">
        <v>-8.5028357366199998</v>
      </c>
      <c r="E109" s="703">
        <v>0.95119552355799997</v>
      </c>
      <c r="F109" s="701">
        <v>172.086249123464</v>
      </c>
      <c r="G109" s="702">
        <v>57.362083041154001</v>
      </c>
      <c r="H109" s="704">
        <v>15.170199999998999</v>
      </c>
      <c r="I109" s="701">
        <v>59.907060000000001</v>
      </c>
      <c r="J109" s="702">
        <v>2.544976958845</v>
      </c>
      <c r="K109" s="705">
        <v>0.348122295099</v>
      </c>
    </row>
    <row r="110" spans="1:11" ht="14.4" customHeight="1" thickBot="1" x14ac:dyDescent="0.3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21.987129999998999</v>
      </c>
      <c r="I110" s="701">
        <v>21.987129999998999</v>
      </c>
      <c r="J110" s="702">
        <v>21.987129999998999</v>
      </c>
      <c r="K110" s="712" t="s">
        <v>376</v>
      </c>
    </row>
    <row r="111" spans="1:11" ht="14.4" customHeight="1" thickBot="1" x14ac:dyDescent="0.35">
      <c r="A111" s="722" t="s">
        <v>433</v>
      </c>
      <c r="B111" s="706">
        <v>378.62314616976499</v>
      </c>
      <c r="C111" s="706">
        <v>374.87604000000101</v>
      </c>
      <c r="D111" s="707">
        <v>-3.7471061697639998</v>
      </c>
      <c r="E111" s="713">
        <v>0.99010333570999998</v>
      </c>
      <c r="F111" s="706">
        <v>329.75192315119</v>
      </c>
      <c r="G111" s="707">
        <v>109.917307717063</v>
      </c>
      <c r="H111" s="709">
        <v>12.769189999999</v>
      </c>
      <c r="I111" s="706">
        <v>110.00266000000001</v>
      </c>
      <c r="J111" s="707">
        <v>8.5352282936000001E-2</v>
      </c>
      <c r="K111" s="714">
        <v>0.33359217119500001</v>
      </c>
    </row>
    <row r="112" spans="1:11" ht="14.4" customHeight="1" thickBot="1" x14ac:dyDescent="0.35">
      <c r="A112" s="723" t="s">
        <v>434</v>
      </c>
      <c r="B112" s="701">
        <v>4.9999999999989999</v>
      </c>
      <c r="C112" s="701">
        <v>13.092000000000001</v>
      </c>
      <c r="D112" s="702">
        <v>8.0920000000000005</v>
      </c>
      <c r="E112" s="703">
        <v>2.6183999999999998</v>
      </c>
      <c r="F112" s="701">
        <v>8.3823490353170005</v>
      </c>
      <c r="G112" s="702">
        <v>2.794116345105</v>
      </c>
      <c r="H112" s="704">
        <v>0.98999999999900001</v>
      </c>
      <c r="I112" s="701">
        <v>31.436</v>
      </c>
      <c r="J112" s="702">
        <v>28.641883654893999</v>
      </c>
      <c r="K112" s="705">
        <v>3.7502613966020002</v>
      </c>
    </row>
    <row r="113" spans="1:11" ht="14.4" customHeight="1" thickBot="1" x14ac:dyDescent="0.35">
      <c r="A113" s="723" t="s">
        <v>435</v>
      </c>
      <c r="B113" s="701">
        <v>330.74299329974099</v>
      </c>
      <c r="C113" s="701">
        <v>287.44504000000097</v>
      </c>
      <c r="D113" s="702">
        <v>-43.297953299740001</v>
      </c>
      <c r="E113" s="703">
        <v>0.86908882674099996</v>
      </c>
      <c r="F113" s="701">
        <v>242.44222931054099</v>
      </c>
      <c r="G113" s="702">
        <v>80.814076436845994</v>
      </c>
      <c r="H113" s="704">
        <v>8.6650899999989992</v>
      </c>
      <c r="I113" s="701">
        <v>49.373559999999998</v>
      </c>
      <c r="J113" s="702">
        <v>-31.440516436846</v>
      </c>
      <c r="K113" s="705">
        <v>0.20365082494200001</v>
      </c>
    </row>
    <row r="114" spans="1:11" ht="14.4" customHeight="1" thickBot="1" x14ac:dyDescent="0.35">
      <c r="A114" s="723" t="s">
        <v>436</v>
      </c>
      <c r="B114" s="701">
        <v>11.693722586870001</v>
      </c>
      <c r="C114" s="701">
        <v>11.95805</v>
      </c>
      <c r="D114" s="702">
        <v>0.26432741312899999</v>
      </c>
      <c r="E114" s="703">
        <v>1.022604214454</v>
      </c>
      <c r="F114" s="701">
        <v>13</v>
      </c>
      <c r="G114" s="702">
        <v>4.333333333333</v>
      </c>
      <c r="H114" s="704">
        <v>0</v>
      </c>
      <c r="I114" s="701">
        <v>5.4119999999999999</v>
      </c>
      <c r="J114" s="702">
        <v>1.0786666666660001</v>
      </c>
      <c r="K114" s="705">
        <v>0.41630769230699999</v>
      </c>
    </row>
    <row r="115" spans="1:11" ht="14.4" customHeight="1" thickBot="1" x14ac:dyDescent="0.35">
      <c r="A115" s="723" t="s">
        <v>437</v>
      </c>
      <c r="B115" s="701">
        <v>12.456271842107</v>
      </c>
      <c r="C115" s="701">
        <v>6.7731599999999998</v>
      </c>
      <c r="D115" s="702">
        <v>-5.6831118421070004</v>
      </c>
      <c r="E115" s="703">
        <v>0.54375499233199998</v>
      </c>
      <c r="F115" s="701">
        <v>6.4000707454469996</v>
      </c>
      <c r="G115" s="702">
        <v>2.1333569151490002</v>
      </c>
      <c r="H115" s="704">
        <v>2.727099999999</v>
      </c>
      <c r="I115" s="701">
        <v>9.2681000000000004</v>
      </c>
      <c r="J115" s="702">
        <v>7.1347430848500002</v>
      </c>
      <c r="K115" s="705">
        <v>1.448124617465</v>
      </c>
    </row>
    <row r="116" spans="1:11" ht="14.4" customHeight="1" thickBot="1" x14ac:dyDescent="0.35">
      <c r="A116" s="723" t="s">
        <v>438</v>
      </c>
      <c r="B116" s="701">
        <v>18.730158441046001</v>
      </c>
      <c r="C116" s="701">
        <v>55.408999999999999</v>
      </c>
      <c r="D116" s="702">
        <v>36.678841558953003</v>
      </c>
      <c r="E116" s="703">
        <v>2.9582771643060002</v>
      </c>
      <c r="F116" s="701">
        <v>58.065943058523999</v>
      </c>
      <c r="G116" s="702">
        <v>19.355314352840999</v>
      </c>
      <c r="H116" s="704">
        <v>0.38699999999899998</v>
      </c>
      <c r="I116" s="701">
        <v>14.513</v>
      </c>
      <c r="J116" s="702">
        <v>-4.842314352841</v>
      </c>
      <c r="K116" s="705">
        <v>0.24993996886200001</v>
      </c>
    </row>
    <row r="117" spans="1:11" ht="14.4" customHeight="1" thickBot="1" x14ac:dyDescent="0.35">
      <c r="A117" s="723" t="s">
        <v>439</v>
      </c>
      <c r="B117" s="701">
        <v>0</v>
      </c>
      <c r="C117" s="701">
        <v>0.19878999999999999</v>
      </c>
      <c r="D117" s="702">
        <v>0.19878999999999999</v>
      </c>
      <c r="E117" s="711" t="s">
        <v>329</v>
      </c>
      <c r="F117" s="701">
        <v>1.461331001359</v>
      </c>
      <c r="G117" s="702">
        <v>0.48711033378599999</v>
      </c>
      <c r="H117" s="704">
        <v>0</v>
      </c>
      <c r="I117" s="701">
        <v>0</v>
      </c>
      <c r="J117" s="702">
        <v>-0.48711033378599999</v>
      </c>
      <c r="K117" s="705">
        <v>0</v>
      </c>
    </row>
    <row r="118" spans="1:11" ht="14.4" customHeight="1" thickBot="1" x14ac:dyDescent="0.35">
      <c r="A118" s="722" t="s">
        <v>440</v>
      </c>
      <c r="B118" s="706">
        <v>0</v>
      </c>
      <c r="C118" s="706">
        <v>16.781549999999999</v>
      </c>
      <c r="D118" s="707">
        <v>16.781549999999999</v>
      </c>
      <c r="E118" s="708" t="s">
        <v>329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12.377000000000001</v>
      </c>
      <c r="D119" s="702">
        <v>12.377000000000001</v>
      </c>
      <c r="E119" s="711" t="s">
        <v>376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0.61880000000000002</v>
      </c>
      <c r="D120" s="702">
        <v>0.61880000000000002</v>
      </c>
      <c r="E120" s="711" t="s">
        <v>376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3.7857500000000002</v>
      </c>
      <c r="D121" s="702">
        <v>3.7857500000000002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49262.3893382268</v>
      </c>
      <c r="C122" s="701">
        <v>52849.131080000101</v>
      </c>
      <c r="D122" s="702">
        <v>3586.74174177329</v>
      </c>
      <c r="E122" s="703">
        <v>1.072808927661</v>
      </c>
      <c r="F122" s="701">
        <v>54800.861094000102</v>
      </c>
      <c r="G122" s="702">
        <v>18266.953698000001</v>
      </c>
      <c r="H122" s="704">
        <v>4422.9594299999799</v>
      </c>
      <c r="I122" s="701">
        <v>18048.011740000002</v>
      </c>
      <c r="J122" s="702">
        <v>-218.941958000032</v>
      </c>
      <c r="K122" s="705">
        <v>0.329338104907</v>
      </c>
    </row>
    <row r="123" spans="1:11" ht="14.4" customHeight="1" thickBot="1" x14ac:dyDescent="0.35">
      <c r="A123" s="726" t="s">
        <v>444</v>
      </c>
      <c r="B123" s="706">
        <v>36273.589338226797</v>
      </c>
      <c r="C123" s="706">
        <v>39068.926000000101</v>
      </c>
      <c r="D123" s="707">
        <v>2795.33666177327</v>
      </c>
      <c r="E123" s="713">
        <v>1.07706258776</v>
      </c>
      <c r="F123" s="706">
        <v>39629.260000000097</v>
      </c>
      <c r="G123" s="707">
        <v>13209.753333333399</v>
      </c>
      <c r="H123" s="709">
        <v>3255.9059999999899</v>
      </c>
      <c r="I123" s="706">
        <v>13283.338</v>
      </c>
      <c r="J123" s="707">
        <v>73.584666666632998</v>
      </c>
      <c r="K123" s="714">
        <v>0.33519015999700003</v>
      </c>
    </row>
    <row r="124" spans="1:11" ht="14.4" customHeight="1" thickBot="1" x14ac:dyDescent="0.35">
      <c r="A124" s="722" t="s">
        <v>445</v>
      </c>
      <c r="B124" s="706">
        <v>36079.999999999898</v>
      </c>
      <c r="C124" s="706">
        <v>38816.321000000098</v>
      </c>
      <c r="D124" s="707">
        <v>2736.32100000019</v>
      </c>
      <c r="E124" s="713">
        <v>1.0758403824830001</v>
      </c>
      <c r="F124" s="706">
        <v>39399.080000000104</v>
      </c>
      <c r="G124" s="707">
        <v>13133.026666666699</v>
      </c>
      <c r="H124" s="709">
        <v>3234.57599999999</v>
      </c>
      <c r="I124" s="706">
        <v>13207.772000000001</v>
      </c>
      <c r="J124" s="707">
        <v>74.745333333299001</v>
      </c>
      <c r="K124" s="714">
        <v>0.33523046731</v>
      </c>
    </row>
    <row r="125" spans="1:11" ht="14.4" customHeight="1" thickBot="1" x14ac:dyDescent="0.35">
      <c r="A125" s="723" t="s">
        <v>446</v>
      </c>
      <c r="B125" s="701">
        <v>36079.999999999898</v>
      </c>
      <c r="C125" s="701">
        <v>38816.321000000098</v>
      </c>
      <c r="D125" s="702">
        <v>2736.32100000019</v>
      </c>
      <c r="E125" s="703">
        <v>1.0758403824830001</v>
      </c>
      <c r="F125" s="701">
        <v>39399.080000000104</v>
      </c>
      <c r="G125" s="702">
        <v>13133.026666666699</v>
      </c>
      <c r="H125" s="704">
        <v>3234.57599999999</v>
      </c>
      <c r="I125" s="701">
        <v>13207.772000000001</v>
      </c>
      <c r="J125" s="702">
        <v>74.745333333299001</v>
      </c>
      <c r="K125" s="705">
        <v>0.33523046731</v>
      </c>
    </row>
    <row r="126" spans="1:11" ht="14.4" customHeight="1" thickBot="1" x14ac:dyDescent="0.35">
      <c r="A126" s="722" t="s">
        <v>447</v>
      </c>
      <c r="B126" s="706">
        <v>0</v>
      </c>
      <c r="C126" s="706">
        <v>0.32800000000000001</v>
      </c>
      <c r="D126" s="707">
        <v>0.32800000000000001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0.32800000000000001</v>
      </c>
      <c r="D127" s="702">
        <v>0.32800000000000001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107.60233822692</v>
      </c>
      <c r="C128" s="706">
        <v>85.5</v>
      </c>
      <c r="D128" s="707">
        <v>-22.102338226920001</v>
      </c>
      <c r="E128" s="713">
        <v>0.79459239835100004</v>
      </c>
      <c r="F128" s="706">
        <v>58.2</v>
      </c>
      <c r="G128" s="707">
        <v>19.399999999999999</v>
      </c>
      <c r="H128" s="709">
        <v>6.7999999999989997</v>
      </c>
      <c r="I128" s="706">
        <v>26.8</v>
      </c>
      <c r="J128" s="707">
        <v>7.3999999999990003</v>
      </c>
      <c r="K128" s="714">
        <v>0.46048109965599998</v>
      </c>
    </row>
    <row r="129" spans="1:11" ht="14.4" customHeight="1" thickBot="1" x14ac:dyDescent="0.35">
      <c r="A129" s="723" t="s">
        <v>450</v>
      </c>
      <c r="B129" s="701">
        <v>107.60233822692</v>
      </c>
      <c r="C129" s="701">
        <v>85.5</v>
      </c>
      <c r="D129" s="702">
        <v>-22.102338226920001</v>
      </c>
      <c r="E129" s="703">
        <v>0.79459239835100004</v>
      </c>
      <c r="F129" s="701">
        <v>58.2</v>
      </c>
      <c r="G129" s="702">
        <v>19.399999999999999</v>
      </c>
      <c r="H129" s="704">
        <v>6.7999999999989997</v>
      </c>
      <c r="I129" s="701">
        <v>26.8</v>
      </c>
      <c r="J129" s="702">
        <v>7.3999999999990003</v>
      </c>
      <c r="K129" s="705">
        <v>0.46048109965599998</v>
      </c>
    </row>
    <row r="130" spans="1:11" ht="14.4" customHeight="1" thickBot="1" x14ac:dyDescent="0.35">
      <c r="A130" s="722" t="s">
        <v>451</v>
      </c>
      <c r="B130" s="706">
        <v>85.986999999999995</v>
      </c>
      <c r="C130" s="706">
        <v>102.027</v>
      </c>
      <c r="D130" s="707">
        <v>16.04</v>
      </c>
      <c r="E130" s="713">
        <v>1.1865398257869999</v>
      </c>
      <c r="F130" s="706">
        <v>97.58</v>
      </c>
      <c r="G130" s="707">
        <v>32.526666666666003</v>
      </c>
      <c r="H130" s="709">
        <v>14.529999999998999</v>
      </c>
      <c r="I130" s="706">
        <v>46.515999999999003</v>
      </c>
      <c r="J130" s="707">
        <v>13.989333333333001</v>
      </c>
      <c r="K130" s="714">
        <v>0.47669604427099999</v>
      </c>
    </row>
    <row r="131" spans="1:11" ht="14.4" customHeight="1" thickBot="1" x14ac:dyDescent="0.35">
      <c r="A131" s="723" t="s">
        <v>452</v>
      </c>
      <c r="B131" s="701">
        <v>85.986999999999995</v>
      </c>
      <c r="C131" s="701">
        <v>102.027</v>
      </c>
      <c r="D131" s="702">
        <v>16.04</v>
      </c>
      <c r="E131" s="703">
        <v>1.1865398257869999</v>
      </c>
      <c r="F131" s="701">
        <v>97.58</v>
      </c>
      <c r="G131" s="702">
        <v>32.526666666666003</v>
      </c>
      <c r="H131" s="704">
        <v>14.529999999998999</v>
      </c>
      <c r="I131" s="701">
        <v>46.515999999999003</v>
      </c>
      <c r="J131" s="702">
        <v>13.989333333333001</v>
      </c>
      <c r="K131" s="705">
        <v>0.47669604427099999</v>
      </c>
    </row>
    <row r="132" spans="1:11" ht="14.4" customHeight="1" thickBot="1" x14ac:dyDescent="0.35">
      <c r="A132" s="725" t="s">
        <v>453</v>
      </c>
      <c r="B132" s="701">
        <v>0</v>
      </c>
      <c r="C132" s="701">
        <v>64.75</v>
      </c>
      <c r="D132" s="702">
        <v>64.75</v>
      </c>
      <c r="E132" s="711" t="s">
        <v>329</v>
      </c>
      <c r="F132" s="701">
        <v>74.400000000000006</v>
      </c>
      <c r="G132" s="702">
        <v>24.8</v>
      </c>
      <c r="H132" s="704">
        <v>0</v>
      </c>
      <c r="I132" s="701">
        <v>2.25</v>
      </c>
      <c r="J132" s="702">
        <v>-22.55</v>
      </c>
      <c r="K132" s="705">
        <v>3.0241935482999999E-2</v>
      </c>
    </row>
    <row r="133" spans="1:11" ht="14.4" customHeight="1" thickBot="1" x14ac:dyDescent="0.35">
      <c r="A133" s="723" t="s">
        <v>454</v>
      </c>
      <c r="B133" s="701">
        <v>0</v>
      </c>
      <c r="C133" s="701">
        <v>64.75</v>
      </c>
      <c r="D133" s="702">
        <v>64.75</v>
      </c>
      <c r="E133" s="711" t="s">
        <v>329</v>
      </c>
      <c r="F133" s="701">
        <v>74.400000000000006</v>
      </c>
      <c r="G133" s="702">
        <v>24.8</v>
      </c>
      <c r="H133" s="704">
        <v>0</v>
      </c>
      <c r="I133" s="701">
        <v>2.25</v>
      </c>
      <c r="J133" s="702">
        <v>-22.55</v>
      </c>
      <c r="K133" s="705">
        <v>3.0241935482999999E-2</v>
      </c>
    </row>
    <row r="134" spans="1:11" ht="14.4" customHeight="1" thickBot="1" x14ac:dyDescent="0.35">
      <c r="A134" s="721" t="s">
        <v>455</v>
      </c>
      <c r="B134" s="701">
        <v>12267.2</v>
      </c>
      <c r="C134" s="701">
        <v>13001.828439999999</v>
      </c>
      <c r="D134" s="702">
        <v>734.62844000002997</v>
      </c>
      <c r="E134" s="703">
        <v>1.0598855843220001</v>
      </c>
      <c r="F134" s="701">
        <v>14147.59</v>
      </c>
      <c r="G134" s="702">
        <v>4715.86333333333</v>
      </c>
      <c r="H134" s="704">
        <v>1102.06711</v>
      </c>
      <c r="I134" s="701">
        <v>4499.56513</v>
      </c>
      <c r="J134" s="702">
        <v>-216.29820333333299</v>
      </c>
      <c r="K134" s="705">
        <v>0.31804463728400001</v>
      </c>
    </row>
    <row r="135" spans="1:11" ht="14.4" customHeight="1" thickBot="1" x14ac:dyDescent="0.35">
      <c r="A135" s="722" t="s">
        <v>456</v>
      </c>
      <c r="B135" s="706">
        <v>3247.2000000000098</v>
      </c>
      <c r="C135" s="706">
        <v>3507.0241600000099</v>
      </c>
      <c r="D135" s="707">
        <v>259.82415999999898</v>
      </c>
      <c r="E135" s="713">
        <v>1.0800148312390001</v>
      </c>
      <c r="F135" s="706">
        <v>3806.51999999999</v>
      </c>
      <c r="G135" s="707">
        <v>1268.8399999999999</v>
      </c>
      <c r="H135" s="709">
        <v>291.72309999999902</v>
      </c>
      <c r="I135" s="706">
        <v>1191.05962</v>
      </c>
      <c r="J135" s="707">
        <v>-77.780379999998004</v>
      </c>
      <c r="K135" s="714">
        <v>0.312899871798</v>
      </c>
    </row>
    <row r="136" spans="1:11" ht="14.4" customHeight="1" thickBot="1" x14ac:dyDescent="0.35">
      <c r="A136" s="723" t="s">
        <v>457</v>
      </c>
      <c r="B136" s="701">
        <v>3247.2000000000098</v>
      </c>
      <c r="C136" s="701">
        <v>3507.0241600000099</v>
      </c>
      <c r="D136" s="702">
        <v>259.82415999999898</v>
      </c>
      <c r="E136" s="703">
        <v>1.0800148312390001</v>
      </c>
      <c r="F136" s="701">
        <v>3806.51999999999</v>
      </c>
      <c r="G136" s="702">
        <v>1268.8399999999999</v>
      </c>
      <c r="H136" s="704">
        <v>291.72309999999902</v>
      </c>
      <c r="I136" s="701">
        <v>1191.05962</v>
      </c>
      <c r="J136" s="702">
        <v>-77.780379999998004</v>
      </c>
      <c r="K136" s="705">
        <v>0.312899871798</v>
      </c>
    </row>
    <row r="137" spans="1:11" ht="14.4" customHeight="1" thickBot="1" x14ac:dyDescent="0.35">
      <c r="A137" s="722" t="s">
        <v>458</v>
      </c>
      <c r="B137" s="706">
        <v>9019.9999999999909</v>
      </c>
      <c r="C137" s="706">
        <v>9494.8042800000203</v>
      </c>
      <c r="D137" s="707">
        <v>474.804280000029</v>
      </c>
      <c r="E137" s="713">
        <v>1.052639055432</v>
      </c>
      <c r="F137" s="706">
        <v>10341.07</v>
      </c>
      <c r="G137" s="707">
        <v>3447.0233333333299</v>
      </c>
      <c r="H137" s="709">
        <v>810.34400999999605</v>
      </c>
      <c r="I137" s="706">
        <v>3308.50551</v>
      </c>
      <c r="J137" s="707">
        <v>-138.51782333333401</v>
      </c>
      <c r="K137" s="714">
        <v>0.31993841159500003</v>
      </c>
    </row>
    <row r="138" spans="1:11" ht="14.4" customHeight="1" thickBot="1" x14ac:dyDescent="0.35">
      <c r="A138" s="723" t="s">
        <v>459</v>
      </c>
      <c r="B138" s="701">
        <v>9019.9999999999909</v>
      </c>
      <c r="C138" s="701">
        <v>9494.8042800000203</v>
      </c>
      <c r="D138" s="702">
        <v>474.804280000029</v>
      </c>
      <c r="E138" s="703">
        <v>1.052639055432</v>
      </c>
      <c r="F138" s="701">
        <v>10341.07</v>
      </c>
      <c r="G138" s="702">
        <v>3447.0233333333299</v>
      </c>
      <c r="H138" s="704">
        <v>810.34400999999605</v>
      </c>
      <c r="I138" s="701">
        <v>3308.50551</v>
      </c>
      <c r="J138" s="702">
        <v>-138.51782333333401</v>
      </c>
      <c r="K138" s="705">
        <v>0.31993841159500003</v>
      </c>
    </row>
    <row r="139" spans="1:11" ht="14.4" customHeight="1" thickBot="1" x14ac:dyDescent="0.35">
      <c r="A139" s="721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176.92109400000001</v>
      </c>
      <c r="G139" s="702">
        <v>58.973697999999999</v>
      </c>
      <c r="H139" s="704">
        <v>0</v>
      </c>
      <c r="I139" s="701">
        <v>0</v>
      </c>
      <c r="J139" s="702">
        <v>-58.973697999999999</v>
      </c>
      <c r="K139" s="705">
        <v>0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176.92109400000001</v>
      </c>
      <c r="G140" s="707">
        <v>58.973697999999999</v>
      </c>
      <c r="H140" s="709">
        <v>0</v>
      </c>
      <c r="I140" s="706">
        <v>0</v>
      </c>
      <c r="J140" s="707">
        <v>-58.973697999999999</v>
      </c>
      <c r="K140" s="714">
        <v>0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176.92109400000001</v>
      </c>
      <c r="G141" s="702">
        <v>58.973697999999999</v>
      </c>
      <c r="H141" s="704">
        <v>0</v>
      </c>
      <c r="I141" s="701">
        <v>0</v>
      </c>
      <c r="J141" s="702">
        <v>-58.973697999999999</v>
      </c>
      <c r="K141" s="705">
        <v>0</v>
      </c>
    </row>
    <row r="142" spans="1:11" ht="14.4" customHeight="1" thickBot="1" x14ac:dyDescent="0.35">
      <c r="A142" s="721" t="s">
        <v>463</v>
      </c>
      <c r="B142" s="701">
        <v>721.60000000000298</v>
      </c>
      <c r="C142" s="701">
        <v>778.37664000000098</v>
      </c>
      <c r="D142" s="702">
        <v>56.776639999997997</v>
      </c>
      <c r="E142" s="703">
        <v>1.078681596452</v>
      </c>
      <c r="F142" s="701">
        <v>847.08999999999901</v>
      </c>
      <c r="G142" s="702">
        <v>282.363333333333</v>
      </c>
      <c r="H142" s="704">
        <v>64.986319999998997</v>
      </c>
      <c r="I142" s="701">
        <v>265.10861</v>
      </c>
      <c r="J142" s="702">
        <v>-17.254723333333001</v>
      </c>
      <c r="K142" s="705">
        <v>0.31296392355000002</v>
      </c>
    </row>
    <row r="143" spans="1:11" ht="14.4" customHeight="1" thickBot="1" x14ac:dyDescent="0.35">
      <c r="A143" s="722" t="s">
        <v>464</v>
      </c>
      <c r="B143" s="706">
        <v>721.60000000000298</v>
      </c>
      <c r="C143" s="706">
        <v>778.37664000000098</v>
      </c>
      <c r="D143" s="707">
        <v>56.776639999997997</v>
      </c>
      <c r="E143" s="713">
        <v>1.078681596452</v>
      </c>
      <c r="F143" s="706">
        <v>847.08999999999901</v>
      </c>
      <c r="G143" s="707">
        <v>282.363333333333</v>
      </c>
      <c r="H143" s="709">
        <v>64.986319999998997</v>
      </c>
      <c r="I143" s="706">
        <v>265.10861</v>
      </c>
      <c r="J143" s="707">
        <v>-17.254723333333001</v>
      </c>
      <c r="K143" s="714">
        <v>0.31296392355000002</v>
      </c>
    </row>
    <row r="144" spans="1:11" ht="14.4" customHeight="1" thickBot="1" x14ac:dyDescent="0.35">
      <c r="A144" s="723" t="s">
        <v>465</v>
      </c>
      <c r="B144" s="701">
        <v>721.60000000000298</v>
      </c>
      <c r="C144" s="701">
        <v>778.37664000000098</v>
      </c>
      <c r="D144" s="702">
        <v>56.776639999997997</v>
      </c>
      <c r="E144" s="703">
        <v>1.078681596452</v>
      </c>
      <c r="F144" s="701">
        <v>847.08999999999901</v>
      </c>
      <c r="G144" s="702">
        <v>282.363333333333</v>
      </c>
      <c r="H144" s="704">
        <v>64.986319999998997</v>
      </c>
      <c r="I144" s="701">
        <v>265.10861</v>
      </c>
      <c r="J144" s="702">
        <v>-17.254723333333001</v>
      </c>
      <c r="K144" s="705">
        <v>0.31296392355000002</v>
      </c>
    </row>
    <row r="145" spans="1:11" ht="14.4" customHeight="1" thickBot="1" x14ac:dyDescent="0.35">
      <c r="A145" s="720" t="s">
        <v>466</v>
      </c>
      <c r="B145" s="701">
        <v>5.572824578414</v>
      </c>
      <c r="C145" s="701">
        <v>45.72195</v>
      </c>
      <c r="D145" s="702">
        <v>40.149125421586</v>
      </c>
      <c r="E145" s="703">
        <v>8.2044480956919994</v>
      </c>
      <c r="F145" s="701">
        <v>15.044631769348999</v>
      </c>
      <c r="G145" s="702">
        <v>5.0148772564490001</v>
      </c>
      <c r="H145" s="704">
        <v>16.069999999998998</v>
      </c>
      <c r="I145" s="701">
        <v>41.801499999999002</v>
      </c>
      <c r="J145" s="702">
        <v>36.786622743549998</v>
      </c>
      <c r="K145" s="705">
        <v>2.7784993771100002</v>
      </c>
    </row>
    <row r="146" spans="1:11" ht="14.4" customHeight="1" thickBot="1" x14ac:dyDescent="0.35">
      <c r="A146" s="721" t="s">
        <v>467</v>
      </c>
      <c r="B146" s="701">
        <v>5.572824578414</v>
      </c>
      <c r="C146" s="701">
        <v>45.72195</v>
      </c>
      <c r="D146" s="702">
        <v>40.149125421586</v>
      </c>
      <c r="E146" s="703">
        <v>8.2044480956919994</v>
      </c>
      <c r="F146" s="701">
        <v>15.044631769348999</v>
      </c>
      <c r="G146" s="702">
        <v>5.0148772564490001</v>
      </c>
      <c r="H146" s="704">
        <v>16.069999999998998</v>
      </c>
      <c r="I146" s="701">
        <v>41.801499999999002</v>
      </c>
      <c r="J146" s="702">
        <v>36.786622743549998</v>
      </c>
      <c r="K146" s="705">
        <v>2.7784993771100002</v>
      </c>
    </row>
    <row r="147" spans="1:11" ht="14.4" customHeight="1" thickBot="1" x14ac:dyDescent="0.35">
      <c r="A147" s="722" t="s">
        <v>468</v>
      </c>
      <c r="B147" s="706">
        <v>0</v>
      </c>
      <c r="C147" s="706">
        <v>17.05095</v>
      </c>
      <c r="D147" s="707">
        <v>17.05095</v>
      </c>
      <c r="E147" s="708" t="s">
        <v>329</v>
      </c>
      <c r="F147" s="706">
        <v>0</v>
      </c>
      <c r="G147" s="707">
        <v>0</v>
      </c>
      <c r="H147" s="709">
        <v>0.219999999999</v>
      </c>
      <c r="I147" s="706">
        <v>18.5015</v>
      </c>
      <c r="J147" s="707">
        <v>18.5015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5.0409499999999996</v>
      </c>
      <c r="D148" s="702">
        <v>5.0409499999999996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0.33149999999899998</v>
      </c>
      <c r="J148" s="702">
        <v>0.33149999999899998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6.5</v>
      </c>
      <c r="D149" s="702">
        <v>6.5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10.25</v>
      </c>
      <c r="J149" s="702">
        <v>10.25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4.8499999999999996</v>
      </c>
      <c r="D150" s="702">
        <v>4.8499999999999996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7.7</v>
      </c>
      <c r="J150" s="702">
        <v>7.7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0.66</v>
      </c>
      <c r="D151" s="702">
        <v>0.66</v>
      </c>
      <c r="E151" s="711" t="s">
        <v>376</v>
      </c>
      <c r="F151" s="701">
        <v>0</v>
      </c>
      <c r="G151" s="702">
        <v>0</v>
      </c>
      <c r="H151" s="704">
        <v>0.219999999999</v>
      </c>
      <c r="I151" s="701">
        <v>0.219999999999</v>
      </c>
      <c r="J151" s="702">
        <v>0.219999999999</v>
      </c>
      <c r="K151" s="712" t="s">
        <v>329</v>
      </c>
    </row>
    <row r="152" spans="1:11" ht="14.4" customHeight="1" thickBot="1" x14ac:dyDescent="0.35">
      <c r="A152" s="725" t="s">
        <v>473</v>
      </c>
      <c r="B152" s="701">
        <v>0</v>
      </c>
      <c r="C152" s="701">
        <v>13.221</v>
      </c>
      <c r="D152" s="702">
        <v>13.221</v>
      </c>
      <c r="E152" s="711" t="s">
        <v>329</v>
      </c>
      <c r="F152" s="701">
        <v>15.044631769348999</v>
      </c>
      <c r="G152" s="702">
        <v>5.0148772564490001</v>
      </c>
      <c r="H152" s="704">
        <v>0</v>
      </c>
      <c r="I152" s="701">
        <v>0</v>
      </c>
      <c r="J152" s="702">
        <v>-5.0148772564490001</v>
      </c>
      <c r="K152" s="705">
        <v>0</v>
      </c>
    </row>
    <row r="153" spans="1:11" ht="14.4" customHeight="1" thickBot="1" x14ac:dyDescent="0.35">
      <c r="A153" s="723" t="s">
        <v>474</v>
      </c>
      <c r="B153" s="701">
        <v>0</v>
      </c>
      <c r="C153" s="701">
        <v>13.221</v>
      </c>
      <c r="D153" s="702">
        <v>13.221</v>
      </c>
      <c r="E153" s="711" t="s">
        <v>329</v>
      </c>
      <c r="F153" s="701">
        <v>15.044631769348999</v>
      </c>
      <c r="G153" s="702">
        <v>5.0148772564490001</v>
      </c>
      <c r="H153" s="704">
        <v>0</v>
      </c>
      <c r="I153" s="701">
        <v>0</v>
      </c>
      <c r="J153" s="702">
        <v>-5.0148772564490001</v>
      </c>
      <c r="K153" s="705">
        <v>0</v>
      </c>
    </row>
    <row r="154" spans="1:11" ht="14.4" customHeight="1" thickBot="1" x14ac:dyDescent="0.35">
      <c r="A154" s="725" t="s">
        <v>475</v>
      </c>
      <c r="B154" s="701">
        <v>0</v>
      </c>
      <c r="C154" s="701">
        <v>0.6</v>
      </c>
      <c r="D154" s="702">
        <v>0.6</v>
      </c>
      <c r="E154" s="711" t="s">
        <v>376</v>
      </c>
      <c r="F154" s="701">
        <v>0</v>
      </c>
      <c r="G154" s="702">
        <v>0</v>
      </c>
      <c r="H154" s="704">
        <v>0.94999999999899998</v>
      </c>
      <c r="I154" s="701">
        <v>0.94999999999899998</v>
      </c>
      <c r="J154" s="702">
        <v>0.94999999999899998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0.6</v>
      </c>
      <c r="D155" s="702">
        <v>0.6</v>
      </c>
      <c r="E155" s="711" t="s">
        <v>376</v>
      </c>
      <c r="F155" s="701">
        <v>0</v>
      </c>
      <c r="G155" s="702">
        <v>0</v>
      </c>
      <c r="H155" s="704">
        <v>0.94999999999899998</v>
      </c>
      <c r="I155" s="701">
        <v>0.94999999999899998</v>
      </c>
      <c r="J155" s="702">
        <v>0.94999999999899998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5.572824578414</v>
      </c>
      <c r="C156" s="701">
        <v>8</v>
      </c>
      <c r="D156" s="702">
        <v>2.4271754215849999</v>
      </c>
      <c r="E156" s="703">
        <v>1.435537739872</v>
      </c>
      <c r="F156" s="701">
        <v>0</v>
      </c>
      <c r="G156" s="702">
        <v>0</v>
      </c>
      <c r="H156" s="704">
        <v>14.899999999999</v>
      </c>
      <c r="I156" s="701">
        <v>15.699999999998999</v>
      </c>
      <c r="J156" s="702">
        <v>15.699999999998999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5.572824578414</v>
      </c>
      <c r="C157" s="701">
        <v>8</v>
      </c>
      <c r="D157" s="702">
        <v>2.4271754215849999</v>
      </c>
      <c r="E157" s="703">
        <v>1.435537739872</v>
      </c>
      <c r="F157" s="701">
        <v>0</v>
      </c>
      <c r="G157" s="702">
        <v>0</v>
      </c>
      <c r="H157" s="704">
        <v>14.899999999999</v>
      </c>
      <c r="I157" s="701">
        <v>15.699999999998999</v>
      </c>
      <c r="J157" s="702">
        <v>15.699999999998999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6.85</v>
      </c>
      <c r="D158" s="702">
        <v>6.85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6.6499999999990003</v>
      </c>
      <c r="J158" s="702">
        <v>6.6499999999990003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6.85</v>
      </c>
      <c r="D159" s="702">
        <v>6.85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6.6499999999990003</v>
      </c>
      <c r="J159" s="702">
        <v>6.6499999999990003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4361.2917715902704</v>
      </c>
      <c r="C160" s="701">
        <v>4627.9365500000104</v>
      </c>
      <c r="D160" s="702">
        <v>266.64477840974098</v>
      </c>
      <c r="E160" s="703">
        <v>1.06113894515</v>
      </c>
      <c r="F160" s="701">
        <v>4964.99999999993</v>
      </c>
      <c r="G160" s="702">
        <v>1654.99999999998</v>
      </c>
      <c r="H160" s="704">
        <v>399.90576999999797</v>
      </c>
      <c r="I160" s="701">
        <v>1559.41851</v>
      </c>
      <c r="J160" s="702">
        <v>-95.581489999976</v>
      </c>
      <c r="K160" s="705">
        <v>0.31408227794499999</v>
      </c>
    </row>
    <row r="161" spans="1:11" ht="14.4" customHeight="1" thickBot="1" x14ac:dyDescent="0.35">
      <c r="A161" s="721" t="s">
        <v>482</v>
      </c>
      <c r="B161" s="701">
        <v>4210.2917715902704</v>
      </c>
      <c r="C161" s="701">
        <v>4367.9430000000102</v>
      </c>
      <c r="D161" s="702">
        <v>157.651228409738</v>
      </c>
      <c r="E161" s="703">
        <v>1.0374442525509999</v>
      </c>
      <c r="F161" s="701">
        <v>4964.99999999993</v>
      </c>
      <c r="G161" s="702">
        <v>1654.99999999998</v>
      </c>
      <c r="H161" s="704">
        <v>364.815769999998</v>
      </c>
      <c r="I161" s="701">
        <v>1510.9313299999999</v>
      </c>
      <c r="J161" s="702">
        <v>-144.068669999977</v>
      </c>
      <c r="K161" s="705">
        <v>0.30431648136900002</v>
      </c>
    </row>
    <row r="162" spans="1:11" ht="14.4" customHeight="1" thickBot="1" x14ac:dyDescent="0.35">
      <c r="A162" s="722" t="s">
        <v>483</v>
      </c>
      <c r="B162" s="706">
        <v>4210.2917715902704</v>
      </c>
      <c r="C162" s="706">
        <v>4367.9430000000102</v>
      </c>
      <c r="D162" s="707">
        <v>157.651228409738</v>
      </c>
      <c r="E162" s="713">
        <v>1.0374442525509999</v>
      </c>
      <c r="F162" s="706">
        <v>4964.99999999993</v>
      </c>
      <c r="G162" s="707">
        <v>1654.99999999998</v>
      </c>
      <c r="H162" s="709">
        <v>364.815769999998</v>
      </c>
      <c r="I162" s="706">
        <v>1456.6413299999999</v>
      </c>
      <c r="J162" s="707">
        <v>-198.358669999977</v>
      </c>
      <c r="K162" s="714">
        <v>0.29338193957699998</v>
      </c>
    </row>
    <row r="163" spans="1:11" ht="14.4" customHeight="1" thickBot="1" x14ac:dyDescent="0.35">
      <c r="A163" s="723" t="s">
        <v>484</v>
      </c>
      <c r="B163" s="701">
        <v>299.06804192563902</v>
      </c>
      <c r="C163" s="701">
        <v>246.26</v>
      </c>
      <c r="D163" s="702">
        <v>-52.808041925639003</v>
      </c>
      <c r="E163" s="703">
        <v>0.823424657527</v>
      </c>
      <c r="F163" s="701">
        <v>245.99999999999599</v>
      </c>
      <c r="G163" s="702">
        <v>81.999999999997996</v>
      </c>
      <c r="H163" s="704">
        <v>23.543899999998999</v>
      </c>
      <c r="I163" s="701">
        <v>88.648589999999004</v>
      </c>
      <c r="J163" s="702">
        <v>6.6485900000009996</v>
      </c>
      <c r="K163" s="705">
        <v>0.36036012195099998</v>
      </c>
    </row>
    <row r="164" spans="1:11" ht="14.4" customHeight="1" thickBot="1" x14ac:dyDescent="0.35">
      <c r="A164" s="723" t="s">
        <v>485</v>
      </c>
      <c r="B164" s="701">
        <v>1550.48024220463</v>
      </c>
      <c r="C164" s="701">
        <v>1594.32</v>
      </c>
      <c r="D164" s="702">
        <v>43.839757795368001</v>
      </c>
      <c r="E164" s="703">
        <v>1.0282749541730001</v>
      </c>
      <c r="F164" s="701">
        <v>2190.99999999997</v>
      </c>
      <c r="G164" s="702">
        <v>730.333333333322</v>
      </c>
      <c r="H164" s="704">
        <v>130.22680999999901</v>
      </c>
      <c r="I164" s="701">
        <v>524.41618000000005</v>
      </c>
      <c r="J164" s="702">
        <v>-205.917153333323</v>
      </c>
      <c r="K164" s="705">
        <v>0.23935015061600001</v>
      </c>
    </row>
    <row r="165" spans="1:11" ht="14.4" customHeight="1" thickBot="1" x14ac:dyDescent="0.35">
      <c r="A165" s="723" t="s">
        <v>486</v>
      </c>
      <c r="B165" s="701">
        <v>80.650427726478</v>
      </c>
      <c r="C165" s="701">
        <v>70.403999999999996</v>
      </c>
      <c r="D165" s="702">
        <v>-10.246427726478</v>
      </c>
      <c r="E165" s="703">
        <v>0.87295259287100002</v>
      </c>
      <c r="F165" s="701">
        <v>69.999999999997996</v>
      </c>
      <c r="G165" s="702">
        <v>23.333333333333002</v>
      </c>
      <c r="H165" s="704">
        <v>5.8659999999989996</v>
      </c>
      <c r="I165" s="701">
        <v>23.466000000000001</v>
      </c>
      <c r="J165" s="702">
        <v>0.13266666666599999</v>
      </c>
      <c r="K165" s="705">
        <v>0.335228571428</v>
      </c>
    </row>
    <row r="166" spans="1:11" ht="14.4" customHeight="1" thickBot="1" x14ac:dyDescent="0.35">
      <c r="A166" s="723" t="s">
        <v>487</v>
      </c>
      <c r="B166" s="701">
        <v>1273.7311391452699</v>
      </c>
      <c r="C166" s="701">
        <v>1160.2380000000001</v>
      </c>
      <c r="D166" s="702">
        <v>-113.49313914526699</v>
      </c>
      <c r="E166" s="703">
        <v>0.91089709934999996</v>
      </c>
      <c r="F166" s="701">
        <v>1160.99999999998</v>
      </c>
      <c r="G166" s="702">
        <v>386.99999999999397</v>
      </c>
      <c r="H166" s="704">
        <v>94.680609999999007</v>
      </c>
      <c r="I166" s="701">
        <v>382.99459000000002</v>
      </c>
      <c r="J166" s="702">
        <v>-4.0054099999939998</v>
      </c>
      <c r="K166" s="705">
        <v>0.32988336778600003</v>
      </c>
    </row>
    <row r="167" spans="1:11" ht="14.4" customHeight="1" thickBot="1" x14ac:dyDescent="0.35">
      <c r="A167" s="723" t="s">
        <v>488</v>
      </c>
      <c r="B167" s="701">
        <v>987.07927562897498</v>
      </c>
      <c r="C167" s="701">
        <v>1285.921</v>
      </c>
      <c r="D167" s="702">
        <v>298.841724371027</v>
      </c>
      <c r="E167" s="703">
        <v>1.3027535191440001</v>
      </c>
      <c r="F167" s="701">
        <v>1285.99999999998</v>
      </c>
      <c r="G167" s="702">
        <v>428.666666666661</v>
      </c>
      <c r="H167" s="704">
        <v>109.59918999999999</v>
      </c>
      <c r="I167" s="701">
        <v>433.51882000000001</v>
      </c>
      <c r="J167" s="702">
        <v>4.8521533333390003</v>
      </c>
      <c r="K167" s="705">
        <v>0.33710639191199998</v>
      </c>
    </row>
    <row r="168" spans="1:11" ht="14.4" customHeight="1" thickBot="1" x14ac:dyDescent="0.35">
      <c r="A168" s="723" t="s">
        <v>489</v>
      </c>
      <c r="B168" s="701">
        <v>19.282644959272002</v>
      </c>
      <c r="C168" s="701">
        <v>10.8</v>
      </c>
      <c r="D168" s="702">
        <v>-8.4826449592709992</v>
      </c>
      <c r="E168" s="703">
        <v>0.56008913833100005</v>
      </c>
      <c r="F168" s="701">
        <v>10.999999999999</v>
      </c>
      <c r="G168" s="702">
        <v>3.6666666666659999</v>
      </c>
      <c r="H168" s="704">
        <v>0.89925999999899997</v>
      </c>
      <c r="I168" s="701">
        <v>3.5971500000000001</v>
      </c>
      <c r="J168" s="702">
        <v>-6.9516666665999996E-2</v>
      </c>
      <c r="K168" s="705">
        <v>0.32701363636300002</v>
      </c>
    </row>
    <row r="169" spans="1:11" ht="14.4" customHeight="1" thickBot="1" x14ac:dyDescent="0.35">
      <c r="A169" s="722" t="s">
        <v>490</v>
      </c>
      <c r="B169" s="706">
        <v>0</v>
      </c>
      <c r="C169" s="706">
        <v>0</v>
      </c>
      <c r="D169" s="707">
        <v>0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54.289999999998997</v>
      </c>
      <c r="J169" s="707">
        <v>54.289999999998997</v>
      </c>
      <c r="K169" s="710" t="s">
        <v>376</v>
      </c>
    </row>
    <row r="170" spans="1:11" ht="14.4" customHeight="1" thickBot="1" x14ac:dyDescent="0.35">
      <c r="A170" s="723" t="s">
        <v>491</v>
      </c>
      <c r="B170" s="701">
        <v>0</v>
      </c>
      <c r="C170" s="701">
        <v>0</v>
      </c>
      <c r="D170" s="702">
        <v>0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54.289999999998997</v>
      </c>
      <c r="J170" s="702">
        <v>54.289999999998997</v>
      </c>
      <c r="K170" s="712" t="s">
        <v>376</v>
      </c>
    </row>
    <row r="171" spans="1:11" ht="14.4" customHeight="1" thickBot="1" x14ac:dyDescent="0.35">
      <c r="A171" s="721" t="s">
        <v>492</v>
      </c>
      <c r="B171" s="701">
        <v>151</v>
      </c>
      <c r="C171" s="701">
        <v>259.99355000000099</v>
      </c>
      <c r="D171" s="702">
        <v>108.99355000000099</v>
      </c>
      <c r="E171" s="703">
        <v>1.7218115894029999</v>
      </c>
      <c r="F171" s="701">
        <v>0</v>
      </c>
      <c r="G171" s="702">
        <v>0</v>
      </c>
      <c r="H171" s="704">
        <v>35.089999999999002</v>
      </c>
      <c r="I171" s="701">
        <v>48.487179999999</v>
      </c>
      <c r="J171" s="702">
        <v>48.487179999999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151</v>
      </c>
      <c r="C172" s="706">
        <v>206.32763000000099</v>
      </c>
      <c r="D172" s="707">
        <v>55.327629999999999</v>
      </c>
      <c r="E172" s="713">
        <v>1.3664081456949999</v>
      </c>
      <c r="F172" s="706">
        <v>0</v>
      </c>
      <c r="G172" s="707">
        <v>0</v>
      </c>
      <c r="H172" s="709">
        <v>0</v>
      </c>
      <c r="I172" s="706">
        <v>8.4963800000000003</v>
      </c>
      <c r="J172" s="707">
        <v>8.4963800000000003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151</v>
      </c>
      <c r="C173" s="701">
        <v>148.13364000000101</v>
      </c>
      <c r="D173" s="702">
        <v>-2.8663599999990002</v>
      </c>
      <c r="E173" s="703">
        <v>0.98101748344299999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58.193989999999999</v>
      </c>
      <c r="D174" s="702">
        <v>58.193989999999999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8.4963800000000003</v>
      </c>
      <c r="J174" s="702">
        <v>8.4963800000000003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13.92952</v>
      </c>
      <c r="D175" s="707">
        <v>13.92952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5.5200199999999997</v>
      </c>
      <c r="D176" s="702">
        <v>5.5200199999999997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8.4094999999999995</v>
      </c>
      <c r="D177" s="702">
        <v>8.4094999999999995</v>
      </c>
      <c r="E177" s="711" t="s">
        <v>376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13.6004</v>
      </c>
      <c r="D178" s="707">
        <v>13.6004</v>
      </c>
      <c r="E178" s="708" t="s">
        <v>376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13.6004</v>
      </c>
      <c r="D179" s="702">
        <v>13.6004</v>
      </c>
      <c r="E179" s="711" t="s">
        <v>376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26.135999999999999</v>
      </c>
      <c r="D180" s="707">
        <v>26.135999999999999</v>
      </c>
      <c r="E180" s="708" t="s">
        <v>376</v>
      </c>
      <c r="F180" s="706">
        <v>0</v>
      </c>
      <c r="G180" s="707">
        <v>0</v>
      </c>
      <c r="H180" s="709">
        <v>35.089999999999002</v>
      </c>
      <c r="I180" s="706">
        <v>39.990799999998998</v>
      </c>
      <c r="J180" s="707">
        <v>39.990799999998998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26.135999999999999</v>
      </c>
      <c r="D181" s="702">
        <v>26.135999999999999</v>
      </c>
      <c r="E181" s="711" t="s">
        <v>376</v>
      </c>
      <c r="F181" s="701">
        <v>0</v>
      </c>
      <c r="G181" s="702">
        <v>0</v>
      </c>
      <c r="H181" s="704">
        <v>0</v>
      </c>
      <c r="I181" s="701">
        <v>4.9008000000000003</v>
      </c>
      <c r="J181" s="702">
        <v>4.9008000000000003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35.089999999999002</v>
      </c>
      <c r="I182" s="701">
        <v>35.089999999999002</v>
      </c>
      <c r="J182" s="702">
        <v>35.089999999999002</v>
      </c>
      <c r="K182" s="712" t="s">
        <v>376</v>
      </c>
    </row>
    <row r="183" spans="1:11" ht="14.4" customHeight="1" thickBot="1" x14ac:dyDescent="0.35">
      <c r="A183" s="720" t="s">
        <v>504</v>
      </c>
      <c r="B183" s="701">
        <v>0</v>
      </c>
      <c r="C183" s="701">
        <v>4.5524100000000001</v>
      </c>
      <c r="D183" s="702">
        <v>4.5524100000000001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1" t="s">
        <v>505</v>
      </c>
      <c r="B184" s="701">
        <v>0</v>
      </c>
      <c r="C184" s="701">
        <v>4.5524100000000001</v>
      </c>
      <c r="D184" s="702">
        <v>4.5524100000000001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4.5524100000000001</v>
      </c>
      <c r="D185" s="707">
        <v>4.5524100000000001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4.5524100000000001</v>
      </c>
      <c r="D186" s="702">
        <v>4.5524100000000001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19" t="s">
        <v>508</v>
      </c>
      <c r="B187" s="701">
        <v>64656.299478422698</v>
      </c>
      <c r="C187" s="701">
        <v>67702.640580000007</v>
      </c>
      <c r="D187" s="702">
        <v>3046.3411015772699</v>
      </c>
      <c r="E187" s="703">
        <v>1.047115921049</v>
      </c>
      <c r="F187" s="701">
        <v>76017.169674264194</v>
      </c>
      <c r="G187" s="702">
        <v>25339.056558088101</v>
      </c>
      <c r="H187" s="704">
        <v>4011.74397</v>
      </c>
      <c r="I187" s="701">
        <v>14338.621150000001</v>
      </c>
      <c r="J187" s="702">
        <v>-11000.4354080881</v>
      </c>
      <c r="K187" s="705">
        <v>0.188623454562</v>
      </c>
    </row>
    <row r="188" spans="1:11" ht="14.4" customHeight="1" thickBot="1" x14ac:dyDescent="0.35">
      <c r="A188" s="720" t="s">
        <v>509</v>
      </c>
      <c r="B188" s="701">
        <v>64528.832843299402</v>
      </c>
      <c r="C188" s="701">
        <v>67548.109299999996</v>
      </c>
      <c r="D188" s="702">
        <v>3019.2764567006202</v>
      </c>
      <c r="E188" s="703">
        <v>1.0467895717869999</v>
      </c>
      <c r="F188" s="701">
        <v>76017.169674264194</v>
      </c>
      <c r="G188" s="702">
        <v>25339.056558088101</v>
      </c>
      <c r="H188" s="704">
        <v>4008.7872600000001</v>
      </c>
      <c r="I188" s="701">
        <v>14320.95054</v>
      </c>
      <c r="J188" s="702">
        <v>-11018.1060180881</v>
      </c>
      <c r="K188" s="705">
        <v>0.18839099905100001</v>
      </c>
    </row>
    <row r="189" spans="1:11" ht="14.4" customHeight="1" thickBot="1" x14ac:dyDescent="0.35">
      <c r="A189" s="721" t="s">
        <v>510</v>
      </c>
      <c r="B189" s="701">
        <v>64528.832843299402</v>
      </c>
      <c r="C189" s="701">
        <v>67548.109299999996</v>
      </c>
      <c r="D189" s="702">
        <v>3019.2764567006202</v>
      </c>
      <c r="E189" s="703">
        <v>1.0467895717869999</v>
      </c>
      <c r="F189" s="701">
        <v>76017.169674264194</v>
      </c>
      <c r="G189" s="702">
        <v>25339.056558088101</v>
      </c>
      <c r="H189" s="704">
        <v>4008.7872600000001</v>
      </c>
      <c r="I189" s="701">
        <v>14320.95054</v>
      </c>
      <c r="J189" s="702">
        <v>-11018.1060180881</v>
      </c>
      <c r="K189" s="705">
        <v>0.18839099905100001</v>
      </c>
    </row>
    <row r="190" spans="1:11" ht="14.4" customHeight="1" thickBot="1" x14ac:dyDescent="0.35">
      <c r="A190" s="722" t="s">
        <v>511</v>
      </c>
      <c r="B190" s="706">
        <v>720.20442538484303</v>
      </c>
      <c r="C190" s="706">
        <v>1189.13113</v>
      </c>
      <c r="D190" s="707">
        <v>468.92670461515701</v>
      </c>
      <c r="E190" s="713">
        <v>1.6511022260999999</v>
      </c>
      <c r="F190" s="706">
        <v>1060.62922958334</v>
      </c>
      <c r="G190" s="707">
        <v>353.54307652777999</v>
      </c>
      <c r="H190" s="709">
        <v>193.12931</v>
      </c>
      <c r="I190" s="706">
        <v>421.60329000000002</v>
      </c>
      <c r="J190" s="707">
        <v>68.060213472219999</v>
      </c>
      <c r="K190" s="714">
        <v>0.39750298996099998</v>
      </c>
    </row>
    <row r="191" spans="1:11" ht="14.4" customHeight="1" thickBot="1" x14ac:dyDescent="0.35">
      <c r="A191" s="723" t="s">
        <v>512</v>
      </c>
      <c r="B191" s="701">
        <v>0.41131456596600002</v>
      </c>
      <c r="C191" s="701">
        <v>4.9590000000000002E-2</v>
      </c>
      <c r="D191" s="702">
        <v>-0.361724565966</v>
      </c>
      <c r="E191" s="703">
        <v>0.12056465805699999</v>
      </c>
      <c r="F191" s="701">
        <v>4.9437407607000002E-2</v>
      </c>
      <c r="G191" s="702">
        <v>1.6479135868999999E-2</v>
      </c>
      <c r="H191" s="704">
        <v>0</v>
      </c>
      <c r="I191" s="701">
        <v>0</v>
      </c>
      <c r="J191" s="702">
        <v>-1.6479135868999999E-2</v>
      </c>
      <c r="K191" s="705">
        <v>0</v>
      </c>
    </row>
    <row r="192" spans="1:11" ht="14.4" customHeight="1" thickBot="1" x14ac:dyDescent="0.35">
      <c r="A192" s="723" t="s">
        <v>513</v>
      </c>
      <c r="B192" s="701">
        <v>0</v>
      </c>
      <c r="C192" s="701">
        <v>0.69564999999999999</v>
      </c>
      <c r="D192" s="702">
        <v>0.69564999999999999</v>
      </c>
      <c r="E192" s="711" t="s">
        <v>376</v>
      </c>
      <c r="F192" s="701">
        <v>0.72730302360200005</v>
      </c>
      <c r="G192" s="702">
        <v>0.24243434119999999</v>
      </c>
      <c r="H192" s="704">
        <v>0</v>
      </c>
      <c r="I192" s="701">
        <v>0</v>
      </c>
      <c r="J192" s="702">
        <v>-0.24243434119999999</v>
      </c>
      <c r="K192" s="705">
        <v>0</v>
      </c>
    </row>
    <row r="193" spans="1:11" ht="14.4" customHeight="1" thickBot="1" x14ac:dyDescent="0.35">
      <c r="A193" s="723" t="s">
        <v>514</v>
      </c>
      <c r="B193" s="701">
        <v>211.08436367736601</v>
      </c>
      <c r="C193" s="701">
        <v>194.08693</v>
      </c>
      <c r="D193" s="702">
        <v>-16.997433677364999</v>
      </c>
      <c r="E193" s="703">
        <v>0.91947563817</v>
      </c>
      <c r="F193" s="701">
        <v>183.29501608354701</v>
      </c>
      <c r="G193" s="702">
        <v>61.098338694515</v>
      </c>
      <c r="H193" s="704">
        <v>28.521750000000001</v>
      </c>
      <c r="I193" s="701">
        <v>80</v>
      </c>
      <c r="J193" s="702">
        <v>18.901661305484001</v>
      </c>
      <c r="K193" s="705">
        <v>0.43645485681599999</v>
      </c>
    </row>
    <row r="194" spans="1:11" ht="14.4" customHeight="1" thickBot="1" x14ac:dyDescent="0.35">
      <c r="A194" s="723" t="s">
        <v>515</v>
      </c>
      <c r="B194" s="701">
        <v>0</v>
      </c>
      <c r="C194" s="701">
        <v>8.3478200000000005</v>
      </c>
      <c r="D194" s="702">
        <v>8.3478200000000005</v>
      </c>
      <c r="E194" s="711" t="s">
        <v>376</v>
      </c>
      <c r="F194" s="701">
        <v>7.6758726610699997</v>
      </c>
      <c r="G194" s="702">
        <v>2.5586242203560001</v>
      </c>
      <c r="H194" s="704">
        <v>0</v>
      </c>
      <c r="I194" s="701">
        <v>0</v>
      </c>
      <c r="J194" s="702">
        <v>-2.5586242203560001</v>
      </c>
      <c r="K194" s="705">
        <v>0</v>
      </c>
    </row>
    <row r="195" spans="1:11" ht="14.4" customHeight="1" thickBot="1" x14ac:dyDescent="0.35">
      <c r="A195" s="723" t="s">
        <v>516</v>
      </c>
      <c r="B195" s="701">
        <v>215.778537548217</v>
      </c>
      <c r="C195" s="701">
        <v>955.13028999999995</v>
      </c>
      <c r="D195" s="702">
        <v>739.351752451783</v>
      </c>
      <c r="E195" s="703">
        <v>4.4264378693659996</v>
      </c>
      <c r="F195" s="701">
        <v>839.570507724717</v>
      </c>
      <c r="G195" s="702">
        <v>279.85683590823902</v>
      </c>
      <c r="H195" s="704">
        <v>164.60756000000001</v>
      </c>
      <c r="I195" s="701">
        <v>335.29957000000002</v>
      </c>
      <c r="J195" s="702">
        <v>55.442734091760997</v>
      </c>
      <c r="K195" s="705">
        <v>0.39937035295399997</v>
      </c>
    </row>
    <row r="196" spans="1:11" ht="14.4" customHeight="1" thickBot="1" x14ac:dyDescent="0.35">
      <c r="A196" s="723" t="s">
        <v>517</v>
      </c>
      <c r="B196" s="701">
        <v>292.93020959329402</v>
      </c>
      <c r="C196" s="701">
        <v>30.82085</v>
      </c>
      <c r="D196" s="702">
        <v>-262.10935959329402</v>
      </c>
      <c r="E196" s="703">
        <v>0.10521567592</v>
      </c>
      <c r="F196" s="701">
        <v>29.311092682794001</v>
      </c>
      <c r="G196" s="702">
        <v>9.7703642275979998</v>
      </c>
      <c r="H196" s="704">
        <v>0</v>
      </c>
      <c r="I196" s="701">
        <v>6.3037200000000002</v>
      </c>
      <c r="J196" s="702">
        <v>-3.4666442275980001</v>
      </c>
      <c r="K196" s="705">
        <v>0.21506260678200001</v>
      </c>
    </row>
    <row r="197" spans="1:11" ht="14.4" customHeight="1" thickBot="1" x14ac:dyDescent="0.35">
      <c r="A197" s="722" t="s">
        <v>518</v>
      </c>
      <c r="B197" s="706">
        <v>237.17614851303099</v>
      </c>
      <c r="C197" s="706">
        <v>220.93133</v>
      </c>
      <c r="D197" s="707">
        <v>-16.244818513030001</v>
      </c>
      <c r="E197" s="713">
        <v>0.93150736861600003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229.62024131548799</v>
      </c>
      <c r="C198" s="701">
        <v>220.47337999999999</v>
      </c>
      <c r="D198" s="702">
        <v>-9.1468613154879996</v>
      </c>
      <c r="E198" s="703">
        <v>0.96016526564399995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7.555907197542</v>
      </c>
      <c r="C199" s="701">
        <v>0.45795000000000002</v>
      </c>
      <c r="D199" s="702">
        <v>-7.0979571975419997</v>
      </c>
      <c r="E199" s="703">
        <v>6.0608208653999997E-2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5" t="s">
        <v>521</v>
      </c>
      <c r="B200" s="701">
        <v>867.16834749093596</v>
      </c>
      <c r="C200" s="701">
        <v>1173.49722</v>
      </c>
      <c r="D200" s="702">
        <v>306.32887250906401</v>
      </c>
      <c r="E200" s="703">
        <v>1.353251907078</v>
      </c>
      <c r="F200" s="701">
        <v>1003.7343213186</v>
      </c>
      <c r="G200" s="702">
        <v>334.57810710619998</v>
      </c>
      <c r="H200" s="704">
        <v>202.98305999999999</v>
      </c>
      <c r="I200" s="701">
        <v>548.36512000000005</v>
      </c>
      <c r="J200" s="702">
        <v>213.78701289380001</v>
      </c>
      <c r="K200" s="705">
        <v>0.54632496702800004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829.82898306865195</v>
      </c>
      <c r="G201" s="702">
        <v>276.60966102288398</v>
      </c>
      <c r="H201" s="704">
        <v>195.6</v>
      </c>
      <c r="I201" s="701">
        <v>391.2</v>
      </c>
      <c r="J201" s="702">
        <v>114.59033897711601</v>
      </c>
      <c r="K201" s="705">
        <v>0.471422435202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173.90533824994901</v>
      </c>
      <c r="G202" s="702">
        <v>57.968446083316003</v>
      </c>
      <c r="H202" s="704">
        <v>7.3830600000000004</v>
      </c>
      <c r="I202" s="701">
        <v>157.16512</v>
      </c>
      <c r="J202" s="702">
        <v>99.196673916682997</v>
      </c>
      <c r="K202" s="705">
        <v>0.90373948023399997</v>
      </c>
    </row>
    <row r="203" spans="1:11" ht="14.4" customHeight="1" thickBot="1" x14ac:dyDescent="0.35">
      <c r="A203" s="723" t="s">
        <v>524</v>
      </c>
      <c r="B203" s="701">
        <v>0</v>
      </c>
      <c r="C203" s="701">
        <v>71.257829999999004</v>
      </c>
      <c r="D203" s="702">
        <v>71.257829999999004</v>
      </c>
      <c r="E203" s="711" t="s">
        <v>376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846.58370339770704</v>
      </c>
      <c r="C204" s="701">
        <v>1025.0250000000001</v>
      </c>
      <c r="D204" s="702">
        <v>178.44129660229299</v>
      </c>
      <c r="E204" s="703">
        <v>1.210778090679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20.584644093228999</v>
      </c>
      <c r="C205" s="701">
        <v>77.214389999999995</v>
      </c>
      <c r="D205" s="702">
        <v>56.629745906770999</v>
      </c>
      <c r="E205" s="703">
        <v>3.75106752637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0</v>
      </c>
      <c r="C206" s="706">
        <v>-15.365830000000001</v>
      </c>
      <c r="D206" s="707">
        <v>-15.365830000000001</v>
      </c>
      <c r="E206" s="708" t="s">
        <v>329</v>
      </c>
      <c r="F206" s="706">
        <v>0</v>
      </c>
      <c r="G206" s="707">
        <v>0</v>
      </c>
      <c r="H206" s="709">
        <v>-1.57775</v>
      </c>
      <c r="I206" s="706">
        <v>-1.57775</v>
      </c>
      <c r="J206" s="707">
        <v>-1.57775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-15.365830000000001</v>
      </c>
      <c r="D207" s="702">
        <v>-15.365830000000001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-1.57775</v>
      </c>
      <c r="I208" s="701">
        <v>-1.57775</v>
      </c>
      <c r="J208" s="702">
        <v>-1.57775</v>
      </c>
      <c r="K208" s="712" t="s">
        <v>376</v>
      </c>
    </row>
    <row r="209" spans="1:11" ht="14.4" customHeight="1" thickBot="1" x14ac:dyDescent="0.35">
      <c r="A209" s="722" t="s">
        <v>530</v>
      </c>
      <c r="B209" s="706">
        <v>2.42411112973</v>
      </c>
      <c r="C209" s="706">
        <v>0.75780000000000003</v>
      </c>
      <c r="D209" s="707">
        <v>-1.66631112973</v>
      </c>
      <c r="E209" s="713">
        <v>0.31260943060899998</v>
      </c>
      <c r="F209" s="706">
        <v>0.50369422930499996</v>
      </c>
      <c r="G209" s="707">
        <v>0.16789807643499999</v>
      </c>
      <c r="H209" s="709">
        <v>0</v>
      </c>
      <c r="I209" s="706">
        <v>0</v>
      </c>
      <c r="J209" s="707">
        <v>-0.16789807643499999</v>
      </c>
      <c r="K209" s="714">
        <v>0</v>
      </c>
    </row>
    <row r="210" spans="1:11" ht="14.4" customHeight="1" thickBot="1" x14ac:dyDescent="0.35">
      <c r="A210" s="723" t="s">
        <v>531</v>
      </c>
      <c r="B210" s="701">
        <v>2.42411112973</v>
      </c>
      <c r="C210" s="701">
        <v>0.75780000000000003</v>
      </c>
      <c r="D210" s="702">
        <v>-1.66631112973</v>
      </c>
      <c r="E210" s="703">
        <v>0.31260943060899998</v>
      </c>
      <c r="F210" s="701">
        <v>0.50369422930499996</v>
      </c>
      <c r="G210" s="702">
        <v>0.16789807643499999</v>
      </c>
      <c r="H210" s="704">
        <v>0</v>
      </c>
      <c r="I210" s="701">
        <v>0</v>
      </c>
      <c r="J210" s="702">
        <v>-0.16789807643499999</v>
      </c>
      <c r="K210" s="705">
        <v>0</v>
      </c>
    </row>
    <row r="211" spans="1:11" ht="14.4" customHeight="1" thickBot="1" x14ac:dyDescent="0.35">
      <c r="A211" s="722" t="s">
        <v>532</v>
      </c>
      <c r="B211" s="706">
        <v>62701.859810780799</v>
      </c>
      <c r="C211" s="706">
        <v>62795.729679999997</v>
      </c>
      <c r="D211" s="707">
        <v>93.869869219167995</v>
      </c>
      <c r="E211" s="713">
        <v>1.001497082694</v>
      </c>
      <c r="F211" s="706">
        <v>73952.302429132993</v>
      </c>
      <c r="G211" s="707">
        <v>24650.767476377699</v>
      </c>
      <c r="H211" s="709">
        <v>3614.2526400000002</v>
      </c>
      <c r="I211" s="706">
        <v>12320.420749999999</v>
      </c>
      <c r="J211" s="707">
        <v>-12330.3467263777</v>
      </c>
      <c r="K211" s="714">
        <v>0.16659955600099999</v>
      </c>
    </row>
    <row r="212" spans="1:11" ht="14.4" customHeight="1" thickBot="1" x14ac:dyDescent="0.35">
      <c r="A212" s="723" t="s">
        <v>533</v>
      </c>
      <c r="B212" s="701">
        <v>28224.158719217801</v>
      </c>
      <c r="C212" s="701">
        <v>26546.050230000001</v>
      </c>
      <c r="D212" s="702">
        <v>-1678.1084892177901</v>
      </c>
      <c r="E212" s="703">
        <v>0.94054354264600004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34477.701091563002</v>
      </c>
      <c r="C213" s="701">
        <v>36249.679450000003</v>
      </c>
      <c r="D213" s="702">
        <v>1771.97835843697</v>
      </c>
      <c r="E213" s="703">
        <v>1.0513949104010001</v>
      </c>
      <c r="F213" s="701">
        <v>73952.302429132993</v>
      </c>
      <c r="G213" s="702">
        <v>24650.767476377699</v>
      </c>
      <c r="H213" s="704">
        <v>3614.2526400000002</v>
      </c>
      <c r="I213" s="701">
        <v>12320.420749999999</v>
      </c>
      <c r="J213" s="702">
        <v>-12330.3467263777</v>
      </c>
      <c r="K213" s="705">
        <v>0.16659955600099999</v>
      </c>
    </row>
    <row r="214" spans="1:11" ht="14.4" customHeight="1" thickBot="1" x14ac:dyDescent="0.35">
      <c r="A214" s="722" t="s">
        <v>535</v>
      </c>
      <c r="B214" s="706">
        <v>0</v>
      </c>
      <c r="C214" s="706">
        <v>2183.4279700000002</v>
      </c>
      <c r="D214" s="707">
        <v>2183.4279700000002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1032.13913</v>
      </c>
      <c r="J214" s="707">
        <v>1032.13913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756.60360000000003</v>
      </c>
      <c r="D215" s="702">
        <v>756.60360000000003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1426.82437</v>
      </c>
      <c r="D216" s="702">
        <v>1426.82437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1032.13913</v>
      </c>
      <c r="J216" s="702">
        <v>1032.13913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127.466635123364</v>
      </c>
      <c r="C217" s="701">
        <v>156.15323000000001</v>
      </c>
      <c r="D217" s="702">
        <v>28.686594876634999</v>
      </c>
      <c r="E217" s="703">
        <v>1.2250517937400001</v>
      </c>
      <c r="F217" s="701">
        <v>0</v>
      </c>
      <c r="G217" s="702">
        <v>0</v>
      </c>
      <c r="H217" s="704">
        <v>4.1319100000000004</v>
      </c>
      <c r="I217" s="701">
        <v>18.84581</v>
      </c>
      <c r="J217" s="702">
        <v>18.84581</v>
      </c>
      <c r="K217" s="712" t="s">
        <v>329</v>
      </c>
    </row>
    <row r="218" spans="1:11" ht="14.4" customHeight="1" thickBot="1" x14ac:dyDescent="0.35">
      <c r="A218" s="721" t="s">
        <v>539</v>
      </c>
      <c r="B218" s="701">
        <v>0</v>
      </c>
      <c r="C218" s="701">
        <v>5.2339999999999998E-2</v>
      </c>
      <c r="D218" s="702">
        <v>5.2339999999999998E-2</v>
      </c>
      <c r="E218" s="711" t="s">
        <v>376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5.2339999999999998E-2</v>
      </c>
      <c r="D219" s="707">
        <v>5.2339999999999998E-2</v>
      </c>
      <c r="E219" s="708" t="s">
        <v>376</v>
      </c>
      <c r="F219" s="706">
        <v>0</v>
      </c>
      <c r="G219" s="707">
        <v>0</v>
      </c>
      <c r="H219" s="709">
        <v>0</v>
      </c>
      <c r="I219" s="706">
        <v>0</v>
      </c>
      <c r="J219" s="707">
        <v>0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5.2339999999999998E-2</v>
      </c>
      <c r="D220" s="702">
        <v>5.2339999999999998E-2</v>
      </c>
      <c r="E220" s="711" t="s">
        <v>376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1" t="s">
        <v>542</v>
      </c>
      <c r="B221" s="701">
        <v>0</v>
      </c>
      <c r="C221" s="701">
        <v>76.761499999999998</v>
      </c>
      <c r="D221" s="702">
        <v>76.761499999999998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2.25</v>
      </c>
      <c r="J221" s="702">
        <v>2.25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12.0115</v>
      </c>
      <c r="D222" s="707">
        <v>12.0115</v>
      </c>
      <c r="E222" s="708" t="s">
        <v>376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12.0115</v>
      </c>
      <c r="D223" s="702">
        <v>12.0115</v>
      </c>
      <c r="E223" s="711" t="s">
        <v>376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64.75</v>
      </c>
      <c r="D224" s="707">
        <v>64.75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2.25</v>
      </c>
      <c r="J224" s="707">
        <v>2.25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64.75</v>
      </c>
      <c r="D225" s="702">
        <v>64.75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2.25</v>
      </c>
      <c r="J225" s="702">
        <v>2.25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127.466635123364</v>
      </c>
      <c r="C226" s="706">
        <v>79.339389999999995</v>
      </c>
      <c r="D226" s="707">
        <v>-48.127245123363998</v>
      </c>
      <c r="E226" s="713">
        <v>0.62243260695799996</v>
      </c>
      <c r="F226" s="706">
        <v>0</v>
      </c>
      <c r="G226" s="707">
        <v>0</v>
      </c>
      <c r="H226" s="709">
        <v>4.1319100000000004</v>
      </c>
      <c r="I226" s="706">
        <v>16.59581</v>
      </c>
      <c r="J226" s="707">
        <v>16.59581</v>
      </c>
      <c r="K226" s="710" t="s">
        <v>329</v>
      </c>
    </row>
    <row r="227" spans="1:11" ht="14.4" customHeight="1" thickBot="1" x14ac:dyDescent="0.35">
      <c r="A227" s="722" t="s">
        <v>548</v>
      </c>
      <c r="B227" s="706">
        <v>0</v>
      </c>
      <c r="C227" s="706">
        <v>5.2999999899999998E-4</v>
      </c>
      <c r="D227" s="707">
        <v>5.2999999899999998E-4</v>
      </c>
      <c r="E227" s="708" t="s">
        <v>329</v>
      </c>
      <c r="F227" s="706">
        <v>0</v>
      </c>
      <c r="G227" s="707">
        <v>0</v>
      </c>
      <c r="H227" s="709">
        <v>-3.2000000000000003E-4</v>
      </c>
      <c r="I227" s="706">
        <v>-2.1000000000000001E-4</v>
      </c>
      <c r="J227" s="707">
        <v>-2.1000000000000001E-4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5.2999999899999998E-4</v>
      </c>
      <c r="D228" s="702">
        <v>5.2999999899999998E-4</v>
      </c>
      <c r="E228" s="711" t="s">
        <v>329</v>
      </c>
      <c r="F228" s="701">
        <v>0</v>
      </c>
      <c r="G228" s="702">
        <v>0</v>
      </c>
      <c r="H228" s="704">
        <v>-3.2000000000000003E-4</v>
      </c>
      <c r="I228" s="701">
        <v>-2.1000000000000001E-4</v>
      </c>
      <c r="J228" s="702">
        <v>-2.1000000000000001E-4</v>
      </c>
      <c r="K228" s="712" t="s">
        <v>329</v>
      </c>
    </row>
    <row r="229" spans="1:11" ht="14.4" customHeight="1" thickBot="1" x14ac:dyDescent="0.35">
      <c r="A229" s="722" t="s">
        <v>550</v>
      </c>
      <c r="B229" s="706">
        <v>127.466635123364</v>
      </c>
      <c r="C229" s="706">
        <v>79.338859999999997</v>
      </c>
      <c r="D229" s="707">
        <v>-48.127775123364003</v>
      </c>
      <c r="E229" s="713">
        <v>0.62242844900700001</v>
      </c>
      <c r="F229" s="706">
        <v>0</v>
      </c>
      <c r="G229" s="707">
        <v>0</v>
      </c>
      <c r="H229" s="709">
        <v>4.1322299999999998</v>
      </c>
      <c r="I229" s="706">
        <v>16.596019999999999</v>
      </c>
      <c r="J229" s="707">
        <v>16.596019999999999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0</v>
      </c>
      <c r="D230" s="702">
        <v>0</v>
      </c>
      <c r="E230" s="703">
        <v>1</v>
      </c>
      <c r="F230" s="701">
        <v>0</v>
      </c>
      <c r="G230" s="702">
        <v>0</v>
      </c>
      <c r="H230" s="704">
        <v>0</v>
      </c>
      <c r="I230" s="701">
        <v>6.7100000000000007E-2</v>
      </c>
      <c r="J230" s="702">
        <v>6.7100000000000007E-2</v>
      </c>
      <c r="K230" s="712" t="s">
        <v>376</v>
      </c>
    </row>
    <row r="231" spans="1:11" ht="14.4" customHeight="1" thickBot="1" x14ac:dyDescent="0.35">
      <c r="A231" s="723" t="s">
        <v>552</v>
      </c>
      <c r="B231" s="701">
        <v>127.466635123364</v>
      </c>
      <c r="C231" s="701">
        <v>79.338859999999997</v>
      </c>
      <c r="D231" s="702">
        <v>-48.127775123364003</v>
      </c>
      <c r="E231" s="703">
        <v>0.62242844900700001</v>
      </c>
      <c r="F231" s="701">
        <v>0</v>
      </c>
      <c r="G231" s="702">
        <v>0</v>
      </c>
      <c r="H231" s="704">
        <v>4.1322299999999998</v>
      </c>
      <c r="I231" s="701">
        <v>16.528919999999999</v>
      </c>
      <c r="J231" s="702">
        <v>16.528919999999999</v>
      </c>
      <c r="K231" s="712" t="s">
        <v>329</v>
      </c>
    </row>
    <row r="232" spans="1:11" ht="14.4" customHeight="1" thickBot="1" x14ac:dyDescent="0.35">
      <c r="A232" s="720" t="s">
        <v>553</v>
      </c>
      <c r="B232" s="701">
        <v>0</v>
      </c>
      <c r="C232" s="701">
        <v>-1.62195</v>
      </c>
      <c r="D232" s="702">
        <v>-1.62195</v>
      </c>
      <c r="E232" s="711" t="s">
        <v>329</v>
      </c>
      <c r="F232" s="701">
        <v>0</v>
      </c>
      <c r="G232" s="702">
        <v>0</v>
      </c>
      <c r="H232" s="704">
        <v>-1.1752</v>
      </c>
      <c r="I232" s="701">
        <v>-1.1752</v>
      </c>
      <c r="J232" s="702">
        <v>-1.1752</v>
      </c>
      <c r="K232" s="712" t="s">
        <v>329</v>
      </c>
    </row>
    <row r="233" spans="1:11" ht="14.4" customHeight="1" thickBot="1" x14ac:dyDescent="0.35">
      <c r="A233" s="726" t="s">
        <v>554</v>
      </c>
      <c r="B233" s="706">
        <v>0</v>
      </c>
      <c r="C233" s="706">
        <v>-1.62195</v>
      </c>
      <c r="D233" s="707">
        <v>-1.62195</v>
      </c>
      <c r="E233" s="708" t="s">
        <v>329</v>
      </c>
      <c r="F233" s="706">
        <v>0</v>
      </c>
      <c r="G233" s="707">
        <v>0</v>
      </c>
      <c r="H233" s="709">
        <v>-1.1752</v>
      </c>
      <c r="I233" s="706">
        <v>-1.1752</v>
      </c>
      <c r="J233" s="707">
        <v>-1.1752</v>
      </c>
      <c r="K233" s="710" t="s">
        <v>329</v>
      </c>
    </row>
    <row r="234" spans="1:11" ht="14.4" customHeight="1" thickBot="1" x14ac:dyDescent="0.35">
      <c r="A234" s="722" t="s">
        <v>555</v>
      </c>
      <c r="B234" s="706">
        <v>0</v>
      </c>
      <c r="C234" s="706">
        <v>-1.62195</v>
      </c>
      <c r="D234" s="707">
        <v>-1.62195</v>
      </c>
      <c r="E234" s="708" t="s">
        <v>329</v>
      </c>
      <c r="F234" s="706">
        <v>0</v>
      </c>
      <c r="G234" s="707">
        <v>0</v>
      </c>
      <c r="H234" s="709">
        <v>-1.1752</v>
      </c>
      <c r="I234" s="706">
        <v>-1.1752</v>
      </c>
      <c r="J234" s="707">
        <v>-1.1752</v>
      </c>
      <c r="K234" s="710" t="s">
        <v>329</v>
      </c>
    </row>
    <row r="235" spans="1:11" ht="14.4" customHeight="1" thickBot="1" x14ac:dyDescent="0.35">
      <c r="A235" s="723" t="s">
        <v>556</v>
      </c>
      <c r="B235" s="701">
        <v>0</v>
      </c>
      <c r="C235" s="701">
        <v>-1.62195</v>
      </c>
      <c r="D235" s="702">
        <v>-1.62195</v>
      </c>
      <c r="E235" s="711" t="s">
        <v>329</v>
      </c>
      <c r="F235" s="701">
        <v>0</v>
      </c>
      <c r="G235" s="702">
        <v>0</v>
      </c>
      <c r="H235" s="704">
        <v>-1.1752</v>
      </c>
      <c r="I235" s="701">
        <v>-1.1752</v>
      </c>
      <c r="J235" s="702">
        <v>-1.1752</v>
      </c>
      <c r="K235" s="712" t="s">
        <v>329</v>
      </c>
    </row>
    <row r="236" spans="1:11" ht="14.4" customHeight="1" thickBot="1" x14ac:dyDescent="0.35">
      <c r="A236" s="719" t="s">
        <v>557</v>
      </c>
      <c r="B236" s="701">
        <v>7483.4331913085698</v>
      </c>
      <c r="C236" s="701">
        <v>8831.3849100000007</v>
      </c>
      <c r="D236" s="702">
        <v>1347.95171869143</v>
      </c>
      <c r="E236" s="703">
        <v>1.1801247748499999</v>
      </c>
      <c r="F236" s="701">
        <v>8343.4002235218304</v>
      </c>
      <c r="G236" s="702">
        <v>2781.1334078406098</v>
      </c>
      <c r="H236" s="704">
        <v>754.87608999999998</v>
      </c>
      <c r="I236" s="701">
        <v>3013.8090699999998</v>
      </c>
      <c r="J236" s="702">
        <v>232.675662159393</v>
      </c>
      <c r="K236" s="705">
        <v>0.36122072407599998</v>
      </c>
    </row>
    <row r="237" spans="1:11" ht="14.4" customHeight="1" thickBot="1" x14ac:dyDescent="0.35">
      <c r="A237" s="724" t="s">
        <v>558</v>
      </c>
      <c r="B237" s="706">
        <v>7483.4331913085698</v>
      </c>
      <c r="C237" s="706">
        <v>8831.3849100000007</v>
      </c>
      <c r="D237" s="707">
        <v>1347.95171869143</v>
      </c>
      <c r="E237" s="713">
        <v>1.1801247748499999</v>
      </c>
      <c r="F237" s="706">
        <v>8343.4002235218304</v>
      </c>
      <c r="G237" s="707">
        <v>2781.1334078406098</v>
      </c>
      <c r="H237" s="709">
        <v>754.87608999999998</v>
      </c>
      <c r="I237" s="706">
        <v>3013.8090699999998</v>
      </c>
      <c r="J237" s="707">
        <v>232.675662159393</v>
      </c>
      <c r="K237" s="714">
        <v>0.36122072407599998</v>
      </c>
    </row>
    <row r="238" spans="1:11" ht="14.4" customHeight="1" thickBot="1" x14ac:dyDescent="0.35">
      <c r="A238" s="726" t="s">
        <v>54</v>
      </c>
      <c r="B238" s="706">
        <v>7483.4331913085698</v>
      </c>
      <c r="C238" s="706">
        <v>8831.3849100000007</v>
      </c>
      <c r="D238" s="707">
        <v>1347.95171869143</v>
      </c>
      <c r="E238" s="713">
        <v>1.1801247748499999</v>
      </c>
      <c r="F238" s="706">
        <v>8343.4002235218304</v>
      </c>
      <c r="G238" s="707">
        <v>2781.1334078406098</v>
      </c>
      <c r="H238" s="709">
        <v>754.87608999999998</v>
      </c>
      <c r="I238" s="706">
        <v>3013.8090699999998</v>
      </c>
      <c r="J238" s="707">
        <v>232.675662159393</v>
      </c>
      <c r="K238" s="714">
        <v>0.36122072407599998</v>
      </c>
    </row>
    <row r="239" spans="1:11" ht="14.4" customHeight="1" thickBot="1" x14ac:dyDescent="0.35">
      <c r="A239" s="725" t="s">
        <v>559</v>
      </c>
      <c r="B239" s="701">
        <v>0</v>
      </c>
      <c r="C239" s="701">
        <v>116.08422</v>
      </c>
      <c r="D239" s="702">
        <v>116.08422</v>
      </c>
      <c r="E239" s="711" t="s">
        <v>376</v>
      </c>
      <c r="F239" s="701">
        <v>188.54587067272601</v>
      </c>
      <c r="G239" s="702">
        <v>62.848623557575003</v>
      </c>
      <c r="H239" s="704">
        <v>12.175990000000001</v>
      </c>
      <c r="I239" s="701">
        <v>57.373440000000002</v>
      </c>
      <c r="J239" s="702">
        <v>-5.4751835575749999</v>
      </c>
      <c r="K239" s="705">
        <v>0.30429433323100002</v>
      </c>
    </row>
    <row r="240" spans="1:11" ht="14.4" customHeight="1" thickBot="1" x14ac:dyDescent="0.35">
      <c r="A240" s="723" t="s">
        <v>560</v>
      </c>
      <c r="B240" s="701">
        <v>0</v>
      </c>
      <c r="C240" s="701">
        <v>116.08422</v>
      </c>
      <c r="D240" s="702">
        <v>116.08422</v>
      </c>
      <c r="E240" s="711" t="s">
        <v>376</v>
      </c>
      <c r="F240" s="701">
        <v>188.54587067272601</v>
      </c>
      <c r="G240" s="702">
        <v>62.848623557575003</v>
      </c>
      <c r="H240" s="704">
        <v>12.175990000000001</v>
      </c>
      <c r="I240" s="701">
        <v>57.373440000000002</v>
      </c>
      <c r="J240" s="702">
        <v>-5.4751835575749999</v>
      </c>
      <c r="K240" s="705">
        <v>0.30429433323100002</v>
      </c>
    </row>
    <row r="241" spans="1:11" ht="14.4" customHeight="1" thickBot="1" x14ac:dyDescent="0.35">
      <c r="A241" s="722" t="s">
        <v>561</v>
      </c>
      <c r="B241" s="706">
        <v>126.131971249586</v>
      </c>
      <c r="C241" s="706">
        <v>67.331000000000003</v>
      </c>
      <c r="D241" s="707">
        <v>-58.800971249584997</v>
      </c>
      <c r="E241" s="713">
        <v>0.533813904063</v>
      </c>
      <c r="F241" s="706">
        <v>112.454108064598</v>
      </c>
      <c r="G241" s="707">
        <v>37.484702688199</v>
      </c>
      <c r="H241" s="709">
        <v>4.62</v>
      </c>
      <c r="I241" s="706">
        <v>18.385000000000002</v>
      </c>
      <c r="J241" s="707">
        <v>-19.099702688198999</v>
      </c>
      <c r="K241" s="714">
        <v>0.16348891397900001</v>
      </c>
    </row>
    <row r="242" spans="1:11" ht="14.4" customHeight="1" thickBot="1" x14ac:dyDescent="0.35">
      <c r="A242" s="723" t="s">
        <v>562</v>
      </c>
      <c r="B242" s="701">
        <v>126.131971249586</v>
      </c>
      <c r="C242" s="701">
        <v>67.331000000000003</v>
      </c>
      <c r="D242" s="702">
        <v>-58.800971249584997</v>
      </c>
      <c r="E242" s="703">
        <v>0.533813904063</v>
      </c>
      <c r="F242" s="701">
        <v>112.454108064598</v>
      </c>
      <c r="G242" s="702">
        <v>37.484702688199</v>
      </c>
      <c r="H242" s="704">
        <v>4.62</v>
      </c>
      <c r="I242" s="701">
        <v>18.385000000000002</v>
      </c>
      <c r="J242" s="702">
        <v>-19.099702688198999</v>
      </c>
      <c r="K242" s="705">
        <v>0.16348891397900001</v>
      </c>
    </row>
    <row r="243" spans="1:11" ht="14.4" customHeight="1" thickBot="1" x14ac:dyDescent="0.35">
      <c r="A243" s="722" t="s">
        <v>563</v>
      </c>
      <c r="B243" s="706">
        <v>152.798563602885</v>
      </c>
      <c r="C243" s="706">
        <v>105.52694</v>
      </c>
      <c r="D243" s="707">
        <v>-47.271623602885001</v>
      </c>
      <c r="E243" s="713">
        <v>0.69062782732799999</v>
      </c>
      <c r="F243" s="706">
        <v>285.54519117561898</v>
      </c>
      <c r="G243" s="707">
        <v>95.181730391871994</v>
      </c>
      <c r="H243" s="709">
        <v>6.4920200000000001</v>
      </c>
      <c r="I243" s="706">
        <v>39.904060000000001</v>
      </c>
      <c r="J243" s="707">
        <v>-55.277670391872</v>
      </c>
      <c r="K243" s="714">
        <v>0.13974691654099999</v>
      </c>
    </row>
    <row r="244" spans="1:11" ht="14.4" customHeight="1" thickBot="1" x14ac:dyDescent="0.35">
      <c r="A244" s="723" t="s">
        <v>564</v>
      </c>
      <c r="B244" s="701">
        <v>39.900902642512001</v>
      </c>
      <c r="C244" s="701">
        <v>50.182000000000002</v>
      </c>
      <c r="D244" s="702">
        <v>10.281097357487001</v>
      </c>
      <c r="E244" s="703">
        <v>1.257665783894</v>
      </c>
      <c r="F244" s="701">
        <v>143.23897191457701</v>
      </c>
      <c r="G244" s="702">
        <v>47.746323971525001</v>
      </c>
      <c r="H244" s="704">
        <v>1.1100000000000001</v>
      </c>
      <c r="I244" s="701">
        <v>20.71</v>
      </c>
      <c r="J244" s="702">
        <v>-27.036323971525</v>
      </c>
      <c r="K244" s="705">
        <v>0.14458355657800001</v>
      </c>
    </row>
    <row r="245" spans="1:11" ht="14.4" customHeight="1" thickBot="1" x14ac:dyDescent="0.35">
      <c r="A245" s="723" t="s">
        <v>565</v>
      </c>
      <c r="B245" s="701">
        <v>95.917027294603002</v>
      </c>
      <c r="C245" s="701">
        <v>40.656700000000001</v>
      </c>
      <c r="D245" s="702">
        <v>-55.260327294603002</v>
      </c>
      <c r="E245" s="703">
        <v>0.42387364523999999</v>
      </c>
      <c r="F245" s="701">
        <v>125.94787642102</v>
      </c>
      <c r="G245" s="702">
        <v>41.982625473672996</v>
      </c>
      <c r="H245" s="704">
        <v>3.5209999999999999</v>
      </c>
      <c r="I245" s="701">
        <v>14.346</v>
      </c>
      <c r="J245" s="702">
        <v>-27.636625473673</v>
      </c>
      <c r="K245" s="705">
        <v>0.113904262681</v>
      </c>
    </row>
    <row r="246" spans="1:11" ht="14.4" customHeight="1" thickBot="1" x14ac:dyDescent="0.35">
      <c r="A246" s="723" t="s">
        <v>566</v>
      </c>
      <c r="B246" s="701">
        <v>16.980633665768</v>
      </c>
      <c r="C246" s="701">
        <v>14.68824</v>
      </c>
      <c r="D246" s="702">
        <v>-2.292393665768</v>
      </c>
      <c r="E246" s="703">
        <v>0.86499952175499994</v>
      </c>
      <c r="F246" s="701">
        <v>16.358342840020999</v>
      </c>
      <c r="G246" s="702">
        <v>5.4527809466730002</v>
      </c>
      <c r="H246" s="704">
        <v>1.8610199999999999</v>
      </c>
      <c r="I246" s="701">
        <v>4.8480600000000003</v>
      </c>
      <c r="J246" s="702">
        <v>-0.60472094667300003</v>
      </c>
      <c r="K246" s="705">
        <v>0.29636620575799999</v>
      </c>
    </row>
    <row r="247" spans="1:11" ht="14.4" customHeight="1" thickBot="1" x14ac:dyDescent="0.35">
      <c r="A247" s="722" t="s">
        <v>567</v>
      </c>
      <c r="B247" s="706">
        <v>913.28976940331302</v>
      </c>
      <c r="C247" s="706">
        <v>1029.57665</v>
      </c>
      <c r="D247" s="707">
        <v>116.286880596687</v>
      </c>
      <c r="E247" s="713">
        <v>1.127327475345</v>
      </c>
      <c r="F247" s="706">
        <v>969.78958145359604</v>
      </c>
      <c r="G247" s="707">
        <v>323.26319381786499</v>
      </c>
      <c r="H247" s="709">
        <v>0</v>
      </c>
      <c r="I247" s="706">
        <v>247.48559</v>
      </c>
      <c r="J247" s="707">
        <v>-75.777603817865</v>
      </c>
      <c r="K247" s="714">
        <v>0.255195142052</v>
      </c>
    </row>
    <row r="248" spans="1:11" ht="14.4" customHeight="1" thickBot="1" x14ac:dyDescent="0.35">
      <c r="A248" s="723" t="s">
        <v>568</v>
      </c>
      <c r="B248" s="701">
        <v>913.28976940331302</v>
      </c>
      <c r="C248" s="701">
        <v>1029.57665</v>
      </c>
      <c r="D248" s="702">
        <v>116.286880596687</v>
      </c>
      <c r="E248" s="703">
        <v>1.127327475345</v>
      </c>
      <c r="F248" s="701">
        <v>969.78958145359604</v>
      </c>
      <c r="G248" s="702">
        <v>323.26319381786499</v>
      </c>
      <c r="H248" s="704">
        <v>0</v>
      </c>
      <c r="I248" s="701">
        <v>247.48559</v>
      </c>
      <c r="J248" s="702">
        <v>-75.777603817865</v>
      </c>
      <c r="K248" s="705">
        <v>0.255195142052</v>
      </c>
    </row>
    <row r="249" spans="1:11" ht="14.4" customHeight="1" thickBot="1" x14ac:dyDescent="0.35">
      <c r="A249" s="722" t="s">
        <v>569</v>
      </c>
      <c r="B249" s="706">
        <v>0</v>
      </c>
      <c r="C249" s="706">
        <v>10.494</v>
      </c>
      <c r="D249" s="707">
        <v>10.494</v>
      </c>
      <c r="E249" s="708" t="s">
        <v>376</v>
      </c>
      <c r="F249" s="706">
        <v>0</v>
      </c>
      <c r="G249" s="707">
        <v>0</v>
      </c>
      <c r="H249" s="709">
        <v>0.36</v>
      </c>
      <c r="I249" s="706">
        <v>1.0169999999999999</v>
      </c>
      <c r="J249" s="707">
        <v>1.0169999999999999</v>
      </c>
      <c r="K249" s="710" t="s">
        <v>376</v>
      </c>
    </row>
    <row r="250" spans="1:11" ht="14.4" customHeight="1" thickBot="1" x14ac:dyDescent="0.35">
      <c r="A250" s="723" t="s">
        <v>570</v>
      </c>
      <c r="B250" s="701">
        <v>0</v>
      </c>
      <c r="C250" s="701">
        <v>10.494</v>
      </c>
      <c r="D250" s="702">
        <v>10.494</v>
      </c>
      <c r="E250" s="711" t="s">
        <v>376</v>
      </c>
      <c r="F250" s="701">
        <v>0</v>
      </c>
      <c r="G250" s="702">
        <v>0</v>
      </c>
      <c r="H250" s="704">
        <v>0.36</v>
      </c>
      <c r="I250" s="701">
        <v>1.0169999999999999</v>
      </c>
      <c r="J250" s="702">
        <v>1.0169999999999999</v>
      </c>
      <c r="K250" s="712" t="s">
        <v>376</v>
      </c>
    </row>
    <row r="251" spans="1:11" ht="14.4" customHeight="1" thickBot="1" x14ac:dyDescent="0.35">
      <c r="A251" s="722" t="s">
        <v>571</v>
      </c>
      <c r="B251" s="706">
        <v>1414.20890913685</v>
      </c>
      <c r="C251" s="706">
        <v>1184.4724100000001</v>
      </c>
      <c r="D251" s="707">
        <v>-229.736499136855</v>
      </c>
      <c r="E251" s="713">
        <v>0.83755122906299995</v>
      </c>
      <c r="F251" s="706">
        <v>1590.3913817196101</v>
      </c>
      <c r="G251" s="707">
        <v>530.13046057320196</v>
      </c>
      <c r="H251" s="709">
        <v>83.013480000000001</v>
      </c>
      <c r="I251" s="706">
        <v>427.65651000000003</v>
      </c>
      <c r="J251" s="707">
        <v>-102.47395057320099</v>
      </c>
      <c r="K251" s="714">
        <v>0.26890016816899998</v>
      </c>
    </row>
    <row r="252" spans="1:11" ht="14.4" customHeight="1" thickBot="1" x14ac:dyDescent="0.35">
      <c r="A252" s="723" t="s">
        <v>572</v>
      </c>
      <c r="B252" s="701">
        <v>1414.20890913685</v>
      </c>
      <c r="C252" s="701">
        <v>1184.4724100000001</v>
      </c>
      <c r="D252" s="702">
        <v>-229.736499136855</v>
      </c>
      <c r="E252" s="703">
        <v>0.83755122906299995</v>
      </c>
      <c r="F252" s="701">
        <v>1590.3913817196101</v>
      </c>
      <c r="G252" s="702">
        <v>530.13046057320196</v>
      </c>
      <c r="H252" s="704">
        <v>83.013480000000001</v>
      </c>
      <c r="I252" s="701">
        <v>427.65651000000003</v>
      </c>
      <c r="J252" s="702">
        <v>-102.47395057320099</v>
      </c>
      <c r="K252" s="705">
        <v>0.26890016816899998</v>
      </c>
    </row>
    <row r="253" spans="1:11" ht="14.4" customHeight="1" thickBot="1" x14ac:dyDescent="0.35">
      <c r="A253" s="722" t="s">
        <v>573</v>
      </c>
      <c r="B253" s="706">
        <v>0</v>
      </c>
      <c r="C253" s="706">
        <v>833.18700000000001</v>
      </c>
      <c r="D253" s="707">
        <v>833.18700000000001</v>
      </c>
      <c r="E253" s="708" t="s">
        <v>376</v>
      </c>
      <c r="F253" s="706">
        <v>0</v>
      </c>
      <c r="G253" s="707">
        <v>0</v>
      </c>
      <c r="H253" s="709">
        <v>57.319879999999998</v>
      </c>
      <c r="I253" s="706">
        <v>252.75595000000001</v>
      </c>
      <c r="J253" s="707">
        <v>252.75595000000001</v>
      </c>
      <c r="K253" s="710" t="s">
        <v>376</v>
      </c>
    </row>
    <row r="254" spans="1:11" ht="14.4" customHeight="1" thickBot="1" x14ac:dyDescent="0.35">
      <c r="A254" s="723" t="s">
        <v>574</v>
      </c>
      <c r="B254" s="701">
        <v>0</v>
      </c>
      <c r="C254" s="701">
        <v>13.95</v>
      </c>
      <c r="D254" s="702">
        <v>13.95</v>
      </c>
      <c r="E254" s="711" t="s">
        <v>376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05">
        <v>4</v>
      </c>
    </row>
    <row r="255" spans="1:11" ht="14.4" customHeight="1" thickBot="1" x14ac:dyDescent="0.35">
      <c r="A255" s="723" t="s">
        <v>575</v>
      </c>
      <c r="B255" s="701">
        <v>0</v>
      </c>
      <c r="C255" s="701">
        <v>819.23699999999997</v>
      </c>
      <c r="D255" s="702">
        <v>819.23699999999997</v>
      </c>
      <c r="E255" s="711" t="s">
        <v>376</v>
      </c>
      <c r="F255" s="701">
        <v>0</v>
      </c>
      <c r="G255" s="702">
        <v>0</v>
      </c>
      <c r="H255" s="704">
        <v>57.319879999999998</v>
      </c>
      <c r="I255" s="701">
        <v>252.75595000000001</v>
      </c>
      <c r="J255" s="702">
        <v>252.75595000000001</v>
      </c>
      <c r="K255" s="712" t="s">
        <v>376</v>
      </c>
    </row>
    <row r="256" spans="1:11" ht="14.4" customHeight="1" thickBot="1" x14ac:dyDescent="0.35">
      <c r="A256" s="722" t="s">
        <v>576</v>
      </c>
      <c r="B256" s="706">
        <v>4877.0039779159297</v>
      </c>
      <c r="C256" s="706">
        <v>5484.7126900000003</v>
      </c>
      <c r="D256" s="707">
        <v>607.70871208407004</v>
      </c>
      <c r="E256" s="713">
        <v>1.1246069748630001</v>
      </c>
      <c r="F256" s="706">
        <v>5196.6740904356802</v>
      </c>
      <c r="G256" s="707">
        <v>1732.2246968119</v>
      </c>
      <c r="H256" s="709">
        <v>590.89472000000001</v>
      </c>
      <c r="I256" s="706">
        <v>1969.23152</v>
      </c>
      <c r="J256" s="707">
        <v>237.00682318810601</v>
      </c>
      <c r="K256" s="714">
        <v>0.378940738966</v>
      </c>
    </row>
    <row r="257" spans="1:11" ht="14.4" customHeight="1" thickBot="1" x14ac:dyDescent="0.35">
      <c r="A257" s="723" t="s">
        <v>577</v>
      </c>
      <c r="B257" s="701">
        <v>4877.0039779159297</v>
      </c>
      <c r="C257" s="701">
        <v>5484.7126900000003</v>
      </c>
      <c r="D257" s="702">
        <v>607.70871208407004</v>
      </c>
      <c r="E257" s="703">
        <v>1.1246069748630001</v>
      </c>
      <c r="F257" s="701">
        <v>5196.6740904356802</v>
      </c>
      <c r="G257" s="702">
        <v>1732.2246968119</v>
      </c>
      <c r="H257" s="704">
        <v>590.89472000000001</v>
      </c>
      <c r="I257" s="701">
        <v>1969.23152</v>
      </c>
      <c r="J257" s="702">
        <v>237.00682318810601</v>
      </c>
      <c r="K257" s="705">
        <v>0.378940738966</v>
      </c>
    </row>
    <row r="258" spans="1:11" ht="14.4" customHeight="1" thickBot="1" x14ac:dyDescent="0.35">
      <c r="A258" s="719" t="s">
        <v>578</v>
      </c>
      <c r="B258" s="701">
        <v>0</v>
      </c>
      <c r="C258" s="701">
        <v>30.291740000000001</v>
      </c>
      <c r="D258" s="702">
        <v>30.291740000000001</v>
      </c>
      <c r="E258" s="711" t="s">
        <v>329</v>
      </c>
      <c r="F258" s="701">
        <v>0</v>
      </c>
      <c r="G258" s="702">
        <v>0</v>
      </c>
      <c r="H258" s="704">
        <v>1.14802</v>
      </c>
      <c r="I258" s="701">
        <v>7.6784100000000004</v>
      </c>
      <c r="J258" s="702">
        <v>7.6784100000000004</v>
      </c>
      <c r="K258" s="712" t="s">
        <v>376</v>
      </c>
    </row>
    <row r="259" spans="1:11" ht="14.4" customHeight="1" thickBot="1" x14ac:dyDescent="0.35">
      <c r="A259" s="724" t="s">
        <v>579</v>
      </c>
      <c r="B259" s="706">
        <v>0</v>
      </c>
      <c r="C259" s="706">
        <v>30.291740000000001</v>
      </c>
      <c r="D259" s="707">
        <v>30.291740000000001</v>
      </c>
      <c r="E259" s="708" t="s">
        <v>329</v>
      </c>
      <c r="F259" s="706">
        <v>0</v>
      </c>
      <c r="G259" s="707">
        <v>0</v>
      </c>
      <c r="H259" s="709">
        <v>1.14802</v>
      </c>
      <c r="I259" s="706">
        <v>7.6784100000000004</v>
      </c>
      <c r="J259" s="707">
        <v>7.6784100000000004</v>
      </c>
      <c r="K259" s="710" t="s">
        <v>376</v>
      </c>
    </row>
    <row r="260" spans="1:11" ht="14.4" customHeight="1" thickBot="1" x14ac:dyDescent="0.35">
      <c r="A260" s="726" t="s">
        <v>580</v>
      </c>
      <c r="B260" s="706">
        <v>0</v>
      </c>
      <c r="C260" s="706">
        <v>30.291740000000001</v>
      </c>
      <c r="D260" s="707">
        <v>30.291740000000001</v>
      </c>
      <c r="E260" s="708" t="s">
        <v>329</v>
      </c>
      <c r="F260" s="706">
        <v>0</v>
      </c>
      <c r="G260" s="707">
        <v>0</v>
      </c>
      <c r="H260" s="709">
        <v>1.14802</v>
      </c>
      <c r="I260" s="706">
        <v>7.6784100000000004</v>
      </c>
      <c r="J260" s="707">
        <v>7.6784100000000004</v>
      </c>
      <c r="K260" s="710" t="s">
        <v>376</v>
      </c>
    </row>
    <row r="261" spans="1:11" ht="14.4" customHeight="1" thickBot="1" x14ac:dyDescent="0.35">
      <c r="A261" s="722" t="s">
        <v>581</v>
      </c>
      <c r="B261" s="706">
        <v>0</v>
      </c>
      <c r="C261" s="706">
        <v>30.291740000000001</v>
      </c>
      <c r="D261" s="707">
        <v>30.291740000000001</v>
      </c>
      <c r="E261" s="708" t="s">
        <v>376</v>
      </c>
      <c r="F261" s="706">
        <v>0</v>
      </c>
      <c r="G261" s="707">
        <v>0</v>
      </c>
      <c r="H261" s="709">
        <v>1.14802</v>
      </c>
      <c r="I261" s="706">
        <v>7.6784100000000004</v>
      </c>
      <c r="J261" s="707">
        <v>7.6784100000000004</v>
      </c>
      <c r="K261" s="710" t="s">
        <v>376</v>
      </c>
    </row>
    <row r="262" spans="1:11" ht="14.4" customHeight="1" thickBot="1" x14ac:dyDescent="0.35">
      <c r="A262" s="723" t="s">
        <v>582</v>
      </c>
      <c r="B262" s="701">
        <v>0</v>
      </c>
      <c r="C262" s="701">
        <v>28.100539999999999</v>
      </c>
      <c r="D262" s="702">
        <v>28.100539999999999</v>
      </c>
      <c r="E262" s="711" t="s">
        <v>376</v>
      </c>
      <c r="F262" s="701">
        <v>0</v>
      </c>
      <c r="G262" s="702">
        <v>0</v>
      </c>
      <c r="H262" s="704">
        <v>1.14802</v>
      </c>
      <c r="I262" s="701">
        <v>7.1328100000000001</v>
      </c>
      <c r="J262" s="702">
        <v>7.1328100000000001</v>
      </c>
      <c r="K262" s="712" t="s">
        <v>376</v>
      </c>
    </row>
    <row r="263" spans="1:11" ht="14.4" customHeight="1" thickBot="1" x14ac:dyDescent="0.35">
      <c r="A263" s="723" t="s">
        <v>583</v>
      </c>
      <c r="B263" s="701">
        <v>0</v>
      </c>
      <c r="C263" s="701">
        <v>2.1911999999999998</v>
      </c>
      <c r="D263" s="702">
        <v>2.1911999999999998</v>
      </c>
      <c r="E263" s="711" t="s">
        <v>376</v>
      </c>
      <c r="F263" s="701">
        <v>0</v>
      </c>
      <c r="G263" s="702">
        <v>0</v>
      </c>
      <c r="H263" s="704">
        <v>0</v>
      </c>
      <c r="I263" s="701">
        <v>0.54559999999999997</v>
      </c>
      <c r="J263" s="702">
        <v>0.54559999999999997</v>
      </c>
      <c r="K263" s="712" t="s">
        <v>376</v>
      </c>
    </row>
    <row r="264" spans="1:11" ht="14.4" customHeight="1" thickBot="1" x14ac:dyDescent="0.35">
      <c r="A264" s="727"/>
      <c r="B264" s="701">
        <v>-27355.8304210356</v>
      </c>
      <c r="C264" s="701">
        <v>-31615.2729900001</v>
      </c>
      <c r="D264" s="702">
        <v>-4259.4425689645104</v>
      </c>
      <c r="E264" s="703">
        <v>1.1557051094190001</v>
      </c>
      <c r="F264" s="701">
        <v>-24431.525659164501</v>
      </c>
      <c r="G264" s="702">
        <v>-8143.8418863881798</v>
      </c>
      <c r="H264" s="704">
        <v>-4957.6671199999601</v>
      </c>
      <c r="I264" s="701">
        <v>-20545.12313</v>
      </c>
      <c r="J264" s="702">
        <v>-12401.2812436118</v>
      </c>
      <c r="K264" s="705">
        <v>0.84092673607900004</v>
      </c>
    </row>
    <row r="265" spans="1:11" ht="14.4" customHeight="1" thickBot="1" x14ac:dyDescent="0.35">
      <c r="A265" s="728" t="s">
        <v>66</v>
      </c>
      <c r="B265" s="715">
        <v>-27355.8304210356</v>
      </c>
      <c r="C265" s="715">
        <v>-31615.2729900001</v>
      </c>
      <c r="D265" s="716">
        <v>-4259.4425689645204</v>
      </c>
      <c r="E265" s="717" t="s">
        <v>329</v>
      </c>
      <c r="F265" s="715">
        <v>-24431.525659164501</v>
      </c>
      <c r="G265" s="716">
        <v>-8143.8418863881798</v>
      </c>
      <c r="H265" s="715">
        <v>-4957.6671199999601</v>
      </c>
      <c r="I265" s="715">
        <v>-20545.12313</v>
      </c>
      <c r="J265" s="716">
        <v>-12401.2812436118</v>
      </c>
      <c r="K265" s="718">
        <v>0.84092673607900004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587</v>
      </c>
      <c r="C6" s="731">
        <v>861.26990999999998</v>
      </c>
      <c r="D6" s="731">
        <v>1022.83843</v>
      </c>
      <c r="E6" s="731"/>
      <c r="F6" s="731">
        <v>1391.0019400000001</v>
      </c>
      <c r="G6" s="731">
        <v>1043.3333749999999</v>
      </c>
      <c r="H6" s="731">
        <v>347.66856500000017</v>
      </c>
      <c r="I6" s="732">
        <v>1.3332286432416678</v>
      </c>
      <c r="J6" s="733" t="s">
        <v>1</v>
      </c>
    </row>
    <row r="7" spans="1:10" ht="14.4" customHeight="1" x14ac:dyDescent="0.3">
      <c r="A7" s="729" t="s">
        <v>584</v>
      </c>
      <c r="B7" s="730" t="s">
        <v>588</v>
      </c>
      <c r="C7" s="731">
        <v>19.778179999999995</v>
      </c>
      <c r="D7" s="731">
        <v>24.278020000000001</v>
      </c>
      <c r="E7" s="731"/>
      <c r="F7" s="731">
        <v>6</v>
      </c>
      <c r="G7" s="731">
        <v>23.333333984374999</v>
      </c>
      <c r="H7" s="731">
        <v>-17.333333984374999</v>
      </c>
      <c r="I7" s="732">
        <v>0.25714284996811243</v>
      </c>
      <c r="J7" s="733" t="s">
        <v>1</v>
      </c>
    </row>
    <row r="8" spans="1:10" ht="14.4" customHeight="1" x14ac:dyDescent="0.3">
      <c r="A8" s="729" t="s">
        <v>584</v>
      </c>
      <c r="B8" s="730" t="s">
        <v>589</v>
      </c>
      <c r="C8" s="731">
        <v>3.4280599999999999</v>
      </c>
      <c r="D8" s="731">
        <v>8.5312800000000006</v>
      </c>
      <c r="E8" s="731"/>
      <c r="F8" s="731">
        <v>1.35077</v>
      </c>
      <c r="G8" s="731">
        <v>8.3333330078125005</v>
      </c>
      <c r="H8" s="731">
        <v>-6.9825630078125007</v>
      </c>
      <c r="I8" s="732">
        <v>0.16209240633173461</v>
      </c>
      <c r="J8" s="733" t="s">
        <v>1</v>
      </c>
    </row>
    <row r="9" spans="1:10" ht="14.4" customHeight="1" x14ac:dyDescent="0.3">
      <c r="A9" s="729" t="s">
        <v>584</v>
      </c>
      <c r="B9" s="730" t="s">
        <v>590</v>
      </c>
      <c r="C9" s="731">
        <v>8.5053799999999988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586</v>
      </c>
      <c r="J9" s="733" t="s">
        <v>1</v>
      </c>
    </row>
    <row r="10" spans="1:10" ht="14.4" customHeight="1" x14ac:dyDescent="0.3">
      <c r="A10" s="729" t="s">
        <v>584</v>
      </c>
      <c r="B10" s="730" t="s">
        <v>591</v>
      </c>
      <c r="C10" s="731">
        <v>0</v>
      </c>
      <c r="D10" s="731">
        <v>21.527000000000001</v>
      </c>
      <c r="E10" s="731"/>
      <c r="F10" s="731">
        <v>0</v>
      </c>
      <c r="G10" s="731">
        <v>16.666666015625001</v>
      </c>
      <c r="H10" s="731">
        <v>-16.666666015625001</v>
      </c>
      <c r="I10" s="732">
        <v>0</v>
      </c>
      <c r="J10" s="733" t="s">
        <v>1</v>
      </c>
    </row>
    <row r="11" spans="1:10" ht="14.4" customHeight="1" x14ac:dyDescent="0.3">
      <c r="A11" s="729" t="s">
        <v>584</v>
      </c>
      <c r="B11" s="730" t="s">
        <v>592</v>
      </c>
      <c r="C11" s="731">
        <v>33.269889999999997</v>
      </c>
      <c r="D11" s="731">
        <v>37.431270000000005</v>
      </c>
      <c r="E11" s="731"/>
      <c r="F11" s="731">
        <v>26.231200000000005</v>
      </c>
      <c r="G11" s="731">
        <v>28.333333984374999</v>
      </c>
      <c r="H11" s="731">
        <v>-2.1021339843749942</v>
      </c>
      <c r="I11" s="732">
        <v>0.92580703755038996</v>
      </c>
      <c r="J11" s="733" t="s">
        <v>1</v>
      </c>
    </row>
    <row r="12" spans="1:10" ht="14.4" customHeight="1" x14ac:dyDescent="0.3">
      <c r="A12" s="729" t="s">
        <v>584</v>
      </c>
      <c r="B12" s="730" t="s">
        <v>593</v>
      </c>
      <c r="C12" s="731">
        <v>0</v>
      </c>
      <c r="D12" s="731">
        <v>27.749040000000001</v>
      </c>
      <c r="E12" s="731"/>
      <c r="F12" s="731">
        <v>15.18</v>
      </c>
      <c r="G12" s="731">
        <v>31.666666015625001</v>
      </c>
      <c r="H12" s="731">
        <v>-16.486666015625001</v>
      </c>
      <c r="I12" s="732">
        <v>0.47936843090806802</v>
      </c>
      <c r="J12" s="733" t="s">
        <v>1</v>
      </c>
    </row>
    <row r="13" spans="1:10" ht="14.4" customHeight="1" x14ac:dyDescent="0.3">
      <c r="A13" s="729" t="s">
        <v>584</v>
      </c>
      <c r="B13" s="730" t="s">
        <v>594</v>
      </c>
      <c r="C13" s="731">
        <v>280.67710999999997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586</v>
      </c>
      <c r="J13" s="733" t="s">
        <v>1</v>
      </c>
    </row>
    <row r="14" spans="1:10" ht="14.4" customHeight="1" x14ac:dyDescent="0.3">
      <c r="A14" s="729" t="s">
        <v>584</v>
      </c>
      <c r="B14" s="730" t="s">
        <v>595</v>
      </c>
      <c r="C14" s="731">
        <v>108.00905000000002</v>
      </c>
      <c r="D14" s="731">
        <v>126.78405000000001</v>
      </c>
      <c r="E14" s="731"/>
      <c r="F14" s="731">
        <v>108.26053000000002</v>
      </c>
      <c r="G14" s="731">
        <v>130.00000007629396</v>
      </c>
      <c r="H14" s="731">
        <v>-21.739470076293941</v>
      </c>
      <c r="I14" s="732">
        <v>0.83277330720357268</v>
      </c>
      <c r="J14" s="733" t="s">
        <v>1</v>
      </c>
    </row>
    <row r="15" spans="1:10" ht="14.4" customHeight="1" x14ac:dyDescent="0.3">
      <c r="A15" s="729" t="s">
        <v>584</v>
      </c>
      <c r="B15" s="730" t="s">
        <v>596</v>
      </c>
      <c r="C15" s="731">
        <v>0.31900000000000001</v>
      </c>
      <c r="D15" s="731">
        <v>4.4521000000000006</v>
      </c>
      <c r="E15" s="731"/>
      <c r="F15" s="731">
        <v>0.37125000000000002</v>
      </c>
      <c r="G15" s="731">
        <v>23.333333984374999</v>
      </c>
      <c r="H15" s="731">
        <v>-22.962083984374999</v>
      </c>
      <c r="I15" s="732">
        <v>1.5910713841776961E-2</v>
      </c>
      <c r="J15" s="733" t="s">
        <v>1</v>
      </c>
    </row>
    <row r="16" spans="1:10" ht="14.4" customHeight="1" x14ac:dyDescent="0.3">
      <c r="A16" s="729" t="s">
        <v>584</v>
      </c>
      <c r="B16" s="730" t="s">
        <v>597</v>
      </c>
      <c r="C16" s="731">
        <v>35.48171</v>
      </c>
      <c r="D16" s="731">
        <v>27.659539999999996</v>
      </c>
      <c r="E16" s="731"/>
      <c r="F16" s="731">
        <v>26.99804</v>
      </c>
      <c r="G16" s="731">
        <v>30</v>
      </c>
      <c r="H16" s="731">
        <v>-3.0019600000000004</v>
      </c>
      <c r="I16" s="732">
        <v>0.89993466666666666</v>
      </c>
      <c r="J16" s="733" t="s">
        <v>1</v>
      </c>
    </row>
    <row r="17" spans="1:10" ht="14.4" customHeight="1" x14ac:dyDescent="0.3">
      <c r="A17" s="729" t="s">
        <v>584</v>
      </c>
      <c r="B17" s="730" t="s">
        <v>598</v>
      </c>
      <c r="C17" s="731">
        <v>1350.73829</v>
      </c>
      <c r="D17" s="731">
        <v>1301.25073</v>
      </c>
      <c r="E17" s="731"/>
      <c r="F17" s="731">
        <v>1575.39373</v>
      </c>
      <c r="G17" s="731">
        <v>1335.0000420684814</v>
      </c>
      <c r="H17" s="731">
        <v>240.39368793151857</v>
      </c>
      <c r="I17" s="732">
        <v>1.1800701725514906</v>
      </c>
      <c r="J17" s="733" t="s">
        <v>599</v>
      </c>
    </row>
    <row r="19" spans="1:10" ht="14.4" customHeight="1" x14ac:dyDescent="0.3">
      <c r="A19" s="729" t="s">
        <v>584</v>
      </c>
      <c r="B19" s="730" t="s">
        <v>585</v>
      </c>
      <c r="C19" s="731" t="s">
        <v>586</v>
      </c>
      <c r="D19" s="731" t="s">
        <v>586</v>
      </c>
      <c r="E19" s="731"/>
      <c r="F19" s="731" t="s">
        <v>586</v>
      </c>
      <c r="G19" s="731" t="s">
        <v>586</v>
      </c>
      <c r="H19" s="731" t="s">
        <v>586</v>
      </c>
      <c r="I19" s="732" t="s">
        <v>586</v>
      </c>
      <c r="J19" s="733" t="s">
        <v>73</v>
      </c>
    </row>
    <row r="20" spans="1:10" ht="14.4" customHeight="1" x14ac:dyDescent="0.3">
      <c r="A20" s="729" t="s">
        <v>600</v>
      </c>
      <c r="B20" s="730" t="s">
        <v>601</v>
      </c>
      <c r="C20" s="731" t="s">
        <v>586</v>
      </c>
      <c r="D20" s="731" t="s">
        <v>586</v>
      </c>
      <c r="E20" s="731"/>
      <c r="F20" s="731" t="s">
        <v>586</v>
      </c>
      <c r="G20" s="731" t="s">
        <v>586</v>
      </c>
      <c r="H20" s="731" t="s">
        <v>586</v>
      </c>
      <c r="I20" s="732" t="s">
        <v>586</v>
      </c>
      <c r="J20" s="733" t="s">
        <v>0</v>
      </c>
    </row>
    <row r="21" spans="1:10" ht="14.4" customHeight="1" x14ac:dyDescent="0.3">
      <c r="A21" s="729" t="s">
        <v>600</v>
      </c>
      <c r="B21" s="730" t="s">
        <v>587</v>
      </c>
      <c r="C21" s="731">
        <v>287.85412000000002</v>
      </c>
      <c r="D21" s="731">
        <v>338.23174999999998</v>
      </c>
      <c r="E21" s="731"/>
      <c r="F21" s="731">
        <v>345.91991999999993</v>
      </c>
      <c r="G21" s="731">
        <v>321</v>
      </c>
      <c r="H21" s="731">
        <v>24.919919999999934</v>
      </c>
      <c r="I21" s="732">
        <v>1.0776321495327101</v>
      </c>
      <c r="J21" s="733" t="s">
        <v>1</v>
      </c>
    </row>
    <row r="22" spans="1:10" ht="14.4" customHeight="1" x14ac:dyDescent="0.3">
      <c r="A22" s="729" t="s">
        <v>600</v>
      </c>
      <c r="B22" s="730" t="s">
        <v>588</v>
      </c>
      <c r="C22" s="731">
        <v>19.778179999999995</v>
      </c>
      <c r="D22" s="731">
        <v>24.278020000000001</v>
      </c>
      <c r="E22" s="731"/>
      <c r="F22" s="731">
        <v>6</v>
      </c>
      <c r="G22" s="731">
        <v>23</v>
      </c>
      <c r="H22" s="731">
        <v>-17</v>
      </c>
      <c r="I22" s="732">
        <v>0.2608695652173913</v>
      </c>
      <c r="J22" s="733" t="s">
        <v>1</v>
      </c>
    </row>
    <row r="23" spans="1:10" ht="14.4" customHeight="1" x14ac:dyDescent="0.3">
      <c r="A23" s="729" t="s">
        <v>600</v>
      </c>
      <c r="B23" s="730" t="s">
        <v>589</v>
      </c>
      <c r="C23" s="731">
        <v>3.4280599999999999</v>
      </c>
      <c r="D23" s="731">
        <v>8.5312800000000006</v>
      </c>
      <c r="E23" s="731"/>
      <c r="F23" s="731">
        <v>1.35077</v>
      </c>
      <c r="G23" s="731">
        <v>8</v>
      </c>
      <c r="H23" s="731">
        <v>-6.6492300000000002</v>
      </c>
      <c r="I23" s="732">
        <v>0.16884625</v>
      </c>
      <c r="J23" s="733" t="s">
        <v>1</v>
      </c>
    </row>
    <row r="24" spans="1:10" ht="14.4" customHeight="1" x14ac:dyDescent="0.3">
      <c r="A24" s="729" t="s">
        <v>600</v>
      </c>
      <c r="B24" s="730" t="s">
        <v>590</v>
      </c>
      <c r="C24" s="731">
        <v>8.5053799999999988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586</v>
      </c>
      <c r="J24" s="733" t="s">
        <v>1</v>
      </c>
    </row>
    <row r="25" spans="1:10" ht="14.4" customHeight="1" x14ac:dyDescent="0.3">
      <c r="A25" s="729" t="s">
        <v>600</v>
      </c>
      <c r="B25" s="730" t="s">
        <v>591</v>
      </c>
      <c r="C25" s="731">
        <v>0</v>
      </c>
      <c r="D25" s="731">
        <v>21.527000000000001</v>
      </c>
      <c r="E25" s="731"/>
      <c r="F25" s="731">
        <v>0</v>
      </c>
      <c r="G25" s="731">
        <v>17</v>
      </c>
      <c r="H25" s="731">
        <v>-17</v>
      </c>
      <c r="I25" s="732">
        <v>0</v>
      </c>
      <c r="J25" s="733" t="s">
        <v>1</v>
      </c>
    </row>
    <row r="26" spans="1:10" ht="14.4" customHeight="1" x14ac:dyDescent="0.3">
      <c r="A26" s="729" t="s">
        <v>600</v>
      </c>
      <c r="B26" s="730" t="s">
        <v>594</v>
      </c>
      <c r="C26" s="731">
        <v>280.67710999999997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586</v>
      </c>
      <c r="J26" s="733" t="s">
        <v>1</v>
      </c>
    </row>
    <row r="27" spans="1:10" ht="14.4" customHeight="1" x14ac:dyDescent="0.3">
      <c r="A27" s="729" t="s">
        <v>600</v>
      </c>
      <c r="B27" s="730" t="s">
        <v>595</v>
      </c>
      <c r="C27" s="731">
        <v>107.71808000000001</v>
      </c>
      <c r="D27" s="731">
        <v>126.64813000000001</v>
      </c>
      <c r="E27" s="731"/>
      <c r="F27" s="731">
        <v>108.03884000000002</v>
      </c>
      <c r="G27" s="731">
        <v>130</v>
      </c>
      <c r="H27" s="731">
        <v>-21.961159999999978</v>
      </c>
      <c r="I27" s="732">
        <v>0.83106800000000014</v>
      </c>
      <c r="J27" s="733" t="s">
        <v>1</v>
      </c>
    </row>
    <row r="28" spans="1:10" ht="14.4" customHeight="1" x14ac:dyDescent="0.3">
      <c r="A28" s="729" t="s">
        <v>600</v>
      </c>
      <c r="B28" s="730" t="s">
        <v>596</v>
      </c>
      <c r="C28" s="731">
        <v>0.31900000000000001</v>
      </c>
      <c r="D28" s="731">
        <v>4.4521000000000006</v>
      </c>
      <c r="E28" s="731"/>
      <c r="F28" s="731">
        <v>0.37125000000000002</v>
      </c>
      <c r="G28" s="731">
        <v>23</v>
      </c>
      <c r="H28" s="731">
        <v>-22.62875</v>
      </c>
      <c r="I28" s="732">
        <v>1.614130434782609E-2</v>
      </c>
      <c r="J28" s="733" t="s">
        <v>1</v>
      </c>
    </row>
    <row r="29" spans="1:10" ht="14.4" customHeight="1" x14ac:dyDescent="0.3">
      <c r="A29" s="729" t="s">
        <v>600</v>
      </c>
      <c r="B29" s="730" t="s">
        <v>597</v>
      </c>
      <c r="C29" s="731">
        <v>35.48171</v>
      </c>
      <c r="D29" s="731">
        <v>27.659539999999996</v>
      </c>
      <c r="E29" s="731"/>
      <c r="F29" s="731">
        <v>26.99804</v>
      </c>
      <c r="G29" s="731">
        <v>30</v>
      </c>
      <c r="H29" s="731">
        <v>-3.0019600000000004</v>
      </c>
      <c r="I29" s="732">
        <v>0.89993466666666666</v>
      </c>
      <c r="J29" s="733" t="s">
        <v>1</v>
      </c>
    </row>
    <row r="30" spans="1:10" ht="14.4" customHeight="1" x14ac:dyDescent="0.3">
      <c r="A30" s="729" t="s">
        <v>600</v>
      </c>
      <c r="B30" s="730" t="s">
        <v>602</v>
      </c>
      <c r="C30" s="731">
        <v>743.76164000000006</v>
      </c>
      <c r="D30" s="731">
        <v>551.32781999999997</v>
      </c>
      <c r="E30" s="731"/>
      <c r="F30" s="731">
        <v>488.67881999999997</v>
      </c>
      <c r="G30" s="731">
        <v>553</v>
      </c>
      <c r="H30" s="731">
        <v>-64.321180000000027</v>
      </c>
      <c r="I30" s="732">
        <v>0.88368683544303794</v>
      </c>
      <c r="J30" s="733" t="s">
        <v>603</v>
      </c>
    </row>
    <row r="31" spans="1:10" ht="14.4" customHeight="1" x14ac:dyDescent="0.3">
      <c r="A31" s="729" t="s">
        <v>586</v>
      </c>
      <c r="B31" s="730" t="s">
        <v>586</v>
      </c>
      <c r="C31" s="731" t="s">
        <v>586</v>
      </c>
      <c r="D31" s="731" t="s">
        <v>586</v>
      </c>
      <c r="E31" s="731"/>
      <c r="F31" s="731" t="s">
        <v>586</v>
      </c>
      <c r="G31" s="731" t="s">
        <v>586</v>
      </c>
      <c r="H31" s="731" t="s">
        <v>586</v>
      </c>
      <c r="I31" s="732" t="s">
        <v>586</v>
      </c>
      <c r="J31" s="733" t="s">
        <v>604</v>
      </c>
    </row>
    <row r="32" spans="1:10" ht="14.4" customHeight="1" x14ac:dyDescent="0.3">
      <c r="A32" s="729" t="s">
        <v>605</v>
      </c>
      <c r="B32" s="730" t="s">
        <v>606</v>
      </c>
      <c r="C32" s="731" t="s">
        <v>586</v>
      </c>
      <c r="D32" s="731" t="s">
        <v>586</v>
      </c>
      <c r="E32" s="731"/>
      <c r="F32" s="731" t="s">
        <v>586</v>
      </c>
      <c r="G32" s="731" t="s">
        <v>586</v>
      </c>
      <c r="H32" s="731" t="s">
        <v>586</v>
      </c>
      <c r="I32" s="732" t="s">
        <v>586</v>
      </c>
      <c r="J32" s="733" t="s">
        <v>0</v>
      </c>
    </row>
    <row r="33" spans="1:10" ht="14.4" customHeight="1" x14ac:dyDescent="0.3">
      <c r="A33" s="729" t="s">
        <v>605</v>
      </c>
      <c r="B33" s="730" t="s">
        <v>587</v>
      </c>
      <c r="C33" s="731">
        <v>573.4157899999999</v>
      </c>
      <c r="D33" s="731">
        <v>684.6066800000001</v>
      </c>
      <c r="E33" s="731"/>
      <c r="F33" s="731">
        <v>1045.0820200000001</v>
      </c>
      <c r="G33" s="731">
        <v>722</v>
      </c>
      <c r="H33" s="731">
        <v>323.08202000000006</v>
      </c>
      <c r="I33" s="732">
        <v>1.4474820221606648</v>
      </c>
      <c r="J33" s="733" t="s">
        <v>1</v>
      </c>
    </row>
    <row r="34" spans="1:10" ht="14.4" customHeight="1" x14ac:dyDescent="0.3">
      <c r="A34" s="729" t="s">
        <v>605</v>
      </c>
      <c r="B34" s="730" t="s">
        <v>592</v>
      </c>
      <c r="C34" s="731">
        <v>33.269889999999997</v>
      </c>
      <c r="D34" s="731">
        <v>37.431270000000005</v>
      </c>
      <c r="E34" s="731"/>
      <c r="F34" s="731">
        <v>26.231200000000005</v>
      </c>
      <c r="G34" s="731">
        <v>28</v>
      </c>
      <c r="H34" s="731">
        <v>-1.7687999999999953</v>
      </c>
      <c r="I34" s="732">
        <v>0.93682857142857157</v>
      </c>
      <c r="J34" s="733" t="s">
        <v>1</v>
      </c>
    </row>
    <row r="35" spans="1:10" ht="14.4" customHeight="1" x14ac:dyDescent="0.3">
      <c r="A35" s="729" t="s">
        <v>605</v>
      </c>
      <c r="B35" s="730" t="s">
        <v>595</v>
      </c>
      <c r="C35" s="731">
        <v>0.29097000000000001</v>
      </c>
      <c r="D35" s="731">
        <v>0.13592000000000001</v>
      </c>
      <c r="E35" s="731"/>
      <c r="F35" s="731">
        <v>0.22169</v>
      </c>
      <c r="G35" s="731">
        <v>0</v>
      </c>
      <c r="H35" s="731">
        <v>0.22169</v>
      </c>
      <c r="I35" s="732" t="s">
        <v>586</v>
      </c>
      <c r="J35" s="733" t="s">
        <v>1</v>
      </c>
    </row>
    <row r="36" spans="1:10" ht="14.4" customHeight="1" x14ac:dyDescent="0.3">
      <c r="A36" s="729" t="s">
        <v>605</v>
      </c>
      <c r="B36" s="730" t="s">
        <v>607</v>
      </c>
      <c r="C36" s="731">
        <v>606.97664999999995</v>
      </c>
      <c r="D36" s="731">
        <v>722.17387000000019</v>
      </c>
      <c r="E36" s="731"/>
      <c r="F36" s="731">
        <v>1071.5349100000001</v>
      </c>
      <c r="G36" s="731">
        <v>751</v>
      </c>
      <c r="H36" s="731">
        <v>320.53491000000008</v>
      </c>
      <c r="I36" s="732">
        <v>1.4268107989347538</v>
      </c>
      <c r="J36" s="733" t="s">
        <v>603</v>
      </c>
    </row>
    <row r="37" spans="1:10" ht="14.4" customHeight="1" x14ac:dyDescent="0.3">
      <c r="A37" s="729" t="s">
        <v>586</v>
      </c>
      <c r="B37" s="730" t="s">
        <v>586</v>
      </c>
      <c r="C37" s="731" t="s">
        <v>586</v>
      </c>
      <c r="D37" s="731" t="s">
        <v>586</v>
      </c>
      <c r="E37" s="731"/>
      <c r="F37" s="731" t="s">
        <v>586</v>
      </c>
      <c r="G37" s="731" t="s">
        <v>586</v>
      </c>
      <c r="H37" s="731" t="s">
        <v>586</v>
      </c>
      <c r="I37" s="732" t="s">
        <v>586</v>
      </c>
      <c r="J37" s="733" t="s">
        <v>604</v>
      </c>
    </row>
    <row r="38" spans="1:10" ht="14.4" customHeight="1" x14ac:dyDescent="0.3">
      <c r="A38" s="729" t="s">
        <v>608</v>
      </c>
      <c r="B38" s="730" t="s">
        <v>609</v>
      </c>
      <c r="C38" s="731" t="s">
        <v>586</v>
      </c>
      <c r="D38" s="731" t="s">
        <v>586</v>
      </c>
      <c r="E38" s="731"/>
      <c r="F38" s="731" t="s">
        <v>586</v>
      </c>
      <c r="G38" s="731" t="s">
        <v>586</v>
      </c>
      <c r="H38" s="731" t="s">
        <v>586</v>
      </c>
      <c r="I38" s="732" t="s">
        <v>586</v>
      </c>
      <c r="J38" s="733" t="s">
        <v>0</v>
      </c>
    </row>
    <row r="39" spans="1:10" ht="14.4" customHeight="1" x14ac:dyDescent="0.3">
      <c r="A39" s="729" t="s">
        <v>608</v>
      </c>
      <c r="B39" s="730" t="s">
        <v>593</v>
      </c>
      <c r="C39" s="731">
        <v>0</v>
      </c>
      <c r="D39" s="731">
        <v>27.749040000000001</v>
      </c>
      <c r="E39" s="731"/>
      <c r="F39" s="731">
        <v>15.18</v>
      </c>
      <c r="G39" s="731">
        <v>32</v>
      </c>
      <c r="H39" s="731">
        <v>-16.82</v>
      </c>
      <c r="I39" s="732">
        <v>0.47437499999999999</v>
      </c>
      <c r="J39" s="733" t="s">
        <v>1</v>
      </c>
    </row>
    <row r="40" spans="1:10" ht="14.4" customHeight="1" x14ac:dyDescent="0.3">
      <c r="A40" s="729" t="s">
        <v>608</v>
      </c>
      <c r="B40" s="730" t="s">
        <v>610</v>
      </c>
      <c r="C40" s="731">
        <v>0</v>
      </c>
      <c r="D40" s="731">
        <v>27.749040000000001</v>
      </c>
      <c r="E40" s="731"/>
      <c r="F40" s="731">
        <v>15.18</v>
      </c>
      <c r="G40" s="731">
        <v>32</v>
      </c>
      <c r="H40" s="731">
        <v>-16.82</v>
      </c>
      <c r="I40" s="732">
        <v>0.47437499999999999</v>
      </c>
      <c r="J40" s="733" t="s">
        <v>603</v>
      </c>
    </row>
    <row r="41" spans="1:10" ht="14.4" customHeight="1" x14ac:dyDescent="0.3">
      <c r="A41" s="729" t="s">
        <v>586</v>
      </c>
      <c r="B41" s="730" t="s">
        <v>586</v>
      </c>
      <c r="C41" s="731" t="s">
        <v>586</v>
      </c>
      <c r="D41" s="731" t="s">
        <v>586</v>
      </c>
      <c r="E41" s="731"/>
      <c r="F41" s="731" t="s">
        <v>586</v>
      </c>
      <c r="G41" s="731" t="s">
        <v>586</v>
      </c>
      <c r="H41" s="731" t="s">
        <v>586</v>
      </c>
      <c r="I41" s="732" t="s">
        <v>586</v>
      </c>
      <c r="J41" s="733" t="s">
        <v>604</v>
      </c>
    </row>
    <row r="42" spans="1:10" ht="14.4" customHeight="1" x14ac:dyDescent="0.3">
      <c r="A42" s="729" t="s">
        <v>584</v>
      </c>
      <c r="B42" s="730" t="s">
        <v>598</v>
      </c>
      <c r="C42" s="731">
        <v>1350.73829</v>
      </c>
      <c r="D42" s="731">
        <v>1301.25073</v>
      </c>
      <c r="E42" s="731"/>
      <c r="F42" s="731">
        <v>1575.39373</v>
      </c>
      <c r="G42" s="731">
        <v>1335</v>
      </c>
      <c r="H42" s="731">
        <v>240.39373000000001</v>
      </c>
      <c r="I42" s="732">
        <v>1.1800702097378277</v>
      </c>
      <c r="J42" s="733" t="s">
        <v>599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337.26023035737541</v>
      </c>
      <c r="M3" s="203">
        <f>SUBTOTAL(9,M5:M1048576)</f>
        <v>4591</v>
      </c>
      <c r="N3" s="204">
        <f>SUBTOTAL(9,N5:N1048576)</f>
        <v>1548361.7175707105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584</v>
      </c>
      <c r="B5" s="741" t="s">
        <v>585</v>
      </c>
      <c r="C5" s="742" t="s">
        <v>600</v>
      </c>
      <c r="D5" s="743" t="s">
        <v>601</v>
      </c>
      <c r="E5" s="744">
        <v>50113001</v>
      </c>
      <c r="F5" s="743" t="s">
        <v>611</v>
      </c>
      <c r="G5" s="742" t="s">
        <v>612</v>
      </c>
      <c r="H5" s="742">
        <v>175939</v>
      </c>
      <c r="I5" s="742">
        <v>75939</v>
      </c>
      <c r="J5" s="742" t="s">
        <v>613</v>
      </c>
      <c r="K5" s="742" t="s">
        <v>614</v>
      </c>
      <c r="L5" s="745">
        <v>115.46000000000002</v>
      </c>
      <c r="M5" s="745">
        <v>1</v>
      </c>
      <c r="N5" s="746">
        <v>115.46000000000002</v>
      </c>
    </row>
    <row r="6" spans="1:14" ht="14.4" customHeight="1" x14ac:dyDescent="0.3">
      <c r="A6" s="747" t="s">
        <v>584</v>
      </c>
      <c r="B6" s="748" t="s">
        <v>585</v>
      </c>
      <c r="C6" s="749" t="s">
        <v>600</v>
      </c>
      <c r="D6" s="750" t="s">
        <v>601</v>
      </c>
      <c r="E6" s="751">
        <v>50113001</v>
      </c>
      <c r="F6" s="750" t="s">
        <v>611</v>
      </c>
      <c r="G6" s="749" t="s">
        <v>612</v>
      </c>
      <c r="H6" s="749">
        <v>176064</v>
      </c>
      <c r="I6" s="749">
        <v>76064</v>
      </c>
      <c r="J6" s="749" t="s">
        <v>615</v>
      </c>
      <c r="K6" s="749" t="s">
        <v>616</v>
      </c>
      <c r="L6" s="752">
        <v>83.95</v>
      </c>
      <c r="M6" s="752">
        <v>1</v>
      </c>
      <c r="N6" s="753">
        <v>83.95</v>
      </c>
    </row>
    <row r="7" spans="1:14" ht="14.4" customHeight="1" x14ac:dyDescent="0.3">
      <c r="A7" s="747" t="s">
        <v>584</v>
      </c>
      <c r="B7" s="748" t="s">
        <v>585</v>
      </c>
      <c r="C7" s="749" t="s">
        <v>600</v>
      </c>
      <c r="D7" s="750" t="s">
        <v>601</v>
      </c>
      <c r="E7" s="751">
        <v>50113001</v>
      </c>
      <c r="F7" s="750" t="s">
        <v>611</v>
      </c>
      <c r="G7" s="749" t="s">
        <v>612</v>
      </c>
      <c r="H7" s="749">
        <v>100362</v>
      </c>
      <c r="I7" s="749">
        <v>362</v>
      </c>
      <c r="J7" s="749" t="s">
        <v>617</v>
      </c>
      <c r="K7" s="749" t="s">
        <v>618</v>
      </c>
      <c r="L7" s="752">
        <v>72.919999999999959</v>
      </c>
      <c r="M7" s="752">
        <v>1</v>
      </c>
      <c r="N7" s="753">
        <v>72.919999999999959</v>
      </c>
    </row>
    <row r="8" spans="1:14" ht="14.4" customHeight="1" x14ac:dyDescent="0.3">
      <c r="A8" s="747" t="s">
        <v>584</v>
      </c>
      <c r="B8" s="748" t="s">
        <v>585</v>
      </c>
      <c r="C8" s="749" t="s">
        <v>600</v>
      </c>
      <c r="D8" s="750" t="s">
        <v>601</v>
      </c>
      <c r="E8" s="751">
        <v>50113001</v>
      </c>
      <c r="F8" s="750" t="s">
        <v>611</v>
      </c>
      <c r="G8" s="749" t="s">
        <v>612</v>
      </c>
      <c r="H8" s="749">
        <v>202701</v>
      </c>
      <c r="I8" s="749">
        <v>202701</v>
      </c>
      <c r="J8" s="749" t="s">
        <v>619</v>
      </c>
      <c r="K8" s="749" t="s">
        <v>620</v>
      </c>
      <c r="L8" s="752">
        <v>130.85375000000002</v>
      </c>
      <c r="M8" s="752">
        <v>8</v>
      </c>
      <c r="N8" s="753">
        <v>1046.8300000000002</v>
      </c>
    </row>
    <row r="9" spans="1:14" ht="14.4" customHeight="1" x14ac:dyDescent="0.3">
      <c r="A9" s="747" t="s">
        <v>584</v>
      </c>
      <c r="B9" s="748" t="s">
        <v>585</v>
      </c>
      <c r="C9" s="749" t="s">
        <v>600</v>
      </c>
      <c r="D9" s="750" t="s">
        <v>601</v>
      </c>
      <c r="E9" s="751">
        <v>50113001</v>
      </c>
      <c r="F9" s="750" t="s">
        <v>611</v>
      </c>
      <c r="G9" s="749" t="s">
        <v>612</v>
      </c>
      <c r="H9" s="749">
        <v>845008</v>
      </c>
      <c r="I9" s="749">
        <v>107806</v>
      </c>
      <c r="J9" s="749" t="s">
        <v>619</v>
      </c>
      <c r="K9" s="749" t="s">
        <v>621</v>
      </c>
      <c r="L9" s="752">
        <v>63.889459459459466</v>
      </c>
      <c r="M9" s="752">
        <v>37</v>
      </c>
      <c r="N9" s="753">
        <v>2363.9100000000003</v>
      </c>
    </row>
    <row r="10" spans="1:14" ht="14.4" customHeight="1" x14ac:dyDescent="0.3">
      <c r="A10" s="747" t="s">
        <v>584</v>
      </c>
      <c r="B10" s="748" t="s">
        <v>585</v>
      </c>
      <c r="C10" s="749" t="s">
        <v>600</v>
      </c>
      <c r="D10" s="750" t="s">
        <v>601</v>
      </c>
      <c r="E10" s="751">
        <v>50113001</v>
      </c>
      <c r="F10" s="750" t="s">
        <v>611</v>
      </c>
      <c r="G10" s="749" t="s">
        <v>612</v>
      </c>
      <c r="H10" s="749">
        <v>185728</v>
      </c>
      <c r="I10" s="749">
        <v>185728</v>
      </c>
      <c r="J10" s="749" t="s">
        <v>622</v>
      </c>
      <c r="K10" s="749" t="s">
        <v>623</v>
      </c>
      <c r="L10" s="752">
        <v>68.95</v>
      </c>
      <c r="M10" s="752">
        <v>1</v>
      </c>
      <c r="N10" s="753">
        <v>68.95</v>
      </c>
    </row>
    <row r="11" spans="1:14" ht="14.4" customHeight="1" x14ac:dyDescent="0.3">
      <c r="A11" s="747" t="s">
        <v>584</v>
      </c>
      <c r="B11" s="748" t="s">
        <v>585</v>
      </c>
      <c r="C11" s="749" t="s">
        <v>600</v>
      </c>
      <c r="D11" s="750" t="s">
        <v>601</v>
      </c>
      <c r="E11" s="751">
        <v>50113001</v>
      </c>
      <c r="F11" s="750" t="s">
        <v>611</v>
      </c>
      <c r="G11" s="749" t="s">
        <v>612</v>
      </c>
      <c r="H11" s="749">
        <v>176954</v>
      </c>
      <c r="I11" s="749">
        <v>176954</v>
      </c>
      <c r="J11" s="749" t="s">
        <v>624</v>
      </c>
      <c r="K11" s="749" t="s">
        <v>625</v>
      </c>
      <c r="L11" s="752">
        <v>94.456666666666663</v>
      </c>
      <c r="M11" s="752">
        <v>6</v>
      </c>
      <c r="N11" s="753">
        <v>566.74</v>
      </c>
    </row>
    <row r="12" spans="1:14" ht="14.4" customHeight="1" x14ac:dyDescent="0.3">
      <c r="A12" s="747" t="s">
        <v>584</v>
      </c>
      <c r="B12" s="748" t="s">
        <v>585</v>
      </c>
      <c r="C12" s="749" t="s">
        <v>600</v>
      </c>
      <c r="D12" s="750" t="s">
        <v>601</v>
      </c>
      <c r="E12" s="751">
        <v>50113001</v>
      </c>
      <c r="F12" s="750" t="s">
        <v>611</v>
      </c>
      <c r="G12" s="749" t="s">
        <v>612</v>
      </c>
      <c r="H12" s="749">
        <v>167547</v>
      </c>
      <c r="I12" s="749">
        <v>67547</v>
      </c>
      <c r="J12" s="749" t="s">
        <v>626</v>
      </c>
      <c r="K12" s="749" t="s">
        <v>627</v>
      </c>
      <c r="L12" s="752">
        <v>47.12</v>
      </c>
      <c r="M12" s="752">
        <v>2</v>
      </c>
      <c r="N12" s="753">
        <v>94.24</v>
      </c>
    </row>
    <row r="13" spans="1:14" ht="14.4" customHeight="1" x14ac:dyDescent="0.3">
      <c r="A13" s="747" t="s">
        <v>584</v>
      </c>
      <c r="B13" s="748" t="s">
        <v>585</v>
      </c>
      <c r="C13" s="749" t="s">
        <v>600</v>
      </c>
      <c r="D13" s="750" t="s">
        <v>601</v>
      </c>
      <c r="E13" s="751">
        <v>50113001</v>
      </c>
      <c r="F13" s="750" t="s">
        <v>611</v>
      </c>
      <c r="G13" s="749" t="s">
        <v>628</v>
      </c>
      <c r="H13" s="749">
        <v>127272</v>
      </c>
      <c r="I13" s="749">
        <v>127272</v>
      </c>
      <c r="J13" s="749" t="s">
        <v>629</v>
      </c>
      <c r="K13" s="749" t="s">
        <v>630</v>
      </c>
      <c r="L13" s="752">
        <v>48.6</v>
      </c>
      <c r="M13" s="752">
        <v>1</v>
      </c>
      <c r="N13" s="753">
        <v>48.6</v>
      </c>
    </row>
    <row r="14" spans="1:14" ht="14.4" customHeight="1" x14ac:dyDescent="0.3">
      <c r="A14" s="747" t="s">
        <v>584</v>
      </c>
      <c r="B14" s="748" t="s">
        <v>585</v>
      </c>
      <c r="C14" s="749" t="s">
        <v>600</v>
      </c>
      <c r="D14" s="750" t="s">
        <v>601</v>
      </c>
      <c r="E14" s="751">
        <v>50113001</v>
      </c>
      <c r="F14" s="750" t="s">
        <v>611</v>
      </c>
      <c r="G14" s="749" t="s">
        <v>612</v>
      </c>
      <c r="H14" s="749">
        <v>194920</v>
      </c>
      <c r="I14" s="749">
        <v>94920</v>
      </c>
      <c r="J14" s="749" t="s">
        <v>631</v>
      </c>
      <c r="K14" s="749" t="s">
        <v>632</v>
      </c>
      <c r="L14" s="752">
        <v>74.666666666666671</v>
      </c>
      <c r="M14" s="752">
        <v>3</v>
      </c>
      <c r="N14" s="753">
        <v>224.00000000000003</v>
      </c>
    </row>
    <row r="15" spans="1:14" ht="14.4" customHeight="1" x14ac:dyDescent="0.3">
      <c r="A15" s="747" t="s">
        <v>584</v>
      </c>
      <c r="B15" s="748" t="s">
        <v>585</v>
      </c>
      <c r="C15" s="749" t="s">
        <v>600</v>
      </c>
      <c r="D15" s="750" t="s">
        <v>601</v>
      </c>
      <c r="E15" s="751">
        <v>50113001</v>
      </c>
      <c r="F15" s="750" t="s">
        <v>611</v>
      </c>
      <c r="G15" s="749" t="s">
        <v>612</v>
      </c>
      <c r="H15" s="749">
        <v>845369</v>
      </c>
      <c r="I15" s="749">
        <v>107987</v>
      </c>
      <c r="J15" s="749" t="s">
        <v>633</v>
      </c>
      <c r="K15" s="749" t="s">
        <v>634</v>
      </c>
      <c r="L15" s="752">
        <v>112.28000000000003</v>
      </c>
      <c r="M15" s="752">
        <v>13</v>
      </c>
      <c r="N15" s="753">
        <v>1459.6400000000003</v>
      </c>
    </row>
    <row r="16" spans="1:14" ht="14.4" customHeight="1" x14ac:dyDescent="0.3">
      <c r="A16" s="747" t="s">
        <v>584</v>
      </c>
      <c r="B16" s="748" t="s">
        <v>585</v>
      </c>
      <c r="C16" s="749" t="s">
        <v>600</v>
      </c>
      <c r="D16" s="750" t="s">
        <v>601</v>
      </c>
      <c r="E16" s="751">
        <v>50113001</v>
      </c>
      <c r="F16" s="750" t="s">
        <v>611</v>
      </c>
      <c r="G16" s="749" t="s">
        <v>612</v>
      </c>
      <c r="H16" s="749">
        <v>123342</v>
      </c>
      <c r="I16" s="749">
        <v>23342</v>
      </c>
      <c r="J16" s="749" t="s">
        <v>635</v>
      </c>
      <c r="K16" s="749" t="s">
        <v>636</v>
      </c>
      <c r="L16" s="752">
        <v>618.95000000000005</v>
      </c>
      <c r="M16" s="752">
        <v>2</v>
      </c>
      <c r="N16" s="753">
        <v>1237.9000000000001</v>
      </c>
    </row>
    <row r="17" spans="1:14" ht="14.4" customHeight="1" x14ac:dyDescent="0.3">
      <c r="A17" s="747" t="s">
        <v>584</v>
      </c>
      <c r="B17" s="748" t="s">
        <v>585</v>
      </c>
      <c r="C17" s="749" t="s">
        <v>600</v>
      </c>
      <c r="D17" s="750" t="s">
        <v>601</v>
      </c>
      <c r="E17" s="751">
        <v>50113001</v>
      </c>
      <c r="F17" s="750" t="s">
        <v>611</v>
      </c>
      <c r="G17" s="749" t="s">
        <v>612</v>
      </c>
      <c r="H17" s="749">
        <v>196610</v>
      </c>
      <c r="I17" s="749">
        <v>96610</v>
      </c>
      <c r="J17" s="749" t="s">
        <v>637</v>
      </c>
      <c r="K17" s="749" t="s">
        <v>638</v>
      </c>
      <c r="L17" s="752">
        <v>46.379999999999995</v>
      </c>
      <c r="M17" s="752">
        <v>3</v>
      </c>
      <c r="N17" s="753">
        <v>139.13999999999999</v>
      </c>
    </row>
    <row r="18" spans="1:14" ht="14.4" customHeight="1" x14ac:dyDescent="0.3">
      <c r="A18" s="747" t="s">
        <v>584</v>
      </c>
      <c r="B18" s="748" t="s">
        <v>585</v>
      </c>
      <c r="C18" s="749" t="s">
        <v>600</v>
      </c>
      <c r="D18" s="750" t="s">
        <v>601</v>
      </c>
      <c r="E18" s="751">
        <v>50113001</v>
      </c>
      <c r="F18" s="750" t="s">
        <v>611</v>
      </c>
      <c r="G18" s="749" t="s">
        <v>612</v>
      </c>
      <c r="H18" s="749">
        <v>847974</v>
      </c>
      <c r="I18" s="749">
        <v>125525</v>
      </c>
      <c r="J18" s="749" t="s">
        <v>639</v>
      </c>
      <c r="K18" s="749" t="s">
        <v>640</v>
      </c>
      <c r="L18" s="752">
        <v>47.11999999999999</v>
      </c>
      <c r="M18" s="752">
        <v>1</v>
      </c>
      <c r="N18" s="753">
        <v>47.11999999999999</v>
      </c>
    </row>
    <row r="19" spans="1:14" ht="14.4" customHeight="1" x14ac:dyDescent="0.3">
      <c r="A19" s="747" t="s">
        <v>584</v>
      </c>
      <c r="B19" s="748" t="s">
        <v>585</v>
      </c>
      <c r="C19" s="749" t="s">
        <v>600</v>
      </c>
      <c r="D19" s="750" t="s">
        <v>601</v>
      </c>
      <c r="E19" s="751">
        <v>50113001</v>
      </c>
      <c r="F19" s="750" t="s">
        <v>611</v>
      </c>
      <c r="G19" s="749" t="s">
        <v>612</v>
      </c>
      <c r="H19" s="749">
        <v>169789</v>
      </c>
      <c r="I19" s="749">
        <v>69789</v>
      </c>
      <c r="J19" s="749" t="s">
        <v>641</v>
      </c>
      <c r="K19" s="749" t="s">
        <v>642</v>
      </c>
      <c r="L19" s="752">
        <v>21.879874742090511</v>
      </c>
      <c r="M19" s="752">
        <v>192</v>
      </c>
      <c r="N19" s="753">
        <v>4200.9359504813783</v>
      </c>
    </row>
    <row r="20" spans="1:14" ht="14.4" customHeight="1" x14ac:dyDescent="0.3">
      <c r="A20" s="747" t="s">
        <v>584</v>
      </c>
      <c r="B20" s="748" t="s">
        <v>585</v>
      </c>
      <c r="C20" s="749" t="s">
        <v>600</v>
      </c>
      <c r="D20" s="750" t="s">
        <v>601</v>
      </c>
      <c r="E20" s="751">
        <v>50113001</v>
      </c>
      <c r="F20" s="750" t="s">
        <v>611</v>
      </c>
      <c r="G20" s="749" t="s">
        <v>612</v>
      </c>
      <c r="H20" s="749">
        <v>208456</v>
      </c>
      <c r="I20" s="749">
        <v>208456</v>
      </c>
      <c r="J20" s="749" t="s">
        <v>643</v>
      </c>
      <c r="K20" s="749" t="s">
        <v>644</v>
      </c>
      <c r="L20" s="752">
        <v>738.54</v>
      </c>
      <c r="M20" s="752">
        <v>0.15</v>
      </c>
      <c r="N20" s="753">
        <v>110.78099999999999</v>
      </c>
    </row>
    <row r="21" spans="1:14" ht="14.4" customHeight="1" x14ac:dyDescent="0.3">
      <c r="A21" s="747" t="s">
        <v>584</v>
      </c>
      <c r="B21" s="748" t="s">
        <v>585</v>
      </c>
      <c r="C21" s="749" t="s">
        <v>600</v>
      </c>
      <c r="D21" s="750" t="s">
        <v>601</v>
      </c>
      <c r="E21" s="751">
        <v>50113001</v>
      </c>
      <c r="F21" s="750" t="s">
        <v>611</v>
      </c>
      <c r="G21" s="749" t="s">
        <v>612</v>
      </c>
      <c r="H21" s="749">
        <v>203805</v>
      </c>
      <c r="I21" s="749">
        <v>203805</v>
      </c>
      <c r="J21" s="749" t="s">
        <v>645</v>
      </c>
      <c r="K21" s="749" t="s">
        <v>646</v>
      </c>
      <c r="L21" s="752">
        <v>602.76</v>
      </c>
      <c r="M21" s="752">
        <v>1</v>
      </c>
      <c r="N21" s="753">
        <v>602.76</v>
      </c>
    </row>
    <row r="22" spans="1:14" ht="14.4" customHeight="1" x14ac:dyDescent="0.3">
      <c r="A22" s="747" t="s">
        <v>584</v>
      </c>
      <c r="B22" s="748" t="s">
        <v>585</v>
      </c>
      <c r="C22" s="749" t="s">
        <v>600</v>
      </c>
      <c r="D22" s="750" t="s">
        <v>601</v>
      </c>
      <c r="E22" s="751">
        <v>50113001</v>
      </c>
      <c r="F22" s="750" t="s">
        <v>611</v>
      </c>
      <c r="G22" s="749" t="s">
        <v>612</v>
      </c>
      <c r="H22" s="749">
        <v>162320</v>
      </c>
      <c r="I22" s="749">
        <v>62320</v>
      </c>
      <c r="J22" s="749" t="s">
        <v>647</v>
      </c>
      <c r="K22" s="749" t="s">
        <v>648</v>
      </c>
      <c r="L22" s="752">
        <v>75.960000000000008</v>
      </c>
      <c r="M22" s="752">
        <v>1</v>
      </c>
      <c r="N22" s="753">
        <v>75.960000000000008</v>
      </c>
    </row>
    <row r="23" spans="1:14" ht="14.4" customHeight="1" x14ac:dyDescent="0.3">
      <c r="A23" s="747" t="s">
        <v>584</v>
      </c>
      <c r="B23" s="748" t="s">
        <v>585</v>
      </c>
      <c r="C23" s="749" t="s">
        <v>600</v>
      </c>
      <c r="D23" s="750" t="s">
        <v>601</v>
      </c>
      <c r="E23" s="751">
        <v>50113001</v>
      </c>
      <c r="F23" s="750" t="s">
        <v>611</v>
      </c>
      <c r="G23" s="749" t="s">
        <v>612</v>
      </c>
      <c r="H23" s="749">
        <v>993603</v>
      </c>
      <c r="I23" s="749">
        <v>0</v>
      </c>
      <c r="J23" s="749" t="s">
        <v>649</v>
      </c>
      <c r="K23" s="749" t="s">
        <v>586</v>
      </c>
      <c r="L23" s="752">
        <v>178.41</v>
      </c>
      <c r="M23" s="752">
        <v>5</v>
      </c>
      <c r="N23" s="753">
        <v>892.05</v>
      </c>
    </row>
    <row r="24" spans="1:14" ht="14.4" customHeight="1" x14ac:dyDescent="0.3">
      <c r="A24" s="747" t="s">
        <v>584</v>
      </c>
      <c r="B24" s="748" t="s">
        <v>585</v>
      </c>
      <c r="C24" s="749" t="s">
        <v>600</v>
      </c>
      <c r="D24" s="750" t="s">
        <v>601</v>
      </c>
      <c r="E24" s="751">
        <v>50113001</v>
      </c>
      <c r="F24" s="750" t="s">
        <v>611</v>
      </c>
      <c r="G24" s="749" t="s">
        <v>628</v>
      </c>
      <c r="H24" s="749">
        <v>158692</v>
      </c>
      <c r="I24" s="749">
        <v>158692</v>
      </c>
      <c r="J24" s="749" t="s">
        <v>650</v>
      </c>
      <c r="K24" s="749" t="s">
        <v>651</v>
      </c>
      <c r="L24" s="752">
        <v>26.150000000000006</v>
      </c>
      <c r="M24" s="752">
        <v>1</v>
      </c>
      <c r="N24" s="753">
        <v>26.150000000000006</v>
      </c>
    </row>
    <row r="25" spans="1:14" ht="14.4" customHeight="1" x14ac:dyDescent="0.3">
      <c r="A25" s="747" t="s">
        <v>584</v>
      </c>
      <c r="B25" s="748" t="s">
        <v>585</v>
      </c>
      <c r="C25" s="749" t="s">
        <v>600</v>
      </c>
      <c r="D25" s="750" t="s">
        <v>601</v>
      </c>
      <c r="E25" s="751">
        <v>50113001</v>
      </c>
      <c r="F25" s="750" t="s">
        <v>611</v>
      </c>
      <c r="G25" s="749" t="s">
        <v>612</v>
      </c>
      <c r="H25" s="749">
        <v>199466</v>
      </c>
      <c r="I25" s="749">
        <v>199466</v>
      </c>
      <c r="J25" s="749" t="s">
        <v>652</v>
      </c>
      <c r="K25" s="749" t="s">
        <v>653</v>
      </c>
      <c r="L25" s="752">
        <v>112.52000000000004</v>
      </c>
      <c r="M25" s="752">
        <v>1</v>
      </c>
      <c r="N25" s="753">
        <v>112.52000000000004</v>
      </c>
    </row>
    <row r="26" spans="1:14" ht="14.4" customHeight="1" x14ac:dyDescent="0.3">
      <c r="A26" s="747" t="s">
        <v>584</v>
      </c>
      <c r="B26" s="748" t="s">
        <v>585</v>
      </c>
      <c r="C26" s="749" t="s">
        <v>600</v>
      </c>
      <c r="D26" s="750" t="s">
        <v>601</v>
      </c>
      <c r="E26" s="751">
        <v>50113001</v>
      </c>
      <c r="F26" s="750" t="s">
        <v>611</v>
      </c>
      <c r="G26" s="749" t="s">
        <v>628</v>
      </c>
      <c r="H26" s="749">
        <v>130543</v>
      </c>
      <c r="I26" s="749">
        <v>30543</v>
      </c>
      <c r="J26" s="749" t="s">
        <v>654</v>
      </c>
      <c r="K26" s="749" t="s">
        <v>655</v>
      </c>
      <c r="L26" s="752">
        <v>57.84</v>
      </c>
      <c r="M26" s="752">
        <v>1</v>
      </c>
      <c r="N26" s="753">
        <v>57.84</v>
      </c>
    </row>
    <row r="27" spans="1:14" ht="14.4" customHeight="1" x14ac:dyDescent="0.3">
      <c r="A27" s="747" t="s">
        <v>584</v>
      </c>
      <c r="B27" s="748" t="s">
        <v>585</v>
      </c>
      <c r="C27" s="749" t="s">
        <v>600</v>
      </c>
      <c r="D27" s="750" t="s">
        <v>601</v>
      </c>
      <c r="E27" s="751">
        <v>50113001</v>
      </c>
      <c r="F27" s="750" t="s">
        <v>611</v>
      </c>
      <c r="G27" s="749" t="s">
        <v>612</v>
      </c>
      <c r="H27" s="749">
        <v>100407</v>
      </c>
      <c r="I27" s="749">
        <v>407</v>
      </c>
      <c r="J27" s="749" t="s">
        <v>656</v>
      </c>
      <c r="K27" s="749" t="s">
        <v>657</v>
      </c>
      <c r="L27" s="752">
        <v>185.24</v>
      </c>
      <c r="M27" s="752">
        <v>1</v>
      </c>
      <c r="N27" s="753">
        <v>185.24</v>
      </c>
    </row>
    <row r="28" spans="1:14" ht="14.4" customHeight="1" x14ac:dyDescent="0.3">
      <c r="A28" s="747" t="s">
        <v>584</v>
      </c>
      <c r="B28" s="748" t="s">
        <v>585</v>
      </c>
      <c r="C28" s="749" t="s">
        <v>600</v>
      </c>
      <c r="D28" s="750" t="s">
        <v>601</v>
      </c>
      <c r="E28" s="751">
        <v>50113001</v>
      </c>
      <c r="F28" s="750" t="s">
        <v>611</v>
      </c>
      <c r="G28" s="749" t="s">
        <v>612</v>
      </c>
      <c r="H28" s="749">
        <v>149317</v>
      </c>
      <c r="I28" s="749">
        <v>49317</v>
      </c>
      <c r="J28" s="749" t="s">
        <v>658</v>
      </c>
      <c r="K28" s="749" t="s">
        <v>659</v>
      </c>
      <c r="L28" s="752">
        <v>299.00200000000001</v>
      </c>
      <c r="M28" s="752">
        <v>1</v>
      </c>
      <c r="N28" s="753">
        <v>299.00200000000001</v>
      </c>
    </row>
    <row r="29" spans="1:14" ht="14.4" customHeight="1" x14ac:dyDescent="0.3">
      <c r="A29" s="747" t="s">
        <v>584</v>
      </c>
      <c r="B29" s="748" t="s">
        <v>585</v>
      </c>
      <c r="C29" s="749" t="s">
        <v>600</v>
      </c>
      <c r="D29" s="750" t="s">
        <v>601</v>
      </c>
      <c r="E29" s="751">
        <v>50113001</v>
      </c>
      <c r="F29" s="750" t="s">
        <v>611</v>
      </c>
      <c r="G29" s="749" t="s">
        <v>612</v>
      </c>
      <c r="H29" s="749">
        <v>137275</v>
      </c>
      <c r="I29" s="749">
        <v>137275</v>
      </c>
      <c r="J29" s="749" t="s">
        <v>660</v>
      </c>
      <c r="K29" s="749" t="s">
        <v>661</v>
      </c>
      <c r="L29" s="752">
        <v>1055.8900000000003</v>
      </c>
      <c r="M29" s="752">
        <v>2</v>
      </c>
      <c r="N29" s="753">
        <v>2111.7800000000007</v>
      </c>
    </row>
    <row r="30" spans="1:14" ht="14.4" customHeight="1" x14ac:dyDescent="0.3">
      <c r="A30" s="747" t="s">
        <v>584</v>
      </c>
      <c r="B30" s="748" t="s">
        <v>585</v>
      </c>
      <c r="C30" s="749" t="s">
        <v>600</v>
      </c>
      <c r="D30" s="750" t="s">
        <v>601</v>
      </c>
      <c r="E30" s="751">
        <v>50113001</v>
      </c>
      <c r="F30" s="750" t="s">
        <v>611</v>
      </c>
      <c r="G30" s="749" t="s">
        <v>612</v>
      </c>
      <c r="H30" s="749">
        <v>164888</v>
      </c>
      <c r="I30" s="749">
        <v>164888</v>
      </c>
      <c r="J30" s="749" t="s">
        <v>662</v>
      </c>
      <c r="K30" s="749" t="s">
        <v>663</v>
      </c>
      <c r="L30" s="752">
        <v>233.44999999999996</v>
      </c>
      <c r="M30" s="752">
        <v>1</v>
      </c>
      <c r="N30" s="753">
        <v>233.44999999999996</v>
      </c>
    </row>
    <row r="31" spans="1:14" ht="14.4" customHeight="1" x14ac:dyDescent="0.3">
      <c r="A31" s="747" t="s">
        <v>584</v>
      </c>
      <c r="B31" s="748" t="s">
        <v>585</v>
      </c>
      <c r="C31" s="749" t="s">
        <v>600</v>
      </c>
      <c r="D31" s="750" t="s">
        <v>601</v>
      </c>
      <c r="E31" s="751">
        <v>50113001</v>
      </c>
      <c r="F31" s="750" t="s">
        <v>611</v>
      </c>
      <c r="G31" s="749" t="s">
        <v>612</v>
      </c>
      <c r="H31" s="749">
        <v>171555</v>
      </c>
      <c r="I31" s="749">
        <v>171555</v>
      </c>
      <c r="J31" s="749" t="s">
        <v>664</v>
      </c>
      <c r="K31" s="749" t="s">
        <v>665</v>
      </c>
      <c r="L31" s="752">
        <v>85.2</v>
      </c>
      <c r="M31" s="752">
        <v>1</v>
      </c>
      <c r="N31" s="753">
        <v>85.2</v>
      </c>
    </row>
    <row r="32" spans="1:14" ht="14.4" customHeight="1" x14ac:dyDescent="0.3">
      <c r="A32" s="747" t="s">
        <v>584</v>
      </c>
      <c r="B32" s="748" t="s">
        <v>585</v>
      </c>
      <c r="C32" s="749" t="s">
        <v>600</v>
      </c>
      <c r="D32" s="750" t="s">
        <v>601</v>
      </c>
      <c r="E32" s="751">
        <v>50113001</v>
      </c>
      <c r="F32" s="750" t="s">
        <v>611</v>
      </c>
      <c r="G32" s="749" t="s">
        <v>612</v>
      </c>
      <c r="H32" s="749">
        <v>230409</v>
      </c>
      <c r="I32" s="749">
        <v>230409</v>
      </c>
      <c r="J32" s="749" t="s">
        <v>666</v>
      </c>
      <c r="K32" s="749" t="s">
        <v>667</v>
      </c>
      <c r="L32" s="752">
        <v>19.875</v>
      </c>
      <c r="M32" s="752">
        <v>2</v>
      </c>
      <c r="N32" s="753">
        <v>39.75</v>
      </c>
    </row>
    <row r="33" spans="1:14" ht="14.4" customHeight="1" x14ac:dyDescent="0.3">
      <c r="A33" s="747" t="s">
        <v>584</v>
      </c>
      <c r="B33" s="748" t="s">
        <v>585</v>
      </c>
      <c r="C33" s="749" t="s">
        <v>600</v>
      </c>
      <c r="D33" s="750" t="s">
        <v>601</v>
      </c>
      <c r="E33" s="751">
        <v>50113001</v>
      </c>
      <c r="F33" s="750" t="s">
        <v>611</v>
      </c>
      <c r="G33" s="749" t="s">
        <v>612</v>
      </c>
      <c r="H33" s="749">
        <v>207940</v>
      </c>
      <c r="I33" s="749">
        <v>207940</v>
      </c>
      <c r="J33" s="749" t="s">
        <v>668</v>
      </c>
      <c r="K33" s="749" t="s">
        <v>669</v>
      </c>
      <c r="L33" s="752">
        <v>73.150000000000006</v>
      </c>
      <c r="M33" s="752">
        <v>2</v>
      </c>
      <c r="N33" s="753">
        <v>146.30000000000001</v>
      </c>
    </row>
    <row r="34" spans="1:14" ht="14.4" customHeight="1" x14ac:dyDescent="0.3">
      <c r="A34" s="747" t="s">
        <v>584</v>
      </c>
      <c r="B34" s="748" t="s">
        <v>585</v>
      </c>
      <c r="C34" s="749" t="s">
        <v>600</v>
      </c>
      <c r="D34" s="750" t="s">
        <v>601</v>
      </c>
      <c r="E34" s="751">
        <v>50113001</v>
      </c>
      <c r="F34" s="750" t="s">
        <v>611</v>
      </c>
      <c r="G34" s="749" t="s">
        <v>612</v>
      </c>
      <c r="H34" s="749">
        <v>184284</v>
      </c>
      <c r="I34" s="749">
        <v>184284</v>
      </c>
      <c r="J34" s="749" t="s">
        <v>670</v>
      </c>
      <c r="K34" s="749" t="s">
        <v>671</v>
      </c>
      <c r="L34" s="752">
        <v>146.47999999999996</v>
      </c>
      <c r="M34" s="752">
        <v>1</v>
      </c>
      <c r="N34" s="753">
        <v>146.47999999999996</v>
      </c>
    </row>
    <row r="35" spans="1:14" ht="14.4" customHeight="1" x14ac:dyDescent="0.3">
      <c r="A35" s="747" t="s">
        <v>584</v>
      </c>
      <c r="B35" s="748" t="s">
        <v>585</v>
      </c>
      <c r="C35" s="749" t="s">
        <v>600</v>
      </c>
      <c r="D35" s="750" t="s">
        <v>601</v>
      </c>
      <c r="E35" s="751">
        <v>50113001</v>
      </c>
      <c r="F35" s="750" t="s">
        <v>611</v>
      </c>
      <c r="G35" s="749" t="s">
        <v>628</v>
      </c>
      <c r="H35" s="749">
        <v>214427</v>
      </c>
      <c r="I35" s="749">
        <v>214427</v>
      </c>
      <c r="J35" s="749" t="s">
        <v>672</v>
      </c>
      <c r="K35" s="749" t="s">
        <v>673</v>
      </c>
      <c r="L35" s="752">
        <v>16.580000000000002</v>
      </c>
      <c r="M35" s="752">
        <v>30</v>
      </c>
      <c r="N35" s="753">
        <v>497.40000000000003</v>
      </c>
    </row>
    <row r="36" spans="1:14" ht="14.4" customHeight="1" x14ac:dyDescent="0.3">
      <c r="A36" s="747" t="s">
        <v>584</v>
      </c>
      <c r="B36" s="748" t="s">
        <v>585</v>
      </c>
      <c r="C36" s="749" t="s">
        <v>600</v>
      </c>
      <c r="D36" s="750" t="s">
        <v>601</v>
      </c>
      <c r="E36" s="751">
        <v>50113001</v>
      </c>
      <c r="F36" s="750" t="s">
        <v>611</v>
      </c>
      <c r="G36" s="749" t="s">
        <v>628</v>
      </c>
      <c r="H36" s="749">
        <v>848765</v>
      </c>
      <c r="I36" s="749">
        <v>107938</v>
      </c>
      <c r="J36" s="749" t="s">
        <v>674</v>
      </c>
      <c r="K36" s="749" t="s">
        <v>675</v>
      </c>
      <c r="L36" s="752">
        <v>128.44000000000003</v>
      </c>
      <c r="M36" s="752">
        <v>1</v>
      </c>
      <c r="N36" s="753">
        <v>128.44000000000003</v>
      </c>
    </row>
    <row r="37" spans="1:14" ht="14.4" customHeight="1" x14ac:dyDescent="0.3">
      <c r="A37" s="747" t="s">
        <v>584</v>
      </c>
      <c r="B37" s="748" t="s">
        <v>585</v>
      </c>
      <c r="C37" s="749" t="s">
        <v>600</v>
      </c>
      <c r="D37" s="750" t="s">
        <v>601</v>
      </c>
      <c r="E37" s="751">
        <v>50113001</v>
      </c>
      <c r="F37" s="750" t="s">
        <v>611</v>
      </c>
      <c r="G37" s="749" t="s">
        <v>612</v>
      </c>
      <c r="H37" s="749">
        <v>849053</v>
      </c>
      <c r="I37" s="749">
        <v>9999999</v>
      </c>
      <c r="J37" s="749" t="s">
        <v>676</v>
      </c>
      <c r="K37" s="749" t="s">
        <v>586</v>
      </c>
      <c r="L37" s="752">
        <v>2.5079919090537519</v>
      </c>
      <c r="M37" s="752">
        <v>29</v>
      </c>
      <c r="N37" s="753">
        <v>72.731765362558804</v>
      </c>
    </row>
    <row r="38" spans="1:14" ht="14.4" customHeight="1" x14ac:dyDescent="0.3">
      <c r="A38" s="747" t="s">
        <v>584</v>
      </c>
      <c r="B38" s="748" t="s">
        <v>585</v>
      </c>
      <c r="C38" s="749" t="s">
        <v>600</v>
      </c>
      <c r="D38" s="750" t="s">
        <v>601</v>
      </c>
      <c r="E38" s="751">
        <v>50113001</v>
      </c>
      <c r="F38" s="750" t="s">
        <v>611</v>
      </c>
      <c r="G38" s="749" t="s">
        <v>612</v>
      </c>
      <c r="H38" s="749">
        <v>193104</v>
      </c>
      <c r="I38" s="749">
        <v>93104</v>
      </c>
      <c r="J38" s="749" t="s">
        <v>677</v>
      </c>
      <c r="K38" s="749" t="s">
        <v>678</v>
      </c>
      <c r="L38" s="752">
        <v>47.178461538461548</v>
      </c>
      <c r="M38" s="752">
        <v>26</v>
      </c>
      <c r="N38" s="753">
        <v>1226.6400000000003</v>
      </c>
    </row>
    <row r="39" spans="1:14" ht="14.4" customHeight="1" x14ac:dyDescent="0.3">
      <c r="A39" s="747" t="s">
        <v>584</v>
      </c>
      <c r="B39" s="748" t="s">
        <v>585</v>
      </c>
      <c r="C39" s="749" t="s">
        <v>600</v>
      </c>
      <c r="D39" s="750" t="s">
        <v>601</v>
      </c>
      <c r="E39" s="751">
        <v>50113001</v>
      </c>
      <c r="F39" s="750" t="s">
        <v>611</v>
      </c>
      <c r="G39" s="749" t="s">
        <v>612</v>
      </c>
      <c r="H39" s="749">
        <v>193105</v>
      </c>
      <c r="I39" s="749">
        <v>93105</v>
      </c>
      <c r="J39" s="749" t="s">
        <v>677</v>
      </c>
      <c r="K39" s="749" t="s">
        <v>679</v>
      </c>
      <c r="L39" s="752">
        <v>208.57</v>
      </c>
      <c r="M39" s="752">
        <v>5</v>
      </c>
      <c r="N39" s="753">
        <v>1042.8499999999999</v>
      </c>
    </row>
    <row r="40" spans="1:14" ht="14.4" customHeight="1" x14ac:dyDescent="0.3">
      <c r="A40" s="747" t="s">
        <v>584</v>
      </c>
      <c r="B40" s="748" t="s">
        <v>585</v>
      </c>
      <c r="C40" s="749" t="s">
        <v>600</v>
      </c>
      <c r="D40" s="750" t="s">
        <v>601</v>
      </c>
      <c r="E40" s="751">
        <v>50113001</v>
      </c>
      <c r="F40" s="750" t="s">
        <v>611</v>
      </c>
      <c r="G40" s="749" t="s">
        <v>628</v>
      </c>
      <c r="H40" s="749">
        <v>140536</v>
      </c>
      <c r="I40" s="749">
        <v>40536</v>
      </c>
      <c r="J40" s="749" t="s">
        <v>680</v>
      </c>
      <c r="K40" s="749" t="s">
        <v>681</v>
      </c>
      <c r="L40" s="752">
        <v>68.199999999999989</v>
      </c>
      <c r="M40" s="752">
        <v>1</v>
      </c>
      <c r="N40" s="753">
        <v>68.199999999999989</v>
      </c>
    </row>
    <row r="41" spans="1:14" ht="14.4" customHeight="1" x14ac:dyDescent="0.3">
      <c r="A41" s="747" t="s">
        <v>584</v>
      </c>
      <c r="B41" s="748" t="s">
        <v>585</v>
      </c>
      <c r="C41" s="749" t="s">
        <v>600</v>
      </c>
      <c r="D41" s="750" t="s">
        <v>601</v>
      </c>
      <c r="E41" s="751">
        <v>50113001</v>
      </c>
      <c r="F41" s="750" t="s">
        <v>611</v>
      </c>
      <c r="G41" s="749" t="s">
        <v>612</v>
      </c>
      <c r="H41" s="749">
        <v>114075</v>
      </c>
      <c r="I41" s="749">
        <v>14075</v>
      </c>
      <c r="J41" s="749" t="s">
        <v>682</v>
      </c>
      <c r="K41" s="749" t="s">
        <v>683</v>
      </c>
      <c r="L41" s="752">
        <v>294.95000000000005</v>
      </c>
      <c r="M41" s="752">
        <v>1</v>
      </c>
      <c r="N41" s="753">
        <v>294.95000000000005</v>
      </c>
    </row>
    <row r="42" spans="1:14" ht="14.4" customHeight="1" x14ac:dyDescent="0.3">
      <c r="A42" s="747" t="s">
        <v>584</v>
      </c>
      <c r="B42" s="748" t="s">
        <v>585</v>
      </c>
      <c r="C42" s="749" t="s">
        <v>600</v>
      </c>
      <c r="D42" s="750" t="s">
        <v>601</v>
      </c>
      <c r="E42" s="751">
        <v>50113001</v>
      </c>
      <c r="F42" s="750" t="s">
        <v>611</v>
      </c>
      <c r="G42" s="749" t="s">
        <v>612</v>
      </c>
      <c r="H42" s="749">
        <v>102478</v>
      </c>
      <c r="I42" s="749">
        <v>2478</v>
      </c>
      <c r="J42" s="749" t="s">
        <v>684</v>
      </c>
      <c r="K42" s="749" t="s">
        <v>685</v>
      </c>
      <c r="L42" s="752">
        <v>77.079999999999984</v>
      </c>
      <c r="M42" s="752">
        <v>1</v>
      </c>
      <c r="N42" s="753">
        <v>77.079999999999984</v>
      </c>
    </row>
    <row r="43" spans="1:14" ht="14.4" customHeight="1" x14ac:dyDescent="0.3">
      <c r="A43" s="747" t="s">
        <v>584</v>
      </c>
      <c r="B43" s="748" t="s">
        <v>585</v>
      </c>
      <c r="C43" s="749" t="s">
        <v>600</v>
      </c>
      <c r="D43" s="750" t="s">
        <v>601</v>
      </c>
      <c r="E43" s="751">
        <v>50113001</v>
      </c>
      <c r="F43" s="750" t="s">
        <v>611</v>
      </c>
      <c r="G43" s="749" t="s">
        <v>612</v>
      </c>
      <c r="H43" s="749">
        <v>230420</v>
      </c>
      <c r="I43" s="749">
        <v>230420</v>
      </c>
      <c r="J43" s="749" t="s">
        <v>684</v>
      </c>
      <c r="K43" s="749" t="s">
        <v>685</v>
      </c>
      <c r="L43" s="752">
        <v>77.095555555555563</v>
      </c>
      <c r="M43" s="752">
        <v>9</v>
      </c>
      <c r="N43" s="753">
        <v>693.86</v>
      </c>
    </row>
    <row r="44" spans="1:14" ht="14.4" customHeight="1" x14ac:dyDescent="0.3">
      <c r="A44" s="747" t="s">
        <v>584</v>
      </c>
      <c r="B44" s="748" t="s">
        <v>585</v>
      </c>
      <c r="C44" s="749" t="s">
        <v>600</v>
      </c>
      <c r="D44" s="750" t="s">
        <v>601</v>
      </c>
      <c r="E44" s="751">
        <v>50113001</v>
      </c>
      <c r="F44" s="750" t="s">
        <v>611</v>
      </c>
      <c r="G44" s="749" t="s">
        <v>612</v>
      </c>
      <c r="H44" s="749">
        <v>117011</v>
      </c>
      <c r="I44" s="749">
        <v>17011</v>
      </c>
      <c r="J44" s="749" t="s">
        <v>686</v>
      </c>
      <c r="K44" s="749" t="s">
        <v>687</v>
      </c>
      <c r="L44" s="752">
        <v>145.49128205128204</v>
      </c>
      <c r="M44" s="752">
        <v>195</v>
      </c>
      <c r="N44" s="753">
        <v>28370.799999999999</v>
      </c>
    </row>
    <row r="45" spans="1:14" ht="14.4" customHeight="1" x14ac:dyDescent="0.3">
      <c r="A45" s="747" t="s">
        <v>584</v>
      </c>
      <c r="B45" s="748" t="s">
        <v>585</v>
      </c>
      <c r="C45" s="749" t="s">
        <v>600</v>
      </c>
      <c r="D45" s="750" t="s">
        <v>601</v>
      </c>
      <c r="E45" s="751">
        <v>50113001</v>
      </c>
      <c r="F45" s="750" t="s">
        <v>611</v>
      </c>
      <c r="G45" s="749" t="s">
        <v>612</v>
      </c>
      <c r="H45" s="749">
        <v>183318</v>
      </c>
      <c r="I45" s="749">
        <v>83318</v>
      </c>
      <c r="J45" s="749" t="s">
        <v>688</v>
      </c>
      <c r="K45" s="749" t="s">
        <v>689</v>
      </c>
      <c r="L45" s="752">
        <v>31.8</v>
      </c>
      <c r="M45" s="752">
        <v>1</v>
      </c>
      <c r="N45" s="753">
        <v>31.8</v>
      </c>
    </row>
    <row r="46" spans="1:14" ht="14.4" customHeight="1" x14ac:dyDescent="0.3">
      <c r="A46" s="747" t="s">
        <v>584</v>
      </c>
      <c r="B46" s="748" t="s">
        <v>585</v>
      </c>
      <c r="C46" s="749" t="s">
        <v>600</v>
      </c>
      <c r="D46" s="750" t="s">
        <v>601</v>
      </c>
      <c r="E46" s="751">
        <v>50113001</v>
      </c>
      <c r="F46" s="750" t="s">
        <v>611</v>
      </c>
      <c r="G46" s="749" t="s">
        <v>612</v>
      </c>
      <c r="H46" s="749">
        <v>103542</v>
      </c>
      <c r="I46" s="749">
        <v>3542</v>
      </c>
      <c r="J46" s="749" t="s">
        <v>690</v>
      </c>
      <c r="K46" s="749" t="s">
        <v>691</v>
      </c>
      <c r="L46" s="752">
        <v>35.330000000000005</v>
      </c>
      <c r="M46" s="752">
        <v>1</v>
      </c>
      <c r="N46" s="753">
        <v>35.330000000000005</v>
      </c>
    </row>
    <row r="47" spans="1:14" ht="14.4" customHeight="1" x14ac:dyDescent="0.3">
      <c r="A47" s="747" t="s">
        <v>584</v>
      </c>
      <c r="B47" s="748" t="s">
        <v>585</v>
      </c>
      <c r="C47" s="749" t="s">
        <v>600</v>
      </c>
      <c r="D47" s="750" t="s">
        <v>601</v>
      </c>
      <c r="E47" s="751">
        <v>50113001</v>
      </c>
      <c r="F47" s="750" t="s">
        <v>611</v>
      </c>
      <c r="G47" s="749" t="s">
        <v>612</v>
      </c>
      <c r="H47" s="749">
        <v>102479</v>
      </c>
      <c r="I47" s="749">
        <v>2479</v>
      </c>
      <c r="J47" s="749" t="s">
        <v>692</v>
      </c>
      <c r="K47" s="749" t="s">
        <v>693</v>
      </c>
      <c r="L47" s="752">
        <v>65.570000000000007</v>
      </c>
      <c r="M47" s="752">
        <v>2</v>
      </c>
      <c r="N47" s="753">
        <v>131.14000000000001</v>
      </c>
    </row>
    <row r="48" spans="1:14" ht="14.4" customHeight="1" x14ac:dyDescent="0.3">
      <c r="A48" s="747" t="s">
        <v>584</v>
      </c>
      <c r="B48" s="748" t="s">
        <v>585</v>
      </c>
      <c r="C48" s="749" t="s">
        <v>600</v>
      </c>
      <c r="D48" s="750" t="s">
        <v>601</v>
      </c>
      <c r="E48" s="751">
        <v>50113001</v>
      </c>
      <c r="F48" s="750" t="s">
        <v>611</v>
      </c>
      <c r="G48" s="749" t="s">
        <v>612</v>
      </c>
      <c r="H48" s="749">
        <v>104071</v>
      </c>
      <c r="I48" s="749">
        <v>4071</v>
      </c>
      <c r="J48" s="749" t="s">
        <v>692</v>
      </c>
      <c r="K48" s="749" t="s">
        <v>694</v>
      </c>
      <c r="L48" s="752">
        <v>152.97000000000003</v>
      </c>
      <c r="M48" s="752">
        <v>1</v>
      </c>
      <c r="N48" s="753">
        <v>152.97000000000003</v>
      </c>
    </row>
    <row r="49" spans="1:14" ht="14.4" customHeight="1" x14ac:dyDescent="0.3">
      <c r="A49" s="747" t="s">
        <v>584</v>
      </c>
      <c r="B49" s="748" t="s">
        <v>585</v>
      </c>
      <c r="C49" s="749" t="s">
        <v>600</v>
      </c>
      <c r="D49" s="750" t="s">
        <v>601</v>
      </c>
      <c r="E49" s="751">
        <v>50113001</v>
      </c>
      <c r="F49" s="750" t="s">
        <v>611</v>
      </c>
      <c r="G49" s="749" t="s">
        <v>612</v>
      </c>
      <c r="H49" s="749">
        <v>58880</v>
      </c>
      <c r="I49" s="749">
        <v>58880</v>
      </c>
      <c r="J49" s="749" t="s">
        <v>695</v>
      </c>
      <c r="K49" s="749" t="s">
        <v>696</v>
      </c>
      <c r="L49" s="752">
        <v>105.22999999999999</v>
      </c>
      <c r="M49" s="752">
        <v>2</v>
      </c>
      <c r="N49" s="753">
        <v>210.45999999999998</v>
      </c>
    </row>
    <row r="50" spans="1:14" ht="14.4" customHeight="1" x14ac:dyDescent="0.3">
      <c r="A50" s="747" t="s">
        <v>584</v>
      </c>
      <c r="B50" s="748" t="s">
        <v>585</v>
      </c>
      <c r="C50" s="749" t="s">
        <v>600</v>
      </c>
      <c r="D50" s="750" t="s">
        <v>601</v>
      </c>
      <c r="E50" s="751">
        <v>50113001</v>
      </c>
      <c r="F50" s="750" t="s">
        <v>611</v>
      </c>
      <c r="G50" s="749" t="s">
        <v>612</v>
      </c>
      <c r="H50" s="749">
        <v>158425</v>
      </c>
      <c r="I50" s="749">
        <v>58425</v>
      </c>
      <c r="J50" s="749" t="s">
        <v>697</v>
      </c>
      <c r="K50" s="749" t="s">
        <v>698</v>
      </c>
      <c r="L50" s="752">
        <v>82.37</v>
      </c>
      <c r="M50" s="752">
        <v>4</v>
      </c>
      <c r="N50" s="753">
        <v>329.48</v>
      </c>
    </row>
    <row r="51" spans="1:14" ht="14.4" customHeight="1" x14ac:dyDescent="0.3">
      <c r="A51" s="747" t="s">
        <v>584</v>
      </c>
      <c r="B51" s="748" t="s">
        <v>585</v>
      </c>
      <c r="C51" s="749" t="s">
        <v>600</v>
      </c>
      <c r="D51" s="750" t="s">
        <v>601</v>
      </c>
      <c r="E51" s="751">
        <v>50113001</v>
      </c>
      <c r="F51" s="750" t="s">
        <v>611</v>
      </c>
      <c r="G51" s="749" t="s">
        <v>612</v>
      </c>
      <c r="H51" s="749">
        <v>154539</v>
      </c>
      <c r="I51" s="749">
        <v>54539</v>
      </c>
      <c r="J51" s="749" t="s">
        <v>699</v>
      </c>
      <c r="K51" s="749" t="s">
        <v>700</v>
      </c>
      <c r="L51" s="752">
        <v>60.21</v>
      </c>
      <c r="M51" s="752">
        <v>2</v>
      </c>
      <c r="N51" s="753">
        <v>120.42</v>
      </c>
    </row>
    <row r="52" spans="1:14" ht="14.4" customHeight="1" x14ac:dyDescent="0.3">
      <c r="A52" s="747" t="s">
        <v>584</v>
      </c>
      <c r="B52" s="748" t="s">
        <v>585</v>
      </c>
      <c r="C52" s="749" t="s">
        <v>600</v>
      </c>
      <c r="D52" s="750" t="s">
        <v>601</v>
      </c>
      <c r="E52" s="751">
        <v>50113001</v>
      </c>
      <c r="F52" s="750" t="s">
        <v>611</v>
      </c>
      <c r="G52" s="749" t="s">
        <v>612</v>
      </c>
      <c r="H52" s="749">
        <v>226523</v>
      </c>
      <c r="I52" s="749">
        <v>226523</v>
      </c>
      <c r="J52" s="749" t="s">
        <v>701</v>
      </c>
      <c r="K52" s="749" t="s">
        <v>702</v>
      </c>
      <c r="L52" s="752">
        <v>51.96</v>
      </c>
      <c r="M52" s="752">
        <v>2</v>
      </c>
      <c r="N52" s="753">
        <v>103.92</v>
      </c>
    </row>
    <row r="53" spans="1:14" ht="14.4" customHeight="1" x14ac:dyDescent="0.3">
      <c r="A53" s="747" t="s">
        <v>584</v>
      </c>
      <c r="B53" s="748" t="s">
        <v>585</v>
      </c>
      <c r="C53" s="749" t="s">
        <v>600</v>
      </c>
      <c r="D53" s="750" t="s">
        <v>601</v>
      </c>
      <c r="E53" s="751">
        <v>50113001</v>
      </c>
      <c r="F53" s="750" t="s">
        <v>611</v>
      </c>
      <c r="G53" s="749" t="s">
        <v>612</v>
      </c>
      <c r="H53" s="749">
        <v>226525</v>
      </c>
      <c r="I53" s="749">
        <v>226525</v>
      </c>
      <c r="J53" s="749" t="s">
        <v>701</v>
      </c>
      <c r="K53" s="749" t="s">
        <v>703</v>
      </c>
      <c r="L53" s="752">
        <v>66.340000000000018</v>
      </c>
      <c r="M53" s="752">
        <v>12</v>
      </c>
      <c r="N53" s="753">
        <v>796.08000000000015</v>
      </c>
    </row>
    <row r="54" spans="1:14" ht="14.4" customHeight="1" x14ac:dyDescent="0.3">
      <c r="A54" s="747" t="s">
        <v>584</v>
      </c>
      <c r="B54" s="748" t="s">
        <v>585</v>
      </c>
      <c r="C54" s="749" t="s">
        <v>600</v>
      </c>
      <c r="D54" s="750" t="s">
        <v>601</v>
      </c>
      <c r="E54" s="751">
        <v>50113001</v>
      </c>
      <c r="F54" s="750" t="s">
        <v>611</v>
      </c>
      <c r="G54" s="749" t="s">
        <v>612</v>
      </c>
      <c r="H54" s="749">
        <v>500355</v>
      </c>
      <c r="I54" s="749">
        <v>15879</v>
      </c>
      <c r="J54" s="749" t="s">
        <v>704</v>
      </c>
      <c r="K54" s="749" t="s">
        <v>586</v>
      </c>
      <c r="L54" s="752">
        <v>97.052000000000035</v>
      </c>
      <c r="M54" s="752">
        <v>2</v>
      </c>
      <c r="N54" s="753">
        <v>194.10400000000007</v>
      </c>
    </row>
    <row r="55" spans="1:14" ht="14.4" customHeight="1" x14ac:dyDescent="0.3">
      <c r="A55" s="747" t="s">
        <v>584</v>
      </c>
      <c r="B55" s="748" t="s">
        <v>585</v>
      </c>
      <c r="C55" s="749" t="s">
        <v>600</v>
      </c>
      <c r="D55" s="750" t="s">
        <v>601</v>
      </c>
      <c r="E55" s="751">
        <v>50113001</v>
      </c>
      <c r="F55" s="750" t="s">
        <v>611</v>
      </c>
      <c r="G55" s="749" t="s">
        <v>612</v>
      </c>
      <c r="H55" s="749">
        <v>905098</v>
      </c>
      <c r="I55" s="749">
        <v>23989</v>
      </c>
      <c r="J55" s="749" t="s">
        <v>705</v>
      </c>
      <c r="K55" s="749" t="s">
        <v>586</v>
      </c>
      <c r="L55" s="752">
        <v>398.86047370370056</v>
      </c>
      <c r="M55" s="752">
        <v>1</v>
      </c>
      <c r="N55" s="753">
        <v>398.86047370370056</v>
      </c>
    </row>
    <row r="56" spans="1:14" ht="14.4" customHeight="1" x14ac:dyDescent="0.3">
      <c r="A56" s="747" t="s">
        <v>584</v>
      </c>
      <c r="B56" s="748" t="s">
        <v>585</v>
      </c>
      <c r="C56" s="749" t="s">
        <v>600</v>
      </c>
      <c r="D56" s="750" t="s">
        <v>601</v>
      </c>
      <c r="E56" s="751">
        <v>50113001</v>
      </c>
      <c r="F56" s="750" t="s">
        <v>611</v>
      </c>
      <c r="G56" s="749" t="s">
        <v>628</v>
      </c>
      <c r="H56" s="749">
        <v>847627</v>
      </c>
      <c r="I56" s="749">
        <v>134502</v>
      </c>
      <c r="J56" s="749" t="s">
        <v>706</v>
      </c>
      <c r="K56" s="749" t="s">
        <v>707</v>
      </c>
      <c r="L56" s="752">
        <v>50.289999999999992</v>
      </c>
      <c r="M56" s="752">
        <v>1</v>
      </c>
      <c r="N56" s="753">
        <v>50.289999999999992</v>
      </c>
    </row>
    <row r="57" spans="1:14" ht="14.4" customHeight="1" x14ac:dyDescent="0.3">
      <c r="A57" s="747" t="s">
        <v>584</v>
      </c>
      <c r="B57" s="748" t="s">
        <v>585</v>
      </c>
      <c r="C57" s="749" t="s">
        <v>600</v>
      </c>
      <c r="D57" s="750" t="s">
        <v>601</v>
      </c>
      <c r="E57" s="751">
        <v>50113001</v>
      </c>
      <c r="F57" s="750" t="s">
        <v>611</v>
      </c>
      <c r="G57" s="749" t="s">
        <v>628</v>
      </c>
      <c r="H57" s="749">
        <v>847425</v>
      </c>
      <c r="I57" s="749">
        <v>134513</v>
      </c>
      <c r="J57" s="749" t="s">
        <v>708</v>
      </c>
      <c r="K57" s="749" t="s">
        <v>709</v>
      </c>
      <c r="L57" s="752">
        <v>100.59999999999998</v>
      </c>
      <c r="M57" s="752">
        <v>1</v>
      </c>
      <c r="N57" s="753">
        <v>100.59999999999998</v>
      </c>
    </row>
    <row r="58" spans="1:14" ht="14.4" customHeight="1" x14ac:dyDescent="0.3">
      <c r="A58" s="747" t="s">
        <v>584</v>
      </c>
      <c r="B58" s="748" t="s">
        <v>585</v>
      </c>
      <c r="C58" s="749" t="s">
        <v>600</v>
      </c>
      <c r="D58" s="750" t="s">
        <v>601</v>
      </c>
      <c r="E58" s="751">
        <v>50113001</v>
      </c>
      <c r="F58" s="750" t="s">
        <v>611</v>
      </c>
      <c r="G58" s="749" t="s">
        <v>612</v>
      </c>
      <c r="H58" s="749">
        <v>155098</v>
      </c>
      <c r="I58" s="749">
        <v>155098</v>
      </c>
      <c r="J58" s="749" t="s">
        <v>710</v>
      </c>
      <c r="K58" s="749" t="s">
        <v>711</v>
      </c>
      <c r="L58" s="752">
        <v>364.65035397620159</v>
      </c>
      <c r="M58" s="752">
        <v>6</v>
      </c>
      <c r="N58" s="753">
        <v>2187.9021238572095</v>
      </c>
    </row>
    <row r="59" spans="1:14" ht="14.4" customHeight="1" x14ac:dyDescent="0.3">
      <c r="A59" s="747" t="s">
        <v>584</v>
      </c>
      <c r="B59" s="748" t="s">
        <v>585</v>
      </c>
      <c r="C59" s="749" t="s">
        <v>600</v>
      </c>
      <c r="D59" s="750" t="s">
        <v>601</v>
      </c>
      <c r="E59" s="751">
        <v>50113001</v>
      </c>
      <c r="F59" s="750" t="s">
        <v>611</v>
      </c>
      <c r="G59" s="749" t="s">
        <v>612</v>
      </c>
      <c r="H59" s="749">
        <v>157586</v>
      </c>
      <c r="I59" s="749">
        <v>57586</v>
      </c>
      <c r="J59" s="749" t="s">
        <v>712</v>
      </c>
      <c r="K59" s="749" t="s">
        <v>713</v>
      </c>
      <c r="L59" s="752">
        <v>73.710000000000008</v>
      </c>
      <c r="M59" s="752">
        <v>2</v>
      </c>
      <c r="N59" s="753">
        <v>147.42000000000002</v>
      </c>
    </row>
    <row r="60" spans="1:14" ht="14.4" customHeight="1" x14ac:dyDescent="0.3">
      <c r="A60" s="747" t="s">
        <v>584</v>
      </c>
      <c r="B60" s="748" t="s">
        <v>585</v>
      </c>
      <c r="C60" s="749" t="s">
        <v>600</v>
      </c>
      <c r="D60" s="750" t="s">
        <v>601</v>
      </c>
      <c r="E60" s="751">
        <v>50113001</v>
      </c>
      <c r="F60" s="750" t="s">
        <v>611</v>
      </c>
      <c r="G60" s="749" t="s">
        <v>612</v>
      </c>
      <c r="H60" s="749">
        <v>846413</v>
      </c>
      <c r="I60" s="749">
        <v>57585</v>
      </c>
      <c r="J60" s="749" t="s">
        <v>714</v>
      </c>
      <c r="K60" s="749" t="s">
        <v>715</v>
      </c>
      <c r="L60" s="752">
        <v>133.28000000000003</v>
      </c>
      <c r="M60" s="752">
        <v>8</v>
      </c>
      <c r="N60" s="753">
        <v>1066.2400000000002</v>
      </c>
    </row>
    <row r="61" spans="1:14" ht="14.4" customHeight="1" x14ac:dyDescent="0.3">
      <c r="A61" s="747" t="s">
        <v>584</v>
      </c>
      <c r="B61" s="748" t="s">
        <v>585</v>
      </c>
      <c r="C61" s="749" t="s">
        <v>600</v>
      </c>
      <c r="D61" s="750" t="s">
        <v>601</v>
      </c>
      <c r="E61" s="751">
        <v>50113001</v>
      </c>
      <c r="F61" s="750" t="s">
        <v>611</v>
      </c>
      <c r="G61" s="749" t="s">
        <v>612</v>
      </c>
      <c r="H61" s="749">
        <v>848560</v>
      </c>
      <c r="I61" s="749">
        <v>125752</v>
      </c>
      <c r="J61" s="749" t="s">
        <v>716</v>
      </c>
      <c r="K61" s="749" t="s">
        <v>717</v>
      </c>
      <c r="L61" s="752">
        <v>223.26</v>
      </c>
      <c r="M61" s="752">
        <v>1</v>
      </c>
      <c r="N61" s="753">
        <v>223.26</v>
      </c>
    </row>
    <row r="62" spans="1:14" ht="14.4" customHeight="1" x14ac:dyDescent="0.3">
      <c r="A62" s="747" t="s">
        <v>584</v>
      </c>
      <c r="B62" s="748" t="s">
        <v>585</v>
      </c>
      <c r="C62" s="749" t="s">
        <v>600</v>
      </c>
      <c r="D62" s="750" t="s">
        <v>601</v>
      </c>
      <c r="E62" s="751">
        <v>50113001</v>
      </c>
      <c r="F62" s="750" t="s">
        <v>611</v>
      </c>
      <c r="G62" s="749" t="s">
        <v>612</v>
      </c>
      <c r="H62" s="749">
        <v>142613</v>
      </c>
      <c r="I62" s="749">
        <v>42613</v>
      </c>
      <c r="J62" s="749" t="s">
        <v>718</v>
      </c>
      <c r="K62" s="749" t="s">
        <v>719</v>
      </c>
      <c r="L62" s="752">
        <v>134.66000000000003</v>
      </c>
      <c r="M62" s="752">
        <v>1</v>
      </c>
      <c r="N62" s="753">
        <v>134.66000000000003</v>
      </c>
    </row>
    <row r="63" spans="1:14" ht="14.4" customHeight="1" x14ac:dyDescent="0.3">
      <c r="A63" s="747" t="s">
        <v>584</v>
      </c>
      <c r="B63" s="748" t="s">
        <v>585</v>
      </c>
      <c r="C63" s="749" t="s">
        <v>600</v>
      </c>
      <c r="D63" s="750" t="s">
        <v>601</v>
      </c>
      <c r="E63" s="751">
        <v>50113001</v>
      </c>
      <c r="F63" s="750" t="s">
        <v>611</v>
      </c>
      <c r="G63" s="749" t="s">
        <v>612</v>
      </c>
      <c r="H63" s="749">
        <v>149990</v>
      </c>
      <c r="I63" s="749">
        <v>49990</v>
      </c>
      <c r="J63" s="749" t="s">
        <v>718</v>
      </c>
      <c r="K63" s="749" t="s">
        <v>720</v>
      </c>
      <c r="L63" s="752">
        <v>121.77000000000001</v>
      </c>
      <c r="M63" s="752">
        <v>43</v>
      </c>
      <c r="N63" s="753">
        <v>5236.1100000000006</v>
      </c>
    </row>
    <row r="64" spans="1:14" ht="14.4" customHeight="1" x14ac:dyDescent="0.3">
      <c r="A64" s="747" t="s">
        <v>584</v>
      </c>
      <c r="B64" s="748" t="s">
        <v>585</v>
      </c>
      <c r="C64" s="749" t="s">
        <v>600</v>
      </c>
      <c r="D64" s="750" t="s">
        <v>601</v>
      </c>
      <c r="E64" s="751">
        <v>50113001</v>
      </c>
      <c r="F64" s="750" t="s">
        <v>611</v>
      </c>
      <c r="G64" s="749" t="s">
        <v>628</v>
      </c>
      <c r="H64" s="749">
        <v>149195</v>
      </c>
      <c r="I64" s="749">
        <v>49195</v>
      </c>
      <c r="J64" s="749" t="s">
        <v>721</v>
      </c>
      <c r="K64" s="749" t="s">
        <v>722</v>
      </c>
      <c r="L64" s="752">
        <v>225.24</v>
      </c>
      <c r="M64" s="752">
        <v>1</v>
      </c>
      <c r="N64" s="753">
        <v>225.24</v>
      </c>
    </row>
    <row r="65" spans="1:14" ht="14.4" customHeight="1" x14ac:dyDescent="0.3">
      <c r="A65" s="747" t="s">
        <v>584</v>
      </c>
      <c r="B65" s="748" t="s">
        <v>585</v>
      </c>
      <c r="C65" s="749" t="s">
        <v>600</v>
      </c>
      <c r="D65" s="750" t="s">
        <v>601</v>
      </c>
      <c r="E65" s="751">
        <v>50113001</v>
      </c>
      <c r="F65" s="750" t="s">
        <v>611</v>
      </c>
      <c r="G65" s="749" t="s">
        <v>612</v>
      </c>
      <c r="H65" s="749">
        <v>158827</v>
      </c>
      <c r="I65" s="749">
        <v>58827</v>
      </c>
      <c r="J65" s="749" t="s">
        <v>723</v>
      </c>
      <c r="K65" s="749" t="s">
        <v>724</v>
      </c>
      <c r="L65" s="752">
        <v>162.49000000000004</v>
      </c>
      <c r="M65" s="752">
        <v>2</v>
      </c>
      <c r="N65" s="753">
        <v>324.98000000000008</v>
      </c>
    </row>
    <row r="66" spans="1:14" ht="14.4" customHeight="1" x14ac:dyDescent="0.3">
      <c r="A66" s="747" t="s">
        <v>584</v>
      </c>
      <c r="B66" s="748" t="s">
        <v>585</v>
      </c>
      <c r="C66" s="749" t="s">
        <v>600</v>
      </c>
      <c r="D66" s="750" t="s">
        <v>601</v>
      </c>
      <c r="E66" s="751">
        <v>50113001</v>
      </c>
      <c r="F66" s="750" t="s">
        <v>611</v>
      </c>
      <c r="G66" s="749" t="s">
        <v>628</v>
      </c>
      <c r="H66" s="749">
        <v>213477</v>
      </c>
      <c r="I66" s="749">
        <v>213477</v>
      </c>
      <c r="J66" s="749" t="s">
        <v>725</v>
      </c>
      <c r="K66" s="749" t="s">
        <v>726</v>
      </c>
      <c r="L66" s="752">
        <v>3300</v>
      </c>
      <c r="M66" s="752">
        <v>29</v>
      </c>
      <c r="N66" s="753">
        <v>95700</v>
      </c>
    </row>
    <row r="67" spans="1:14" ht="14.4" customHeight="1" x14ac:dyDescent="0.3">
      <c r="A67" s="747" t="s">
        <v>584</v>
      </c>
      <c r="B67" s="748" t="s">
        <v>585</v>
      </c>
      <c r="C67" s="749" t="s">
        <v>600</v>
      </c>
      <c r="D67" s="750" t="s">
        <v>601</v>
      </c>
      <c r="E67" s="751">
        <v>50113001</v>
      </c>
      <c r="F67" s="750" t="s">
        <v>611</v>
      </c>
      <c r="G67" s="749" t="s">
        <v>628</v>
      </c>
      <c r="H67" s="749">
        <v>156811</v>
      </c>
      <c r="I67" s="749">
        <v>56811</v>
      </c>
      <c r="J67" s="749" t="s">
        <v>727</v>
      </c>
      <c r="K67" s="749" t="s">
        <v>728</v>
      </c>
      <c r="L67" s="752">
        <v>151.23999999999998</v>
      </c>
      <c r="M67" s="752">
        <v>1</v>
      </c>
      <c r="N67" s="753">
        <v>151.23999999999998</v>
      </c>
    </row>
    <row r="68" spans="1:14" ht="14.4" customHeight="1" x14ac:dyDescent="0.3">
      <c r="A68" s="747" t="s">
        <v>584</v>
      </c>
      <c r="B68" s="748" t="s">
        <v>585</v>
      </c>
      <c r="C68" s="749" t="s">
        <v>600</v>
      </c>
      <c r="D68" s="750" t="s">
        <v>601</v>
      </c>
      <c r="E68" s="751">
        <v>50113001</v>
      </c>
      <c r="F68" s="750" t="s">
        <v>611</v>
      </c>
      <c r="G68" s="749" t="s">
        <v>628</v>
      </c>
      <c r="H68" s="749">
        <v>156805</v>
      </c>
      <c r="I68" s="749">
        <v>56805</v>
      </c>
      <c r="J68" s="749" t="s">
        <v>729</v>
      </c>
      <c r="K68" s="749" t="s">
        <v>730</v>
      </c>
      <c r="L68" s="752">
        <v>58.71</v>
      </c>
      <c r="M68" s="752">
        <v>4</v>
      </c>
      <c r="N68" s="753">
        <v>234.84</v>
      </c>
    </row>
    <row r="69" spans="1:14" ht="14.4" customHeight="1" x14ac:dyDescent="0.3">
      <c r="A69" s="747" t="s">
        <v>584</v>
      </c>
      <c r="B69" s="748" t="s">
        <v>585</v>
      </c>
      <c r="C69" s="749" t="s">
        <v>600</v>
      </c>
      <c r="D69" s="750" t="s">
        <v>601</v>
      </c>
      <c r="E69" s="751">
        <v>50113001</v>
      </c>
      <c r="F69" s="750" t="s">
        <v>611</v>
      </c>
      <c r="G69" s="749" t="s">
        <v>628</v>
      </c>
      <c r="H69" s="749">
        <v>156804</v>
      </c>
      <c r="I69" s="749">
        <v>56804</v>
      </c>
      <c r="J69" s="749" t="s">
        <v>729</v>
      </c>
      <c r="K69" s="749" t="s">
        <v>731</v>
      </c>
      <c r="L69" s="752">
        <v>31.649999999999995</v>
      </c>
      <c r="M69" s="752">
        <v>1</v>
      </c>
      <c r="N69" s="753">
        <v>31.649999999999995</v>
      </c>
    </row>
    <row r="70" spans="1:14" ht="14.4" customHeight="1" x14ac:dyDescent="0.3">
      <c r="A70" s="747" t="s">
        <v>584</v>
      </c>
      <c r="B70" s="748" t="s">
        <v>585</v>
      </c>
      <c r="C70" s="749" t="s">
        <v>600</v>
      </c>
      <c r="D70" s="750" t="s">
        <v>601</v>
      </c>
      <c r="E70" s="751">
        <v>50113001</v>
      </c>
      <c r="F70" s="750" t="s">
        <v>611</v>
      </c>
      <c r="G70" s="749" t="s">
        <v>586</v>
      </c>
      <c r="H70" s="749">
        <v>102785</v>
      </c>
      <c r="I70" s="749">
        <v>2785</v>
      </c>
      <c r="J70" s="749" t="s">
        <v>732</v>
      </c>
      <c r="K70" s="749" t="s">
        <v>733</v>
      </c>
      <c r="L70" s="752">
        <v>50.19</v>
      </c>
      <c r="M70" s="752">
        <v>1</v>
      </c>
      <c r="N70" s="753">
        <v>50.19</v>
      </c>
    </row>
    <row r="71" spans="1:14" ht="14.4" customHeight="1" x14ac:dyDescent="0.3">
      <c r="A71" s="747" t="s">
        <v>584</v>
      </c>
      <c r="B71" s="748" t="s">
        <v>585</v>
      </c>
      <c r="C71" s="749" t="s">
        <v>600</v>
      </c>
      <c r="D71" s="750" t="s">
        <v>601</v>
      </c>
      <c r="E71" s="751">
        <v>50113001</v>
      </c>
      <c r="F71" s="750" t="s">
        <v>611</v>
      </c>
      <c r="G71" s="749" t="s">
        <v>628</v>
      </c>
      <c r="H71" s="749">
        <v>214036</v>
      </c>
      <c r="I71" s="749">
        <v>214036</v>
      </c>
      <c r="J71" s="749" t="s">
        <v>734</v>
      </c>
      <c r="K71" s="749" t="s">
        <v>735</v>
      </c>
      <c r="L71" s="752">
        <v>40.389999999999993</v>
      </c>
      <c r="M71" s="752">
        <v>18</v>
      </c>
      <c r="N71" s="753">
        <v>727.01999999999987</v>
      </c>
    </row>
    <row r="72" spans="1:14" ht="14.4" customHeight="1" x14ac:dyDescent="0.3">
      <c r="A72" s="747" t="s">
        <v>584</v>
      </c>
      <c r="B72" s="748" t="s">
        <v>585</v>
      </c>
      <c r="C72" s="749" t="s">
        <v>600</v>
      </c>
      <c r="D72" s="750" t="s">
        <v>601</v>
      </c>
      <c r="E72" s="751">
        <v>50113001</v>
      </c>
      <c r="F72" s="750" t="s">
        <v>611</v>
      </c>
      <c r="G72" s="749" t="s">
        <v>612</v>
      </c>
      <c r="H72" s="749">
        <v>199333</v>
      </c>
      <c r="I72" s="749">
        <v>99333</v>
      </c>
      <c r="J72" s="749" t="s">
        <v>736</v>
      </c>
      <c r="K72" s="749" t="s">
        <v>737</v>
      </c>
      <c r="L72" s="752">
        <v>247.03000000000009</v>
      </c>
      <c r="M72" s="752">
        <v>2</v>
      </c>
      <c r="N72" s="753">
        <v>494.06000000000017</v>
      </c>
    </row>
    <row r="73" spans="1:14" ht="14.4" customHeight="1" x14ac:dyDescent="0.3">
      <c r="A73" s="747" t="s">
        <v>584</v>
      </c>
      <c r="B73" s="748" t="s">
        <v>585</v>
      </c>
      <c r="C73" s="749" t="s">
        <v>600</v>
      </c>
      <c r="D73" s="750" t="s">
        <v>601</v>
      </c>
      <c r="E73" s="751">
        <v>50113001</v>
      </c>
      <c r="F73" s="750" t="s">
        <v>611</v>
      </c>
      <c r="G73" s="749" t="s">
        <v>612</v>
      </c>
      <c r="H73" s="749">
        <v>198880</v>
      </c>
      <c r="I73" s="749">
        <v>98880</v>
      </c>
      <c r="J73" s="749" t="s">
        <v>738</v>
      </c>
      <c r="K73" s="749" t="s">
        <v>739</v>
      </c>
      <c r="L73" s="752">
        <v>201.3</v>
      </c>
      <c r="M73" s="752">
        <v>17</v>
      </c>
      <c r="N73" s="753">
        <v>3422.1000000000004</v>
      </c>
    </row>
    <row r="74" spans="1:14" ht="14.4" customHeight="1" x14ac:dyDescent="0.3">
      <c r="A74" s="747" t="s">
        <v>584</v>
      </c>
      <c r="B74" s="748" t="s">
        <v>585</v>
      </c>
      <c r="C74" s="749" t="s">
        <v>600</v>
      </c>
      <c r="D74" s="750" t="s">
        <v>601</v>
      </c>
      <c r="E74" s="751">
        <v>50113001</v>
      </c>
      <c r="F74" s="750" t="s">
        <v>611</v>
      </c>
      <c r="G74" s="749" t="s">
        <v>612</v>
      </c>
      <c r="H74" s="749">
        <v>198872</v>
      </c>
      <c r="I74" s="749">
        <v>98872</v>
      </c>
      <c r="J74" s="749" t="s">
        <v>738</v>
      </c>
      <c r="K74" s="749" t="s">
        <v>740</v>
      </c>
      <c r="L74" s="752">
        <v>312.83999999999997</v>
      </c>
      <c r="M74" s="752">
        <v>5</v>
      </c>
      <c r="N74" s="753">
        <v>1564.1999999999998</v>
      </c>
    </row>
    <row r="75" spans="1:14" ht="14.4" customHeight="1" x14ac:dyDescent="0.3">
      <c r="A75" s="747" t="s">
        <v>584</v>
      </c>
      <c r="B75" s="748" t="s">
        <v>585</v>
      </c>
      <c r="C75" s="749" t="s">
        <v>600</v>
      </c>
      <c r="D75" s="750" t="s">
        <v>601</v>
      </c>
      <c r="E75" s="751">
        <v>50113001</v>
      </c>
      <c r="F75" s="750" t="s">
        <v>611</v>
      </c>
      <c r="G75" s="749" t="s">
        <v>612</v>
      </c>
      <c r="H75" s="749">
        <v>198864</v>
      </c>
      <c r="I75" s="749">
        <v>98864</v>
      </c>
      <c r="J75" s="749" t="s">
        <v>738</v>
      </c>
      <c r="K75" s="749" t="s">
        <v>741</v>
      </c>
      <c r="L75" s="752">
        <v>537.87000000000012</v>
      </c>
      <c r="M75" s="752">
        <v>37</v>
      </c>
      <c r="N75" s="753">
        <v>19901.190000000002</v>
      </c>
    </row>
    <row r="76" spans="1:14" ht="14.4" customHeight="1" x14ac:dyDescent="0.3">
      <c r="A76" s="747" t="s">
        <v>584</v>
      </c>
      <c r="B76" s="748" t="s">
        <v>585</v>
      </c>
      <c r="C76" s="749" t="s">
        <v>600</v>
      </c>
      <c r="D76" s="750" t="s">
        <v>601</v>
      </c>
      <c r="E76" s="751">
        <v>50113001</v>
      </c>
      <c r="F76" s="750" t="s">
        <v>611</v>
      </c>
      <c r="G76" s="749" t="s">
        <v>612</v>
      </c>
      <c r="H76" s="749">
        <v>111242</v>
      </c>
      <c r="I76" s="749">
        <v>11242</v>
      </c>
      <c r="J76" s="749" t="s">
        <v>742</v>
      </c>
      <c r="K76" s="749" t="s">
        <v>743</v>
      </c>
      <c r="L76" s="752">
        <v>146.01000000000002</v>
      </c>
      <c r="M76" s="752">
        <v>1</v>
      </c>
      <c r="N76" s="753">
        <v>146.01000000000002</v>
      </c>
    </row>
    <row r="77" spans="1:14" ht="14.4" customHeight="1" x14ac:dyDescent="0.3">
      <c r="A77" s="747" t="s">
        <v>584</v>
      </c>
      <c r="B77" s="748" t="s">
        <v>585</v>
      </c>
      <c r="C77" s="749" t="s">
        <v>600</v>
      </c>
      <c r="D77" s="750" t="s">
        <v>601</v>
      </c>
      <c r="E77" s="751">
        <v>50113001</v>
      </c>
      <c r="F77" s="750" t="s">
        <v>611</v>
      </c>
      <c r="G77" s="749" t="s">
        <v>612</v>
      </c>
      <c r="H77" s="749">
        <v>111337</v>
      </c>
      <c r="I77" s="749">
        <v>52421</v>
      </c>
      <c r="J77" s="749" t="s">
        <v>744</v>
      </c>
      <c r="K77" s="749" t="s">
        <v>745</v>
      </c>
      <c r="L77" s="752">
        <v>74.36</v>
      </c>
      <c r="M77" s="752">
        <v>2</v>
      </c>
      <c r="N77" s="753">
        <v>148.72</v>
      </c>
    </row>
    <row r="78" spans="1:14" ht="14.4" customHeight="1" x14ac:dyDescent="0.3">
      <c r="A78" s="747" t="s">
        <v>584</v>
      </c>
      <c r="B78" s="748" t="s">
        <v>585</v>
      </c>
      <c r="C78" s="749" t="s">
        <v>600</v>
      </c>
      <c r="D78" s="750" t="s">
        <v>601</v>
      </c>
      <c r="E78" s="751">
        <v>50113001</v>
      </c>
      <c r="F78" s="750" t="s">
        <v>611</v>
      </c>
      <c r="G78" s="749" t="s">
        <v>612</v>
      </c>
      <c r="H78" s="749">
        <v>31915</v>
      </c>
      <c r="I78" s="749">
        <v>31915</v>
      </c>
      <c r="J78" s="749" t="s">
        <v>746</v>
      </c>
      <c r="K78" s="749" t="s">
        <v>747</v>
      </c>
      <c r="L78" s="752">
        <v>173.69</v>
      </c>
      <c r="M78" s="752">
        <v>36.999999999999986</v>
      </c>
      <c r="N78" s="753">
        <v>6426.5299999999979</v>
      </c>
    </row>
    <row r="79" spans="1:14" ht="14.4" customHeight="1" x14ac:dyDescent="0.3">
      <c r="A79" s="747" t="s">
        <v>584</v>
      </c>
      <c r="B79" s="748" t="s">
        <v>585</v>
      </c>
      <c r="C79" s="749" t="s">
        <v>600</v>
      </c>
      <c r="D79" s="750" t="s">
        <v>601</v>
      </c>
      <c r="E79" s="751">
        <v>50113001</v>
      </c>
      <c r="F79" s="750" t="s">
        <v>611</v>
      </c>
      <c r="G79" s="749" t="s">
        <v>612</v>
      </c>
      <c r="H79" s="749">
        <v>987477</v>
      </c>
      <c r="I79" s="749">
        <v>112666</v>
      </c>
      <c r="J79" s="749" t="s">
        <v>748</v>
      </c>
      <c r="K79" s="749" t="s">
        <v>749</v>
      </c>
      <c r="L79" s="752">
        <v>78.33</v>
      </c>
      <c r="M79" s="752">
        <v>1</v>
      </c>
      <c r="N79" s="753">
        <v>78.33</v>
      </c>
    </row>
    <row r="80" spans="1:14" ht="14.4" customHeight="1" x14ac:dyDescent="0.3">
      <c r="A80" s="747" t="s">
        <v>584</v>
      </c>
      <c r="B80" s="748" t="s">
        <v>585</v>
      </c>
      <c r="C80" s="749" t="s">
        <v>600</v>
      </c>
      <c r="D80" s="750" t="s">
        <v>601</v>
      </c>
      <c r="E80" s="751">
        <v>50113001</v>
      </c>
      <c r="F80" s="750" t="s">
        <v>611</v>
      </c>
      <c r="G80" s="749" t="s">
        <v>612</v>
      </c>
      <c r="H80" s="749">
        <v>125366</v>
      </c>
      <c r="I80" s="749">
        <v>25366</v>
      </c>
      <c r="J80" s="749" t="s">
        <v>750</v>
      </c>
      <c r="K80" s="749" t="s">
        <v>751</v>
      </c>
      <c r="L80" s="752">
        <v>72.000000000000014</v>
      </c>
      <c r="M80" s="752">
        <v>3</v>
      </c>
      <c r="N80" s="753">
        <v>216.00000000000003</v>
      </c>
    </row>
    <row r="81" spans="1:14" ht="14.4" customHeight="1" x14ac:dyDescent="0.3">
      <c r="A81" s="747" t="s">
        <v>584</v>
      </c>
      <c r="B81" s="748" t="s">
        <v>585</v>
      </c>
      <c r="C81" s="749" t="s">
        <v>600</v>
      </c>
      <c r="D81" s="750" t="s">
        <v>601</v>
      </c>
      <c r="E81" s="751">
        <v>50113001</v>
      </c>
      <c r="F81" s="750" t="s">
        <v>611</v>
      </c>
      <c r="G81" s="749" t="s">
        <v>612</v>
      </c>
      <c r="H81" s="749">
        <v>215605</v>
      </c>
      <c r="I81" s="749">
        <v>215605</v>
      </c>
      <c r="J81" s="749" t="s">
        <v>750</v>
      </c>
      <c r="K81" s="749" t="s">
        <v>752</v>
      </c>
      <c r="L81" s="752">
        <v>28.26</v>
      </c>
      <c r="M81" s="752">
        <v>3</v>
      </c>
      <c r="N81" s="753">
        <v>84.78</v>
      </c>
    </row>
    <row r="82" spans="1:14" ht="14.4" customHeight="1" x14ac:dyDescent="0.3">
      <c r="A82" s="747" t="s">
        <v>584</v>
      </c>
      <c r="B82" s="748" t="s">
        <v>585</v>
      </c>
      <c r="C82" s="749" t="s">
        <v>600</v>
      </c>
      <c r="D82" s="750" t="s">
        <v>601</v>
      </c>
      <c r="E82" s="751">
        <v>50113001</v>
      </c>
      <c r="F82" s="750" t="s">
        <v>611</v>
      </c>
      <c r="G82" s="749" t="s">
        <v>612</v>
      </c>
      <c r="H82" s="749">
        <v>193746</v>
      </c>
      <c r="I82" s="749">
        <v>93746</v>
      </c>
      <c r="J82" s="749" t="s">
        <v>753</v>
      </c>
      <c r="K82" s="749" t="s">
        <v>754</v>
      </c>
      <c r="L82" s="752">
        <v>366.21999999999997</v>
      </c>
      <c r="M82" s="752">
        <v>3</v>
      </c>
      <c r="N82" s="753">
        <v>1098.6599999999999</v>
      </c>
    </row>
    <row r="83" spans="1:14" ht="14.4" customHeight="1" x14ac:dyDescent="0.3">
      <c r="A83" s="747" t="s">
        <v>584</v>
      </c>
      <c r="B83" s="748" t="s">
        <v>585</v>
      </c>
      <c r="C83" s="749" t="s">
        <v>600</v>
      </c>
      <c r="D83" s="750" t="s">
        <v>601</v>
      </c>
      <c r="E83" s="751">
        <v>50113001</v>
      </c>
      <c r="F83" s="750" t="s">
        <v>611</v>
      </c>
      <c r="G83" s="749" t="s">
        <v>612</v>
      </c>
      <c r="H83" s="749">
        <v>176578</v>
      </c>
      <c r="I83" s="749">
        <v>0</v>
      </c>
      <c r="J83" s="749" t="s">
        <v>755</v>
      </c>
      <c r="K83" s="749" t="s">
        <v>756</v>
      </c>
      <c r="L83" s="752">
        <v>31.997499999999992</v>
      </c>
      <c r="M83" s="752">
        <v>20</v>
      </c>
      <c r="N83" s="753">
        <v>639.94999999999982</v>
      </c>
    </row>
    <row r="84" spans="1:14" ht="14.4" customHeight="1" x14ac:dyDescent="0.3">
      <c r="A84" s="747" t="s">
        <v>584</v>
      </c>
      <c r="B84" s="748" t="s">
        <v>585</v>
      </c>
      <c r="C84" s="749" t="s">
        <v>600</v>
      </c>
      <c r="D84" s="750" t="s">
        <v>601</v>
      </c>
      <c r="E84" s="751">
        <v>50113001</v>
      </c>
      <c r="F84" s="750" t="s">
        <v>611</v>
      </c>
      <c r="G84" s="749" t="s">
        <v>628</v>
      </c>
      <c r="H84" s="749">
        <v>845593</v>
      </c>
      <c r="I84" s="749">
        <v>100304</v>
      </c>
      <c r="J84" s="749" t="s">
        <v>757</v>
      </c>
      <c r="K84" s="749" t="s">
        <v>758</v>
      </c>
      <c r="L84" s="752">
        <v>43.79999999999999</v>
      </c>
      <c r="M84" s="752">
        <v>3</v>
      </c>
      <c r="N84" s="753">
        <v>131.39999999999998</v>
      </c>
    </row>
    <row r="85" spans="1:14" ht="14.4" customHeight="1" x14ac:dyDescent="0.3">
      <c r="A85" s="747" t="s">
        <v>584</v>
      </c>
      <c r="B85" s="748" t="s">
        <v>585</v>
      </c>
      <c r="C85" s="749" t="s">
        <v>600</v>
      </c>
      <c r="D85" s="750" t="s">
        <v>601</v>
      </c>
      <c r="E85" s="751">
        <v>50113001</v>
      </c>
      <c r="F85" s="750" t="s">
        <v>611</v>
      </c>
      <c r="G85" s="749" t="s">
        <v>628</v>
      </c>
      <c r="H85" s="749">
        <v>100308</v>
      </c>
      <c r="I85" s="749">
        <v>100308</v>
      </c>
      <c r="J85" s="749" t="s">
        <v>757</v>
      </c>
      <c r="K85" s="749" t="s">
        <v>759</v>
      </c>
      <c r="L85" s="752">
        <v>39.340000000000003</v>
      </c>
      <c r="M85" s="752">
        <v>3</v>
      </c>
      <c r="N85" s="753">
        <v>118.02000000000001</v>
      </c>
    </row>
    <row r="86" spans="1:14" ht="14.4" customHeight="1" x14ac:dyDescent="0.3">
      <c r="A86" s="747" t="s">
        <v>584</v>
      </c>
      <c r="B86" s="748" t="s">
        <v>585</v>
      </c>
      <c r="C86" s="749" t="s">
        <v>600</v>
      </c>
      <c r="D86" s="750" t="s">
        <v>601</v>
      </c>
      <c r="E86" s="751">
        <v>50113001</v>
      </c>
      <c r="F86" s="750" t="s">
        <v>611</v>
      </c>
      <c r="G86" s="749" t="s">
        <v>612</v>
      </c>
      <c r="H86" s="749">
        <v>214355</v>
      </c>
      <c r="I86" s="749">
        <v>214355</v>
      </c>
      <c r="J86" s="749" t="s">
        <v>760</v>
      </c>
      <c r="K86" s="749" t="s">
        <v>761</v>
      </c>
      <c r="L86" s="752">
        <v>215.18000000000006</v>
      </c>
      <c r="M86" s="752">
        <v>4</v>
      </c>
      <c r="N86" s="753">
        <v>860.72000000000025</v>
      </c>
    </row>
    <row r="87" spans="1:14" ht="14.4" customHeight="1" x14ac:dyDescent="0.3">
      <c r="A87" s="747" t="s">
        <v>584</v>
      </c>
      <c r="B87" s="748" t="s">
        <v>585</v>
      </c>
      <c r="C87" s="749" t="s">
        <v>600</v>
      </c>
      <c r="D87" s="750" t="s">
        <v>601</v>
      </c>
      <c r="E87" s="751">
        <v>50113001</v>
      </c>
      <c r="F87" s="750" t="s">
        <v>611</v>
      </c>
      <c r="G87" s="749" t="s">
        <v>612</v>
      </c>
      <c r="H87" s="749">
        <v>176205</v>
      </c>
      <c r="I87" s="749">
        <v>180825</v>
      </c>
      <c r="J87" s="749" t="s">
        <v>762</v>
      </c>
      <c r="K87" s="749" t="s">
        <v>685</v>
      </c>
      <c r="L87" s="752">
        <v>104.76000000000003</v>
      </c>
      <c r="M87" s="752">
        <v>2</v>
      </c>
      <c r="N87" s="753">
        <v>209.52000000000007</v>
      </c>
    </row>
    <row r="88" spans="1:14" ht="14.4" customHeight="1" x14ac:dyDescent="0.3">
      <c r="A88" s="747" t="s">
        <v>584</v>
      </c>
      <c r="B88" s="748" t="s">
        <v>585</v>
      </c>
      <c r="C88" s="749" t="s">
        <v>600</v>
      </c>
      <c r="D88" s="750" t="s">
        <v>601</v>
      </c>
      <c r="E88" s="751">
        <v>50113001</v>
      </c>
      <c r="F88" s="750" t="s">
        <v>611</v>
      </c>
      <c r="G88" s="749" t="s">
        <v>628</v>
      </c>
      <c r="H88" s="749">
        <v>216670</v>
      </c>
      <c r="I88" s="749">
        <v>216670</v>
      </c>
      <c r="J88" s="749" t="s">
        <v>763</v>
      </c>
      <c r="K88" s="749" t="s">
        <v>764</v>
      </c>
      <c r="L88" s="752">
        <v>314.27</v>
      </c>
      <c r="M88" s="752">
        <v>4</v>
      </c>
      <c r="N88" s="753">
        <v>1257.08</v>
      </c>
    </row>
    <row r="89" spans="1:14" ht="14.4" customHeight="1" x14ac:dyDescent="0.3">
      <c r="A89" s="747" t="s">
        <v>584</v>
      </c>
      <c r="B89" s="748" t="s">
        <v>585</v>
      </c>
      <c r="C89" s="749" t="s">
        <v>600</v>
      </c>
      <c r="D89" s="750" t="s">
        <v>601</v>
      </c>
      <c r="E89" s="751">
        <v>50113001</v>
      </c>
      <c r="F89" s="750" t="s">
        <v>611</v>
      </c>
      <c r="G89" s="749" t="s">
        <v>586</v>
      </c>
      <c r="H89" s="749">
        <v>216572</v>
      </c>
      <c r="I89" s="749">
        <v>216572</v>
      </c>
      <c r="J89" s="749" t="s">
        <v>765</v>
      </c>
      <c r="K89" s="749" t="s">
        <v>766</v>
      </c>
      <c r="L89" s="752">
        <v>36.283799999999999</v>
      </c>
      <c r="M89" s="752">
        <v>50</v>
      </c>
      <c r="N89" s="753">
        <v>1814.19</v>
      </c>
    </row>
    <row r="90" spans="1:14" ht="14.4" customHeight="1" x14ac:dyDescent="0.3">
      <c r="A90" s="747" t="s">
        <v>584</v>
      </c>
      <c r="B90" s="748" t="s">
        <v>585</v>
      </c>
      <c r="C90" s="749" t="s">
        <v>600</v>
      </c>
      <c r="D90" s="750" t="s">
        <v>601</v>
      </c>
      <c r="E90" s="751">
        <v>50113001</v>
      </c>
      <c r="F90" s="750" t="s">
        <v>611</v>
      </c>
      <c r="G90" s="749" t="s">
        <v>612</v>
      </c>
      <c r="H90" s="749">
        <v>151365</v>
      </c>
      <c r="I90" s="749">
        <v>51365</v>
      </c>
      <c r="J90" s="749" t="s">
        <v>767</v>
      </c>
      <c r="K90" s="749" t="s">
        <v>768</v>
      </c>
      <c r="L90" s="752">
        <v>8.5800192000716073</v>
      </c>
      <c r="M90" s="752">
        <v>5</v>
      </c>
      <c r="N90" s="753">
        <v>42.90009600035804</v>
      </c>
    </row>
    <row r="91" spans="1:14" ht="14.4" customHeight="1" x14ac:dyDescent="0.3">
      <c r="A91" s="747" t="s">
        <v>584</v>
      </c>
      <c r="B91" s="748" t="s">
        <v>585</v>
      </c>
      <c r="C91" s="749" t="s">
        <v>600</v>
      </c>
      <c r="D91" s="750" t="s">
        <v>601</v>
      </c>
      <c r="E91" s="751">
        <v>50113001</v>
      </c>
      <c r="F91" s="750" t="s">
        <v>611</v>
      </c>
      <c r="G91" s="749" t="s">
        <v>612</v>
      </c>
      <c r="H91" s="749">
        <v>846629</v>
      </c>
      <c r="I91" s="749">
        <v>100013</v>
      </c>
      <c r="J91" s="749" t="s">
        <v>769</v>
      </c>
      <c r="K91" s="749" t="s">
        <v>770</v>
      </c>
      <c r="L91" s="752">
        <v>44.589999999999996</v>
      </c>
      <c r="M91" s="752">
        <v>2</v>
      </c>
      <c r="N91" s="753">
        <v>89.179999999999993</v>
      </c>
    </row>
    <row r="92" spans="1:14" ht="14.4" customHeight="1" x14ac:dyDescent="0.3">
      <c r="A92" s="747" t="s">
        <v>584</v>
      </c>
      <c r="B92" s="748" t="s">
        <v>585</v>
      </c>
      <c r="C92" s="749" t="s">
        <v>600</v>
      </c>
      <c r="D92" s="750" t="s">
        <v>601</v>
      </c>
      <c r="E92" s="751">
        <v>50113001</v>
      </c>
      <c r="F92" s="750" t="s">
        <v>611</v>
      </c>
      <c r="G92" s="749" t="s">
        <v>612</v>
      </c>
      <c r="H92" s="749">
        <v>207897</v>
      </c>
      <c r="I92" s="749">
        <v>207897</v>
      </c>
      <c r="J92" s="749" t="s">
        <v>769</v>
      </c>
      <c r="K92" s="749" t="s">
        <v>770</v>
      </c>
      <c r="L92" s="752">
        <v>45.421372169048674</v>
      </c>
      <c r="M92" s="752">
        <v>7</v>
      </c>
      <c r="N92" s="753">
        <v>317.94960518334074</v>
      </c>
    </row>
    <row r="93" spans="1:14" ht="14.4" customHeight="1" x14ac:dyDescent="0.3">
      <c r="A93" s="747" t="s">
        <v>584</v>
      </c>
      <c r="B93" s="748" t="s">
        <v>585</v>
      </c>
      <c r="C93" s="749" t="s">
        <v>600</v>
      </c>
      <c r="D93" s="750" t="s">
        <v>601</v>
      </c>
      <c r="E93" s="751">
        <v>50113001</v>
      </c>
      <c r="F93" s="750" t="s">
        <v>611</v>
      </c>
      <c r="G93" s="749" t="s">
        <v>612</v>
      </c>
      <c r="H93" s="749">
        <v>207899</v>
      </c>
      <c r="I93" s="749">
        <v>207899</v>
      </c>
      <c r="J93" s="749" t="s">
        <v>769</v>
      </c>
      <c r="K93" s="749" t="s">
        <v>771</v>
      </c>
      <c r="L93" s="752">
        <v>66.920000000000016</v>
      </c>
      <c r="M93" s="752">
        <v>2</v>
      </c>
      <c r="N93" s="753">
        <v>133.84000000000003</v>
      </c>
    </row>
    <row r="94" spans="1:14" ht="14.4" customHeight="1" x14ac:dyDescent="0.3">
      <c r="A94" s="747" t="s">
        <v>584</v>
      </c>
      <c r="B94" s="748" t="s">
        <v>585</v>
      </c>
      <c r="C94" s="749" t="s">
        <v>600</v>
      </c>
      <c r="D94" s="750" t="s">
        <v>601</v>
      </c>
      <c r="E94" s="751">
        <v>50113001</v>
      </c>
      <c r="F94" s="750" t="s">
        <v>611</v>
      </c>
      <c r="G94" s="749" t="s">
        <v>612</v>
      </c>
      <c r="H94" s="749">
        <v>229793</v>
      </c>
      <c r="I94" s="749">
        <v>229793</v>
      </c>
      <c r="J94" s="749" t="s">
        <v>772</v>
      </c>
      <c r="K94" s="749" t="s">
        <v>773</v>
      </c>
      <c r="L94" s="752">
        <v>121.61999999999999</v>
      </c>
      <c r="M94" s="752">
        <v>1</v>
      </c>
      <c r="N94" s="753">
        <v>121.61999999999999</v>
      </c>
    </row>
    <row r="95" spans="1:14" ht="14.4" customHeight="1" x14ac:dyDescent="0.3">
      <c r="A95" s="747" t="s">
        <v>584</v>
      </c>
      <c r="B95" s="748" t="s">
        <v>585</v>
      </c>
      <c r="C95" s="749" t="s">
        <v>600</v>
      </c>
      <c r="D95" s="750" t="s">
        <v>601</v>
      </c>
      <c r="E95" s="751">
        <v>50113001</v>
      </c>
      <c r="F95" s="750" t="s">
        <v>611</v>
      </c>
      <c r="G95" s="749" t="s">
        <v>612</v>
      </c>
      <c r="H95" s="749">
        <v>225166</v>
      </c>
      <c r="I95" s="749">
        <v>225166</v>
      </c>
      <c r="J95" s="749" t="s">
        <v>774</v>
      </c>
      <c r="K95" s="749" t="s">
        <v>775</v>
      </c>
      <c r="L95" s="752">
        <v>58.370000000000019</v>
      </c>
      <c r="M95" s="752">
        <v>1</v>
      </c>
      <c r="N95" s="753">
        <v>58.370000000000019</v>
      </c>
    </row>
    <row r="96" spans="1:14" ht="14.4" customHeight="1" x14ac:dyDescent="0.3">
      <c r="A96" s="747" t="s">
        <v>584</v>
      </c>
      <c r="B96" s="748" t="s">
        <v>585</v>
      </c>
      <c r="C96" s="749" t="s">
        <v>600</v>
      </c>
      <c r="D96" s="750" t="s">
        <v>601</v>
      </c>
      <c r="E96" s="751">
        <v>50113001</v>
      </c>
      <c r="F96" s="750" t="s">
        <v>611</v>
      </c>
      <c r="G96" s="749" t="s">
        <v>612</v>
      </c>
      <c r="H96" s="749">
        <v>132272</v>
      </c>
      <c r="I96" s="749">
        <v>146257</v>
      </c>
      <c r="J96" s="749" t="s">
        <v>776</v>
      </c>
      <c r="K96" s="749" t="s">
        <v>777</v>
      </c>
      <c r="L96" s="752">
        <v>79.669999999999987</v>
      </c>
      <c r="M96" s="752">
        <v>1</v>
      </c>
      <c r="N96" s="753">
        <v>79.669999999999987</v>
      </c>
    </row>
    <row r="97" spans="1:14" ht="14.4" customHeight="1" x14ac:dyDescent="0.3">
      <c r="A97" s="747" t="s">
        <v>584</v>
      </c>
      <c r="B97" s="748" t="s">
        <v>585</v>
      </c>
      <c r="C97" s="749" t="s">
        <v>600</v>
      </c>
      <c r="D97" s="750" t="s">
        <v>601</v>
      </c>
      <c r="E97" s="751">
        <v>50113001</v>
      </c>
      <c r="F97" s="750" t="s">
        <v>611</v>
      </c>
      <c r="G97" s="749" t="s">
        <v>612</v>
      </c>
      <c r="H97" s="749">
        <v>193724</v>
      </c>
      <c r="I97" s="749">
        <v>93724</v>
      </c>
      <c r="J97" s="749" t="s">
        <v>778</v>
      </c>
      <c r="K97" s="749" t="s">
        <v>779</v>
      </c>
      <c r="L97" s="752">
        <v>68.320999999999998</v>
      </c>
      <c r="M97" s="752">
        <v>10</v>
      </c>
      <c r="N97" s="753">
        <v>683.21</v>
      </c>
    </row>
    <row r="98" spans="1:14" ht="14.4" customHeight="1" x14ac:dyDescent="0.3">
      <c r="A98" s="747" t="s">
        <v>584</v>
      </c>
      <c r="B98" s="748" t="s">
        <v>585</v>
      </c>
      <c r="C98" s="749" t="s">
        <v>600</v>
      </c>
      <c r="D98" s="750" t="s">
        <v>601</v>
      </c>
      <c r="E98" s="751">
        <v>50113001</v>
      </c>
      <c r="F98" s="750" t="s">
        <v>611</v>
      </c>
      <c r="G98" s="749" t="s">
        <v>612</v>
      </c>
      <c r="H98" s="749">
        <v>193723</v>
      </c>
      <c r="I98" s="749">
        <v>93723</v>
      </c>
      <c r="J98" s="749" t="s">
        <v>780</v>
      </c>
      <c r="K98" s="749" t="s">
        <v>781</v>
      </c>
      <c r="L98" s="752">
        <v>40.629999999999995</v>
      </c>
      <c r="M98" s="752">
        <v>5</v>
      </c>
      <c r="N98" s="753">
        <v>203.14999999999998</v>
      </c>
    </row>
    <row r="99" spans="1:14" ht="14.4" customHeight="1" x14ac:dyDescent="0.3">
      <c r="A99" s="747" t="s">
        <v>584</v>
      </c>
      <c r="B99" s="748" t="s">
        <v>585</v>
      </c>
      <c r="C99" s="749" t="s">
        <v>600</v>
      </c>
      <c r="D99" s="750" t="s">
        <v>601</v>
      </c>
      <c r="E99" s="751">
        <v>50113001</v>
      </c>
      <c r="F99" s="750" t="s">
        <v>611</v>
      </c>
      <c r="G99" s="749" t="s">
        <v>612</v>
      </c>
      <c r="H99" s="749">
        <v>208466</v>
      </c>
      <c r="I99" s="749">
        <v>208466</v>
      </c>
      <c r="J99" s="749" t="s">
        <v>782</v>
      </c>
      <c r="K99" s="749" t="s">
        <v>783</v>
      </c>
      <c r="L99" s="752">
        <v>792.7700000000001</v>
      </c>
      <c r="M99" s="752">
        <v>2</v>
      </c>
      <c r="N99" s="753">
        <v>1585.5400000000002</v>
      </c>
    </row>
    <row r="100" spans="1:14" ht="14.4" customHeight="1" x14ac:dyDescent="0.3">
      <c r="A100" s="747" t="s">
        <v>584</v>
      </c>
      <c r="B100" s="748" t="s">
        <v>585</v>
      </c>
      <c r="C100" s="749" t="s">
        <v>600</v>
      </c>
      <c r="D100" s="750" t="s">
        <v>601</v>
      </c>
      <c r="E100" s="751">
        <v>50113001</v>
      </c>
      <c r="F100" s="750" t="s">
        <v>611</v>
      </c>
      <c r="G100" s="749" t="s">
        <v>612</v>
      </c>
      <c r="H100" s="749">
        <v>397412</v>
      </c>
      <c r="I100" s="749">
        <v>0</v>
      </c>
      <c r="J100" s="749" t="s">
        <v>784</v>
      </c>
      <c r="K100" s="749" t="s">
        <v>785</v>
      </c>
      <c r="L100" s="752">
        <v>206.99000000000004</v>
      </c>
      <c r="M100" s="752">
        <v>17</v>
      </c>
      <c r="N100" s="753">
        <v>3518.8300000000008</v>
      </c>
    </row>
    <row r="101" spans="1:14" ht="14.4" customHeight="1" x14ac:dyDescent="0.3">
      <c r="A101" s="747" t="s">
        <v>584</v>
      </c>
      <c r="B101" s="748" t="s">
        <v>585</v>
      </c>
      <c r="C101" s="749" t="s">
        <v>600</v>
      </c>
      <c r="D101" s="750" t="s">
        <v>601</v>
      </c>
      <c r="E101" s="751">
        <v>50113001</v>
      </c>
      <c r="F101" s="750" t="s">
        <v>611</v>
      </c>
      <c r="G101" s="749" t="s">
        <v>612</v>
      </c>
      <c r="H101" s="749">
        <v>501075</v>
      </c>
      <c r="I101" s="749">
        <v>0</v>
      </c>
      <c r="J101" s="749" t="s">
        <v>786</v>
      </c>
      <c r="K101" s="749" t="s">
        <v>787</v>
      </c>
      <c r="L101" s="752">
        <v>95.555199999999999</v>
      </c>
      <c r="M101" s="752">
        <v>200</v>
      </c>
      <c r="N101" s="753">
        <v>19111.04</v>
      </c>
    </row>
    <row r="102" spans="1:14" ht="14.4" customHeight="1" x14ac:dyDescent="0.3">
      <c r="A102" s="747" t="s">
        <v>584</v>
      </c>
      <c r="B102" s="748" t="s">
        <v>585</v>
      </c>
      <c r="C102" s="749" t="s">
        <v>600</v>
      </c>
      <c r="D102" s="750" t="s">
        <v>601</v>
      </c>
      <c r="E102" s="751">
        <v>50113001</v>
      </c>
      <c r="F102" s="750" t="s">
        <v>611</v>
      </c>
      <c r="G102" s="749" t="s">
        <v>612</v>
      </c>
      <c r="H102" s="749">
        <v>134824</v>
      </c>
      <c r="I102" s="749">
        <v>134824</v>
      </c>
      <c r="J102" s="749" t="s">
        <v>788</v>
      </c>
      <c r="K102" s="749" t="s">
        <v>789</v>
      </c>
      <c r="L102" s="752">
        <v>199.98000000000002</v>
      </c>
      <c r="M102" s="752">
        <v>99</v>
      </c>
      <c r="N102" s="753">
        <v>19798.02</v>
      </c>
    </row>
    <row r="103" spans="1:14" ht="14.4" customHeight="1" x14ac:dyDescent="0.3">
      <c r="A103" s="747" t="s">
        <v>584</v>
      </c>
      <c r="B103" s="748" t="s">
        <v>585</v>
      </c>
      <c r="C103" s="749" t="s">
        <v>600</v>
      </c>
      <c r="D103" s="750" t="s">
        <v>601</v>
      </c>
      <c r="E103" s="751">
        <v>50113001</v>
      </c>
      <c r="F103" s="750" t="s">
        <v>611</v>
      </c>
      <c r="G103" s="749" t="s">
        <v>612</v>
      </c>
      <c r="H103" s="749">
        <v>185287</v>
      </c>
      <c r="I103" s="749">
        <v>185287</v>
      </c>
      <c r="J103" s="749" t="s">
        <v>790</v>
      </c>
      <c r="K103" s="749" t="s">
        <v>791</v>
      </c>
      <c r="L103" s="752">
        <v>822.12</v>
      </c>
      <c r="M103" s="752">
        <v>1</v>
      </c>
      <c r="N103" s="753">
        <v>822.12</v>
      </c>
    </row>
    <row r="104" spans="1:14" ht="14.4" customHeight="1" x14ac:dyDescent="0.3">
      <c r="A104" s="747" t="s">
        <v>584</v>
      </c>
      <c r="B104" s="748" t="s">
        <v>585</v>
      </c>
      <c r="C104" s="749" t="s">
        <v>600</v>
      </c>
      <c r="D104" s="750" t="s">
        <v>601</v>
      </c>
      <c r="E104" s="751">
        <v>50113001</v>
      </c>
      <c r="F104" s="750" t="s">
        <v>611</v>
      </c>
      <c r="G104" s="749" t="s">
        <v>612</v>
      </c>
      <c r="H104" s="749">
        <v>102486</v>
      </c>
      <c r="I104" s="749">
        <v>2486</v>
      </c>
      <c r="J104" s="749" t="s">
        <v>792</v>
      </c>
      <c r="K104" s="749" t="s">
        <v>793</v>
      </c>
      <c r="L104" s="752">
        <v>123.1</v>
      </c>
      <c r="M104" s="752">
        <v>5</v>
      </c>
      <c r="N104" s="753">
        <v>615.5</v>
      </c>
    </row>
    <row r="105" spans="1:14" ht="14.4" customHeight="1" x14ac:dyDescent="0.3">
      <c r="A105" s="747" t="s">
        <v>584</v>
      </c>
      <c r="B105" s="748" t="s">
        <v>585</v>
      </c>
      <c r="C105" s="749" t="s">
        <v>600</v>
      </c>
      <c r="D105" s="750" t="s">
        <v>601</v>
      </c>
      <c r="E105" s="751">
        <v>50113001</v>
      </c>
      <c r="F105" s="750" t="s">
        <v>611</v>
      </c>
      <c r="G105" s="749" t="s">
        <v>612</v>
      </c>
      <c r="H105" s="749">
        <v>230426</v>
      </c>
      <c r="I105" s="749">
        <v>230426</v>
      </c>
      <c r="J105" s="749" t="s">
        <v>794</v>
      </c>
      <c r="K105" s="749" t="s">
        <v>795</v>
      </c>
      <c r="L105" s="752">
        <v>78.639999999999986</v>
      </c>
      <c r="M105" s="752">
        <v>1</v>
      </c>
      <c r="N105" s="753">
        <v>78.639999999999986</v>
      </c>
    </row>
    <row r="106" spans="1:14" ht="14.4" customHeight="1" x14ac:dyDescent="0.3">
      <c r="A106" s="747" t="s">
        <v>584</v>
      </c>
      <c r="B106" s="748" t="s">
        <v>585</v>
      </c>
      <c r="C106" s="749" t="s">
        <v>600</v>
      </c>
      <c r="D106" s="750" t="s">
        <v>601</v>
      </c>
      <c r="E106" s="751">
        <v>50113001</v>
      </c>
      <c r="F106" s="750" t="s">
        <v>611</v>
      </c>
      <c r="G106" s="749" t="s">
        <v>612</v>
      </c>
      <c r="H106" s="749">
        <v>100489</v>
      </c>
      <c r="I106" s="749">
        <v>489</v>
      </c>
      <c r="J106" s="749" t="s">
        <v>794</v>
      </c>
      <c r="K106" s="749" t="s">
        <v>796</v>
      </c>
      <c r="L106" s="752">
        <v>47.339999999999996</v>
      </c>
      <c r="M106" s="752">
        <v>7</v>
      </c>
      <c r="N106" s="753">
        <v>331.38</v>
      </c>
    </row>
    <row r="107" spans="1:14" ht="14.4" customHeight="1" x14ac:dyDescent="0.3">
      <c r="A107" s="747" t="s">
        <v>584</v>
      </c>
      <c r="B107" s="748" t="s">
        <v>585</v>
      </c>
      <c r="C107" s="749" t="s">
        <v>600</v>
      </c>
      <c r="D107" s="750" t="s">
        <v>601</v>
      </c>
      <c r="E107" s="751">
        <v>50113001</v>
      </c>
      <c r="F107" s="750" t="s">
        <v>611</v>
      </c>
      <c r="G107" s="749" t="s">
        <v>628</v>
      </c>
      <c r="H107" s="749">
        <v>166759</v>
      </c>
      <c r="I107" s="749">
        <v>166759</v>
      </c>
      <c r="J107" s="749" t="s">
        <v>797</v>
      </c>
      <c r="K107" s="749" t="s">
        <v>798</v>
      </c>
      <c r="L107" s="752">
        <v>123.31000000000004</v>
      </c>
      <c r="M107" s="752">
        <v>1</v>
      </c>
      <c r="N107" s="753">
        <v>123.31000000000004</v>
      </c>
    </row>
    <row r="108" spans="1:14" ht="14.4" customHeight="1" x14ac:dyDescent="0.3">
      <c r="A108" s="747" t="s">
        <v>584</v>
      </c>
      <c r="B108" s="748" t="s">
        <v>585</v>
      </c>
      <c r="C108" s="749" t="s">
        <v>600</v>
      </c>
      <c r="D108" s="750" t="s">
        <v>601</v>
      </c>
      <c r="E108" s="751">
        <v>50113001</v>
      </c>
      <c r="F108" s="750" t="s">
        <v>611</v>
      </c>
      <c r="G108" s="749" t="s">
        <v>612</v>
      </c>
      <c r="H108" s="749">
        <v>930444</v>
      </c>
      <c r="I108" s="749">
        <v>0</v>
      </c>
      <c r="J108" s="749" t="s">
        <v>799</v>
      </c>
      <c r="K108" s="749" t="s">
        <v>586</v>
      </c>
      <c r="L108" s="752">
        <v>43.941499999999998</v>
      </c>
      <c r="M108" s="752">
        <v>6</v>
      </c>
      <c r="N108" s="753">
        <v>263.649</v>
      </c>
    </row>
    <row r="109" spans="1:14" ht="14.4" customHeight="1" x14ac:dyDescent="0.3">
      <c r="A109" s="747" t="s">
        <v>584</v>
      </c>
      <c r="B109" s="748" t="s">
        <v>585</v>
      </c>
      <c r="C109" s="749" t="s">
        <v>600</v>
      </c>
      <c r="D109" s="750" t="s">
        <v>601</v>
      </c>
      <c r="E109" s="751">
        <v>50113001</v>
      </c>
      <c r="F109" s="750" t="s">
        <v>611</v>
      </c>
      <c r="G109" s="749" t="s">
        <v>612</v>
      </c>
      <c r="H109" s="749">
        <v>397238</v>
      </c>
      <c r="I109" s="749">
        <v>0</v>
      </c>
      <c r="J109" s="749" t="s">
        <v>800</v>
      </c>
      <c r="K109" s="749" t="s">
        <v>586</v>
      </c>
      <c r="L109" s="752">
        <v>67.255875359258113</v>
      </c>
      <c r="M109" s="752">
        <v>1</v>
      </c>
      <c r="N109" s="753">
        <v>67.255875359258113</v>
      </c>
    </row>
    <row r="110" spans="1:14" ht="14.4" customHeight="1" x14ac:dyDescent="0.3">
      <c r="A110" s="747" t="s">
        <v>584</v>
      </c>
      <c r="B110" s="748" t="s">
        <v>585</v>
      </c>
      <c r="C110" s="749" t="s">
        <v>600</v>
      </c>
      <c r="D110" s="750" t="s">
        <v>601</v>
      </c>
      <c r="E110" s="751">
        <v>50113001</v>
      </c>
      <c r="F110" s="750" t="s">
        <v>611</v>
      </c>
      <c r="G110" s="749" t="s">
        <v>612</v>
      </c>
      <c r="H110" s="749">
        <v>930255</v>
      </c>
      <c r="I110" s="749">
        <v>0</v>
      </c>
      <c r="J110" s="749" t="s">
        <v>801</v>
      </c>
      <c r="K110" s="749" t="s">
        <v>802</v>
      </c>
      <c r="L110" s="752">
        <v>124.17577269102631</v>
      </c>
      <c r="M110" s="752">
        <v>4</v>
      </c>
      <c r="N110" s="753">
        <v>496.70309076410524</v>
      </c>
    </row>
    <row r="111" spans="1:14" ht="14.4" customHeight="1" x14ac:dyDescent="0.3">
      <c r="A111" s="747" t="s">
        <v>584</v>
      </c>
      <c r="B111" s="748" t="s">
        <v>585</v>
      </c>
      <c r="C111" s="749" t="s">
        <v>600</v>
      </c>
      <c r="D111" s="750" t="s">
        <v>601</v>
      </c>
      <c r="E111" s="751">
        <v>50113001</v>
      </c>
      <c r="F111" s="750" t="s">
        <v>611</v>
      </c>
      <c r="G111" s="749" t="s">
        <v>612</v>
      </c>
      <c r="H111" s="749">
        <v>900012</v>
      </c>
      <c r="I111" s="749">
        <v>0</v>
      </c>
      <c r="J111" s="749" t="s">
        <v>803</v>
      </c>
      <c r="K111" s="749" t="s">
        <v>586</v>
      </c>
      <c r="L111" s="752">
        <v>55.253797075208794</v>
      </c>
      <c r="M111" s="752">
        <v>4</v>
      </c>
      <c r="N111" s="753">
        <v>221.01518830083518</v>
      </c>
    </row>
    <row r="112" spans="1:14" ht="14.4" customHeight="1" x14ac:dyDescent="0.3">
      <c r="A112" s="747" t="s">
        <v>584</v>
      </c>
      <c r="B112" s="748" t="s">
        <v>585</v>
      </c>
      <c r="C112" s="749" t="s">
        <v>600</v>
      </c>
      <c r="D112" s="750" t="s">
        <v>601</v>
      </c>
      <c r="E112" s="751">
        <v>50113001</v>
      </c>
      <c r="F112" s="750" t="s">
        <v>611</v>
      </c>
      <c r="G112" s="749" t="s">
        <v>612</v>
      </c>
      <c r="H112" s="749">
        <v>900873</v>
      </c>
      <c r="I112" s="749">
        <v>0</v>
      </c>
      <c r="J112" s="749" t="s">
        <v>804</v>
      </c>
      <c r="K112" s="749" t="s">
        <v>586</v>
      </c>
      <c r="L112" s="752">
        <v>64.654044319579242</v>
      </c>
      <c r="M112" s="752">
        <v>2</v>
      </c>
      <c r="N112" s="753">
        <v>129.30808863915848</v>
      </c>
    </row>
    <row r="113" spans="1:14" ht="14.4" customHeight="1" x14ac:dyDescent="0.3">
      <c r="A113" s="747" t="s">
        <v>584</v>
      </c>
      <c r="B113" s="748" t="s">
        <v>585</v>
      </c>
      <c r="C113" s="749" t="s">
        <v>600</v>
      </c>
      <c r="D113" s="750" t="s">
        <v>601</v>
      </c>
      <c r="E113" s="751">
        <v>50113001</v>
      </c>
      <c r="F113" s="750" t="s">
        <v>611</v>
      </c>
      <c r="G113" s="749" t="s">
        <v>612</v>
      </c>
      <c r="H113" s="749">
        <v>990927</v>
      </c>
      <c r="I113" s="749">
        <v>0</v>
      </c>
      <c r="J113" s="749" t="s">
        <v>805</v>
      </c>
      <c r="K113" s="749" t="s">
        <v>586</v>
      </c>
      <c r="L113" s="752">
        <v>140.20000000000002</v>
      </c>
      <c r="M113" s="752">
        <v>2</v>
      </c>
      <c r="N113" s="753">
        <v>280.40000000000003</v>
      </c>
    </row>
    <row r="114" spans="1:14" ht="14.4" customHeight="1" x14ac:dyDescent="0.3">
      <c r="A114" s="747" t="s">
        <v>584</v>
      </c>
      <c r="B114" s="748" t="s">
        <v>585</v>
      </c>
      <c r="C114" s="749" t="s">
        <v>600</v>
      </c>
      <c r="D114" s="750" t="s">
        <v>601</v>
      </c>
      <c r="E114" s="751">
        <v>50113001</v>
      </c>
      <c r="F114" s="750" t="s">
        <v>611</v>
      </c>
      <c r="G114" s="749" t="s">
        <v>612</v>
      </c>
      <c r="H114" s="749">
        <v>188219</v>
      </c>
      <c r="I114" s="749">
        <v>88219</v>
      </c>
      <c r="J114" s="749" t="s">
        <v>806</v>
      </c>
      <c r="K114" s="749" t="s">
        <v>807</v>
      </c>
      <c r="L114" s="752">
        <v>141.45000000000002</v>
      </c>
      <c r="M114" s="752">
        <v>1</v>
      </c>
      <c r="N114" s="753">
        <v>141.45000000000002</v>
      </c>
    </row>
    <row r="115" spans="1:14" ht="14.4" customHeight="1" x14ac:dyDescent="0.3">
      <c r="A115" s="747" t="s">
        <v>584</v>
      </c>
      <c r="B115" s="748" t="s">
        <v>585</v>
      </c>
      <c r="C115" s="749" t="s">
        <v>600</v>
      </c>
      <c r="D115" s="750" t="s">
        <v>601</v>
      </c>
      <c r="E115" s="751">
        <v>50113001</v>
      </c>
      <c r="F115" s="750" t="s">
        <v>611</v>
      </c>
      <c r="G115" s="749" t="s">
        <v>612</v>
      </c>
      <c r="H115" s="749">
        <v>118489</v>
      </c>
      <c r="I115" s="749">
        <v>18489</v>
      </c>
      <c r="J115" s="749" t="s">
        <v>808</v>
      </c>
      <c r="K115" s="749" t="s">
        <v>809</v>
      </c>
      <c r="L115" s="752">
        <v>360.17999999999995</v>
      </c>
      <c r="M115" s="752">
        <v>1</v>
      </c>
      <c r="N115" s="753">
        <v>360.17999999999995</v>
      </c>
    </row>
    <row r="116" spans="1:14" ht="14.4" customHeight="1" x14ac:dyDescent="0.3">
      <c r="A116" s="747" t="s">
        <v>584</v>
      </c>
      <c r="B116" s="748" t="s">
        <v>585</v>
      </c>
      <c r="C116" s="749" t="s">
        <v>600</v>
      </c>
      <c r="D116" s="750" t="s">
        <v>601</v>
      </c>
      <c r="E116" s="751">
        <v>50113001</v>
      </c>
      <c r="F116" s="750" t="s">
        <v>611</v>
      </c>
      <c r="G116" s="749" t="s">
        <v>612</v>
      </c>
      <c r="H116" s="749">
        <v>110151</v>
      </c>
      <c r="I116" s="749">
        <v>10151</v>
      </c>
      <c r="J116" s="749" t="s">
        <v>810</v>
      </c>
      <c r="K116" s="749" t="s">
        <v>811</v>
      </c>
      <c r="L116" s="752">
        <v>66.260000000000005</v>
      </c>
      <c r="M116" s="752">
        <v>1</v>
      </c>
      <c r="N116" s="753">
        <v>66.260000000000005</v>
      </c>
    </row>
    <row r="117" spans="1:14" ht="14.4" customHeight="1" x14ac:dyDescent="0.3">
      <c r="A117" s="747" t="s">
        <v>584</v>
      </c>
      <c r="B117" s="748" t="s">
        <v>585</v>
      </c>
      <c r="C117" s="749" t="s">
        <v>600</v>
      </c>
      <c r="D117" s="750" t="s">
        <v>601</v>
      </c>
      <c r="E117" s="751">
        <v>50113001</v>
      </c>
      <c r="F117" s="750" t="s">
        <v>611</v>
      </c>
      <c r="G117" s="749" t="s">
        <v>612</v>
      </c>
      <c r="H117" s="749">
        <v>192853</v>
      </c>
      <c r="I117" s="749">
        <v>192853</v>
      </c>
      <c r="J117" s="749" t="s">
        <v>810</v>
      </c>
      <c r="K117" s="749" t="s">
        <v>812</v>
      </c>
      <c r="L117" s="752">
        <v>107.93999999999998</v>
      </c>
      <c r="M117" s="752">
        <v>1</v>
      </c>
      <c r="N117" s="753">
        <v>107.93999999999998</v>
      </c>
    </row>
    <row r="118" spans="1:14" ht="14.4" customHeight="1" x14ac:dyDescent="0.3">
      <c r="A118" s="747" t="s">
        <v>584</v>
      </c>
      <c r="B118" s="748" t="s">
        <v>585</v>
      </c>
      <c r="C118" s="749" t="s">
        <v>600</v>
      </c>
      <c r="D118" s="750" t="s">
        <v>601</v>
      </c>
      <c r="E118" s="751">
        <v>50113001</v>
      </c>
      <c r="F118" s="750" t="s">
        <v>611</v>
      </c>
      <c r="G118" s="749" t="s">
        <v>612</v>
      </c>
      <c r="H118" s="749">
        <v>115050</v>
      </c>
      <c r="I118" s="749">
        <v>15050</v>
      </c>
      <c r="J118" s="749" t="s">
        <v>813</v>
      </c>
      <c r="K118" s="749" t="s">
        <v>814</v>
      </c>
      <c r="L118" s="752">
        <v>332.08000000000004</v>
      </c>
      <c r="M118" s="752">
        <v>1</v>
      </c>
      <c r="N118" s="753">
        <v>332.08000000000004</v>
      </c>
    </row>
    <row r="119" spans="1:14" ht="14.4" customHeight="1" x14ac:dyDescent="0.3">
      <c r="A119" s="747" t="s">
        <v>584</v>
      </c>
      <c r="B119" s="748" t="s">
        <v>585</v>
      </c>
      <c r="C119" s="749" t="s">
        <v>600</v>
      </c>
      <c r="D119" s="750" t="s">
        <v>601</v>
      </c>
      <c r="E119" s="751">
        <v>50113001</v>
      </c>
      <c r="F119" s="750" t="s">
        <v>611</v>
      </c>
      <c r="G119" s="749" t="s">
        <v>612</v>
      </c>
      <c r="H119" s="749">
        <v>117992</v>
      </c>
      <c r="I119" s="749">
        <v>17992</v>
      </c>
      <c r="J119" s="749" t="s">
        <v>815</v>
      </c>
      <c r="K119" s="749" t="s">
        <v>816</v>
      </c>
      <c r="L119" s="752">
        <v>94.34</v>
      </c>
      <c r="M119" s="752">
        <v>1</v>
      </c>
      <c r="N119" s="753">
        <v>94.34</v>
      </c>
    </row>
    <row r="120" spans="1:14" ht="14.4" customHeight="1" x14ac:dyDescent="0.3">
      <c r="A120" s="747" t="s">
        <v>584</v>
      </c>
      <c r="B120" s="748" t="s">
        <v>585</v>
      </c>
      <c r="C120" s="749" t="s">
        <v>600</v>
      </c>
      <c r="D120" s="750" t="s">
        <v>601</v>
      </c>
      <c r="E120" s="751">
        <v>50113001</v>
      </c>
      <c r="F120" s="750" t="s">
        <v>611</v>
      </c>
      <c r="G120" s="749" t="s">
        <v>612</v>
      </c>
      <c r="H120" s="749">
        <v>100498</v>
      </c>
      <c r="I120" s="749">
        <v>498</v>
      </c>
      <c r="J120" s="749" t="s">
        <v>817</v>
      </c>
      <c r="K120" s="749" t="s">
        <v>818</v>
      </c>
      <c r="L120" s="752">
        <v>108.75</v>
      </c>
      <c r="M120" s="752">
        <v>9</v>
      </c>
      <c r="N120" s="753">
        <v>978.75</v>
      </c>
    </row>
    <row r="121" spans="1:14" ht="14.4" customHeight="1" x14ac:dyDescent="0.3">
      <c r="A121" s="747" t="s">
        <v>584</v>
      </c>
      <c r="B121" s="748" t="s">
        <v>585</v>
      </c>
      <c r="C121" s="749" t="s">
        <v>600</v>
      </c>
      <c r="D121" s="750" t="s">
        <v>601</v>
      </c>
      <c r="E121" s="751">
        <v>50113001</v>
      </c>
      <c r="F121" s="750" t="s">
        <v>611</v>
      </c>
      <c r="G121" s="749" t="s">
        <v>612</v>
      </c>
      <c r="H121" s="749">
        <v>159750</v>
      </c>
      <c r="I121" s="749">
        <v>0</v>
      </c>
      <c r="J121" s="749" t="s">
        <v>819</v>
      </c>
      <c r="K121" s="749" t="s">
        <v>820</v>
      </c>
      <c r="L121" s="752">
        <v>24.337567567567564</v>
      </c>
      <c r="M121" s="752">
        <v>37</v>
      </c>
      <c r="N121" s="753">
        <v>900.4899999999999</v>
      </c>
    </row>
    <row r="122" spans="1:14" ht="14.4" customHeight="1" x14ac:dyDescent="0.3">
      <c r="A122" s="747" t="s">
        <v>584</v>
      </c>
      <c r="B122" s="748" t="s">
        <v>585</v>
      </c>
      <c r="C122" s="749" t="s">
        <v>600</v>
      </c>
      <c r="D122" s="750" t="s">
        <v>601</v>
      </c>
      <c r="E122" s="751">
        <v>50113001</v>
      </c>
      <c r="F122" s="750" t="s">
        <v>611</v>
      </c>
      <c r="G122" s="749" t="s">
        <v>612</v>
      </c>
      <c r="H122" s="749">
        <v>100502</v>
      </c>
      <c r="I122" s="749">
        <v>502</v>
      </c>
      <c r="J122" s="749" t="s">
        <v>821</v>
      </c>
      <c r="K122" s="749" t="s">
        <v>822</v>
      </c>
      <c r="L122" s="752">
        <v>238.66</v>
      </c>
      <c r="M122" s="752">
        <v>1</v>
      </c>
      <c r="N122" s="753">
        <v>238.66</v>
      </c>
    </row>
    <row r="123" spans="1:14" ht="14.4" customHeight="1" x14ac:dyDescent="0.3">
      <c r="A123" s="747" t="s">
        <v>584</v>
      </c>
      <c r="B123" s="748" t="s">
        <v>585</v>
      </c>
      <c r="C123" s="749" t="s">
        <v>600</v>
      </c>
      <c r="D123" s="750" t="s">
        <v>601</v>
      </c>
      <c r="E123" s="751">
        <v>50113001</v>
      </c>
      <c r="F123" s="750" t="s">
        <v>611</v>
      </c>
      <c r="G123" s="749" t="s">
        <v>612</v>
      </c>
      <c r="H123" s="749">
        <v>102684</v>
      </c>
      <c r="I123" s="749">
        <v>2684</v>
      </c>
      <c r="J123" s="749" t="s">
        <v>821</v>
      </c>
      <c r="K123" s="749" t="s">
        <v>823</v>
      </c>
      <c r="L123" s="752">
        <v>106.46461538461541</v>
      </c>
      <c r="M123" s="752">
        <v>13</v>
      </c>
      <c r="N123" s="753">
        <v>1384.0400000000004</v>
      </c>
    </row>
    <row r="124" spans="1:14" ht="14.4" customHeight="1" x14ac:dyDescent="0.3">
      <c r="A124" s="747" t="s">
        <v>584</v>
      </c>
      <c r="B124" s="748" t="s">
        <v>585</v>
      </c>
      <c r="C124" s="749" t="s">
        <v>600</v>
      </c>
      <c r="D124" s="750" t="s">
        <v>601</v>
      </c>
      <c r="E124" s="751">
        <v>50113001</v>
      </c>
      <c r="F124" s="750" t="s">
        <v>611</v>
      </c>
      <c r="G124" s="749" t="s">
        <v>612</v>
      </c>
      <c r="H124" s="749">
        <v>205931</v>
      </c>
      <c r="I124" s="749">
        <v>205931</v>
      </c>
      <c r="J124" s="749" t="s">
        <v>824</v>
      </c>
      <c r="K124" s="749" t="s">
        <v>825</v>
      </c>
      <c r="L124" s="752">
        <v>73.858571428571423</v>
      </c>
      <c r="M124" s="752">
        <v>7</v>
      </c>
      <c r="N124" s="753">
        <v>517.01</v>
      </c>
    </row>
    <row r="125" spans="1:14" ht="14.4" customHeight="1" x14ac:dyDescent="0.3">
      <c r="A125" s="747" t="s">
        <v>584</v>
      </c>
      <c r="B125" s="748" t="s">
        <v>585</v>
      </c>
      <c r="C125" s="749" t="s">
        <v>600</v>
      </c>
      <c r="D125" s="750" t="s">
        <v>601</v>
      </c>
      <c r="E125" s="751">
        <v>50113001</v>
      </c>
      <c r="F125" s="750" t="s">
        <v>611</v>
      </c>
      <c r="G125" s="749" t="s">
        <v>612</v>
      </c>
      <c r="H125" s="749">
        <v>180534</v>
      </c>
      <c r="I125" s="749">
        <v>180534</v>
      </c>
      <c r="J125" s="749" t="s">
        <v>826</v>
      </c>
      <c r="K125" s="749" t="s">
        <v>827</v>
      </c>
      <c r="L125" s="752">
        <v>3914.3279993821925</v>
      </c>
      <c r="M125" s="752">
        <v>6.4000000000000012</v>
      </c>
      <c r="N125" s="753">
        <v>25051.699196046036</v>
      </c>
    </row>
    <row r="126" spans="1:14" ht="14.4" customHeight="1" x14ac:dyDescent="0.3">
      <c r="A126" s="747" t="s">
        <v>584</v>
      </c>
      <c r="B126" s="748" t="s">
        <v>585</v>
      </c>
      <c r="C126" s="749" t="s">
        <v>600</v>
      </c>
      <c r="D126" s="750" t="s">
        <v>601</v>
      </c>
      <c r="E126" s="751">
        <v>50113001</v>
      </c>
      <c r="F126" s="750" t="s">
        <v>611</v>
      </c>
      <c r="G126" s="749" t="s">
        <v>612</v>
      </c>
      <c r="H126" s="749">
        <v>501637</v>
      </c>
      <c r="I126" s="749">
        <v>0</v>
      </c>
      <c r="J126" s="749" t="s">
        <v>828</v>
      </c>
      <c r="K126" s="749" t="s">
        <v>586</v>
      </c>
      <c r="L126" s="752">
        <v>8.3006666666666664</v>
      </c>
      <c r="M126" s="752">
        <v>1</v>
      </c>
      <c r="N126" s="753">
        <v>8.3006666666666664</v>
      </c>
    </row>
    <row r="127" spans="1:14" ht="14.4" customHeight="1" x14ac:dyDescent="0.3">
      <c r="A127" s="747" t="s">
        <v>584</v>
      </c>
      <c r="B127" s="748" t="s">
        <v>585</v>
      </c>
      <c r="C127" s="749" t="s">
        <v>600</v>
      </c>
      <c r="D127" s="750" t="s">
        <v>601</v>
      </c>
      <c r="E127" s="751">
        <v>50113001</v>
      </c>
      <c r="F127" s="750" t="s">
        <v>611</v>
      </c>
      <c r="G127" s="749" t="s">
        <v>612</v>
      </c>
      <c r="H127" s="749">
        <v>101125</v>
      </c>
      <c r="I127" s="749">
        <v>1125</v>
      </c>
      <c r="J127" s="749" t="s">
        <v>829</v>
      </c>
      <c r="K127" s="749" t="s">
        <v>830</v>
      </c>
      <c r="L127" s="752">
        <v>77.349999999999994</v>
      </c>
      <c r="M127" s="752">
        <v>1</v>
      </c>
      <c r="N127" s="753">
        <v>77.349999999999994</v>
      </c>
    </row>
    <row r="128" spans="1:14" ht="14.4" customHeight="1" x14ac:dyDescent="0.3">
      <c r="A128" s="747" t="s">
        <v>584</v>
      </c>
      <c r="B128" s="748" t="s">
        <v>585</v>
      </c>
      <c r="C128" s="749" t="s">
        <v>600</v>
      </c>
      <c r="D128" s="750" t="s">
        <v>601</v>
      </c>
      <c r="E128" s="751">
        <v>50113001</v>
      </c>
      <c r="F128" s="750" t="s">
        <v>611</v>
      </c>
      <c r="G128" s="749" t="s">
        <v>612</v>
      </c>
      <c r="H128" s="749">
        <v>223159</v>
      </c>
      <c r="I128" s="749">
        <v>223159</v>
      </c>
      <c r="J128" s="749" t="s">
        <v>831</v>
      </c>
      <c r="K128" s="749" t="s">
        <v>832</v>
      </c>
      <c r="L128" s="752">
        <v>74.370000000000019</v>
      </c>
      <c r="M128" s="752">
        <v>1</v>
      </c>
      <c r="N128" s="753">
        <v>74.370000000000019</v>
      </c>
    </row>
    <row r="129" spans="1:14" ht="14.4" customHeight="1" x14ac:dyDescent="0.3">
      <c r="A129" s="747" t="s">
        <v>584</v>
      </c>
      <c r="B129" s="748" t="s">
        <v>585</v>
      </c>
      <c r="C129" s="749" t="s">
        <v>600</v>
      </c>
      <c r="D129" s="750" t="s">
        <v>601</v>
      </c>
      <c r="E129" s="751">
        <v>50113001</v>
      </c>
      <c r="F129" s="750" t="s">
        <v>611</v>
      </c>
      <c r="G129" s="749" t="s">
        <v>612</v>
      </c>
      <c r="H129" s="749">
        <v>146899</v>
      </c>
      <c r="I129" s="749">
        <v>46899</v>
      </c>
      <c r="J129" s="749" t="s">
        <v>833</v>
      </c>
      <c r="K129" s="749" t="s">
        <v>834</v>
      </c>
      <c r="L129" s="752">
        <v>84.332499999999996</v>
      </c>
      <c r="M129" s="752">
        <v>4</v>
      </c>
      <c r="N129" s="753">
        <v>337.33</v>
      </c>
    </row>
    <row r="130" spans="1:14" ht="14.4" customHeight="1" x14ac:dyDescent="0.3">
      <c r="A130" s="747" t="s">
        <v>584</v>
      </c>
      <c r="B130" s="748" t="s">
        <v>585</v>
      </c>
      <c r="C130" s="749" t="s">
        <v>600</v>
      </c>
      <c r="D130" s="750" t="s">
        <v>601</v>
      </c>
      <c r="E130" s="751">
        <v>50113001</v>
      </c>
      <c r="F130" s="750" t="s">
        <v>611</v>
      </c>
      <c r="G130" s="749" t="s">
        <v>612</v>
      </c>
      <c r="H130" s="749">
        <v>848626</v>
      </c>
      <c r="I130" s="749">
        <v>107944</v>
      </c>
      <c r="J130" s="749" t="s">
        <v>835</v>
      </c>
      <c r="K130" s="749" t="s">
        <v>836</v>
      </c>
      <c r="L130" s="752">
        <v>113.48</v>
      </c>
      <c r="M130" s="752">
        <v>1</v>
      </c>
      <c r="N130" s="753">
        <v>113.48</v>
      </c>
    </row>
    <row r="131" spans="1:14" ht="14.4" customHeight="1" x14ac:dyDescent="0.3">
      <c r="A131" s="747" t="s">
        <v>584</v>
      </c>
      <c r="B131" s="748" t="s">
        <v>585</v>
      </c>
      <c r="C131" s="749" t="s">
        <v>600</v>
      </c>
      <c r="D131" s="750" t="s">
        <v>601</v>
      </c>
      <c r="E131" s="751">
        <v>50113001</v>
      </c>
      <c r="F131" s="750" t="s">
        <v>611</v>
      </c>
      <c r="G131" s="749" t="s">
        <v>612</v>
      </c>
      <c r="H131" s="749">
        <v>502030</v>
      </c>
      <c r="I131" s="749">
        <v>99999</v>
      </c>
      <c r="J131" s="749" t="s">
        <v>837</v>
      </c>
      <c r="K131" s="749" t="s">
        <v>838</v>
      </c>
      <c r="L131" s="752">
        <v>1313.0733333333335</v>
      </c>
      <c r="M131" s="752">
        <v>1.2</v>
      </c>
      <c r="N131" s="753">
        <v>1575.6880000000001</v>
      </c>
    </row>
    <row r="132" spans="1:14" ht="14.4" customHeight="1" x14ac:dyDescent="0.3">
      <c r="A132" s="747" t="s">
        <v>584</v>
      </c>
      <c r="B132" s="748" t="s">
        <v>585</v>
      </c>
      <c r="C132" s="749" t="s">
        <v>600</v>
      </c>
      <c r="D132" s="750" t="s">
        <v>601</v>
      </c>
      <c r="E132" s="751">
        <v>50113001</v>
      </c>
      <c r="F132" s="750" t="s">
        <v>611</v>
      </c>
      <c r="G132" s="749" t="s">
        <v>612</v>
      </c>
      <c r="H132" s="749">
        <v>100513</v>
      </c>
      <c r="I132" s="749">
        <v>513</v>
      </c>
      <c r="J132" s="749" t="s">
        <v>839</v>
      </c>
      <c r="K132" s="749" t="s">
        <v>818</v>
      </c>
      <c r="L132" s="752">
        <v>56.780000000000015</v>
      </c>
      <c r="M132" s="752">
        <v>8</v>
      </c>
      <c r="N132" s="753">
        <v>454.24000000000012</v>
      </c>
    </row>
    <row r="133" spans="1:14" ht="14.4" customHeight="1" x14ac:dyDescent="0.3">
      <c r="A133" s="747" t="s">
        <v>584</v>
      </c>
      <c r="B133" s="748" t="s">
        <v>585</v>
      </c>
      <c r="C133" s="749" t="s">
        <v>600</v>
      </c>
      <c r="D133" s="750" t="s">
        <v>601</v>
      </c>
      <c r="E133" s="751">
        <v>50113001</v>
      </c>
      <c r="F133" s="750" t="s">
        <v>611</v>
      </c>
      <c r="G133" s="749" t="s">
        <v>612</v>
      </c>
      <c r="H133" s="749">
        <v>110086</v>
      </c>
      <c r="I133" s="749">
        <v>10086</v>
      </c>
      <c r="J133" s="749" t="s">
        <v>840</v>
      </c>
      <c r="K133" s="749" t="s">
        <v>841</v>
      </c>
      <c r="L133" s="752">
        <v>1592.7999999999997</v>
      </c>
      <c r="M133" s="752">
        <v>14</v>
      </c>
      <c r="N133" s="753">
        <v>22299.199999999997</v>
      </c>
    </row>
    <row r="134" spans="1:14" ht="14.4" customHeight="1" x14ac:dyDescent="0.3">
      <c r="A134" s="747" t="s">
        <v>584</v>
      </c>
      <c r="B134" s="748" t="s">
        <v>585</v>
      </c>
      <c r="C134" s="749" t="s">
        <v>600</v>
      </c>
      <c r="D134" s="750" t="s">
        <v>601</v>
      </c>
      <c r="E134" s="751">
        <v>50113001</v>
      </c>
      <c r="F134" s="750" t="s">
        <v>611</v>
      </c>
      <c r="G134" s="749" t="s">
        <v>612</v>
      </c>
      <c r="H134" s="749">
        <v>230353</v>
      </c>
      <c r="I134" s="749">
        <v>230353</v>
      </c>
      <c r="J134" s="749" t="s">
        <v>840</v>
      </c>
      <c r="K134" s="749" t="s">
        <v>842</v>
      </c>
      <c r="L134" s="752">
        <v>1592.8</v>
      </c>
      <c r="M134" s="752">
        <v>8</v>
      </c>
      <c r="N134" s="753">
        <v>12742.4</v>
      </c>
    </row>
    <row r="135" spans="1:14" ht="14.4" customHeight="1" x14ac:dyDescent="0.3">
      <c r="A135" s="747" t="s">
        <v>584</v>
      </c>
      <c r="B135" s="748" t="s">
        <v>585</v>
      </c>
      <c r="C135" s="749" t="s">
        <v>600</v>
      </c>
      <c r="D135" s="750" t="s">
        <v>601</v>
      </c>
      <c r="E135" s="751">
        <v>50113001</v>
      </c>
      <c r="F135" s="750" t="s">
        <v>611</v>
      </c>
      <c r="G135" s="749" t="s">
        <v>628</v>
      </c>
      <c r="H135" s="749">
        <v>191788</v>
      </c>
      <c r="I135" s="749">
        <v>91788</v>
      </c>
      <c r="J135" s="749" t="s">
        <v>843</v>
      </c>
      <c r="K135" s="749" t="s">
        <v>691</v>
      </c>
      <c r="L135" s="752">
        <v>9.13037037037037</v>
      </c>
      <c r="M135" s="752">
        <v>54</v>
      </c>
      <c r="N135" s="753">
        <v>493.04</v>
      </c>
    </row>
    <row r="136" spans="1:14" ht="14.4" customHeight="1" x14ac:dyDescent="0.3">
      <c r="A136" s="747" t="s">
        <v>584</v>
      </c>
      <c r="B136" s="748" t="s">
        <v>585</v>
      </c>
      <c r="C136" s="749" t="s">
        <v>600</v>
      </c>
      <c r="D136" s="750" t="s">
        <v>601</v>
      </c>
      <c r="E136" s="751">
        <v>50113001</v>
      </c>
      <c r="F136" s="750" t="s">
        <v>611</v>
      </c>
      <c r="G136" s="749" t="s">
        <v>612</v>
      </c>
      <c r="H136" s="749">
        <v>131089</v>
      </c>
      <c r="I136" s="749">
        <v>31089</v>
      </c>
      <c r="J136" s="749" t="s">
        <v>844</v>
      </c>
      <c r="K136" s="749" t="s">
        <v>845</v>
      </c>
      <c r="L136" s="752">
        <v>56.280000000000015</v>
      </c>
      <c r="M136" s="752">
        <v>1</v>
      </c>
      <c r="N136" s="753">
        <v>56.280000000000015</v>
      </c>
    </row>
    <row r="137" spans="1:14" ht="14.4" customHeight="1" x14ac:dyDescent="0.3">
      <c r="A137" s="747" t="s">
        <v>584</v>
      </c>
      <c r="B137" s="748" t="s">
        <v>585</v>
      </c>
      <c r="C137" s="749" t="s">
        <v>600</v>
      </c>
      <c r="D137" s="750" t="s">
        <v>601</v>
      </c>
      <c r="E137" s="751">
        <v>50113001</v>
      </c>
      <c r="F137" s="750" t="s">
        <v>611</v>
      </c>
      <c r="G137" s="749" t="s">
        <v>612</v>
      </c>
      <c r="H137" s="749">
        <v>100536</v>
      </c>
      <c r="I137" s="749">
        <v>536</v>
      </c>
      <c r="J137" s="749" t="s">
        <v>846</v>
      </c>
      <c r="K137" s="749" t="s">
        <v>618</v>
      </c>
      <c r="L137" s="752">
        <v>140.24000000000004</v>
      </c>
      <c r="M137" s="752">
        <v>1</v>
      </c>
      <c r="N137" s="753">
        <v>140.24000000000004</v>
      </c>
    </row>
    <row r="138" spans="1:14" ht="14.4" customHeight="1" x14ac:dyDescent="0.3">
      <c r="A138" s="747" t="s">
        <v>584</v>
      </c>
      <c r="B138" s="748" t="s">
        <v>585</v>
      </c>
      <c r="C138" s="749" t="s">
        <v>600</v>
      </c>
      <c r="D138" s="750" t="s">
        <v>601</v>
      </c>
      <c r="E138" s="751">
        <v>50113001</v>
      </c>
      <c r="F138" s="750" t="s">
        <v>611</v>
      </c>
      <c r="G138" s="749" t="s">
        <v>628</v>
      </c>
      <c r="H138" s="749">
        <v>155823</v>
      </c>
      <c r="I138" s="749">
        <v>55823</v>
      </c>
      <c r="J138" s="749" t="s">
        <v>847</v>
      </c>
      <c r="K138" s="749" t="s">
        <v>848</v>
      </c>
      <c r="L138" s="752">
        <v>33.934999999999995</v>
      </c>
      <c r="M138" s="752">
        <v>12</v>
      </c>
      <c r="N138" s="753">
        <v>407.21999999999997</v>
      </c>
    </row>
    <row r="139" spans="1:14" ht="14.4" customHeight="1" x14ac:dyDescent="0.3">
      <c r="A139" s="747" t="s">
        <v>584</v>
      </c>
      <c r="B139" s="748" t="s">
        <v>585</v>
      </c>
      <c r="C139" s="749" t="s">
        <v>600</v>
      </c>
      <c r="D139" s="750" t="s">
        <v>601</v>
      </c>
      <c r="E139" s="751">
        <v>50113001</v>
      </c>
      <c r="F139" s="750" t="s">
        <v>611</v>
      </c>
      <c r="G139" s="749" t="s">
        <v>628</v>
      </c>
      <c r="H139" s="749">
        <v>155824</v>
      </c>
      <c r="I139" s="749">
        <v>55824</v>
      </c>
      <c r="J139" s="749" t="s">
        <v>847</v>
      </c>
      <c r="K139" s="749" t="s">
        <v>849</v>
      </c>
      <c r="L139" s="752">
        <v>50.659940476190471</v>
      </c>
      <c r="M139" s="752">
        <v>168</v>
      </c>
      <c r="N139" s="753">
        <v>8510.869999999999</v>
      </c>
    </row>
    <row r="140" spans="1:14" ht="14.4" customHeight="1" x14ac:dyDescent="0.3">
      <c r="A140" s="747" t="s">
        <v>584</v>
      </c>
      <c r="B140" s="748" t="s">
        <v>585</v>
      </c>
      <c r="C140" s="749" t="s">
        <v>600</v>
      </c>
      <c r="D140" s="750" t="s">
        <v>601</v>
      </c>
      <c r="E140" s="751">
        <v>50113001</v>
      </c>
      <c r="F140" s="750" t="s">
        <v>611</v>
      </c>
      <c r="G140" s="749" t="s">
        <v>628</v>
      </c>
      <c r="H140" s="749">
        <v>126786</v>
      </c>
      <c r="I140" s="749">
        <v>26786</v>
      </c>
      <c r="J140" s="749" t="s">
        <v>850</v>
      </c>
      <c r="K140" s="749" t="s">
        <v>851</v>
      </c>
      <c r="L140" s="752">
        <v>406.01</v>
      </c>
      <c r="M140" s="752">
        <v>1</v>
      </c>
      <c r="N140" s="753">
        <v>406.01</v>
      </c>
    </row>
    <row r="141" spans="1:14" ht="14.4" customHeight="1" x14ac:dyDescent="0.3">
      <c r="A141" s="747" t="s">
        <v>584</v>
      </c>
      <c r="B141" s="748" t="s">
        <v>585</v>
      </c>
      <c r="C141" s="749" t="s">
        <v>600</v>
      </c>
      <c r="D141" s="750" t="s">
        <v>601</v>
      </c>
      <c r="E141" s="751">
        <v>50113001</v>
      </c>
      <c r="F141" s="750" t="s">
        <v>611</v>
      </c>
      <c r="G141" s="749" t="s">
        <v>628</v>
      </c>
      <c r="H141" s="749">
        <v>187607</v>
      </c>
      <c r="I141" s="749">
        <v>187607</v>
      </c>
      <c r="J141" s="749" t="s">
        <v>852</v>
      </c>
      <c r="K141" s="749" t="s">
        <v>853</v>
      </c>
      <c r="L141" s="752">
        <v>273.90000000000003</v>
      </c>
      <c r="M141" s="752">
        <v>2</v>
      </c>
      <c r="N141" s="753">
        <v>547.80000000000007</v>
      </c>
    </row>
    <row r="142" spans="1:14" ht="14.4" customHeight="1" x14ac:dyDescent="0.3">
      <c r="A142" s="747" t="s">
        <v>584</v>
      </c>
      <c r="B142" s="748" t="s">
        <v>585</v>
      </c>
      <c r="C142" s="749" t="s">
        <v>600</v>
      </c>
      <c r="D142" s="750" t="s">
        <v>601</v>
      </c>
      <c r="E142" s="751">
        <v>50113001</v>
      </c>
      <c r="F142" s="750" t="s">
        <v>611</v>
      </c>
      <c r="G142" s="749" t="s">
        <v>628</v>
      </c>
      <c r="H142" s="749">
        <v>850729</v>
      </c>
      <c r="I142" s="749">
        <v>157875</v>
      </c>
      <c r="J142" s="749" t="s">
        <v>854</v>
      </c>
      <c r="K142" s="749" t="s">
        <v>855</v>
      </c>
      <c r="L142" s="752">
        <v>225.50000000000003</v>
      </c>
      <c r="M142" s="752">
        <v>6</v>
      </c>
      <c r="N142" s="753">
        <v>1353.0000000000002</v>
      </c>
    </row>
    <row r="143" spans="1:14" ht="14.4" customHeight="1" x14ac:dyDescent="0.3">
      <c r="A143" s="747" t="s">
        <v>584</v>
      </c>
      <c r="B143" s="748" t="s">
        <v>585</v>
      </c>
      <c r="C143" s="749" t="s">
        <v>600</v>
      </c>
      <c r="D143" s="750" t="s">
        <v>601</v>
      </c>
      <c r="E143" s="751">
        <v>50113001</v>
      </c>
      <c r="F143" s="750" t="s">
        <v>611</v>
      </c>
      <c r="G143" s="749" t="s">
        <v>612</v>
      </c>
      <c r="H143" s="749">
        <v>207820</v>
      </c>
      <c r="I143" s="749">
        <v>207820</v>
      </c>
      <c r="J143" s="749" t="s">
        <v>856</v>
      </c>
      <c r="K143" s="749" t="s">
        <v>857</v>
      </c>
      <c r="L143" s="752">
        <v>30.576923076923077</v>
      </c>
      <c r="M143" s="752">
        <v>52</v>
      </c>
      <c r="N143" s="753">
        <v>1590</v>
      </c>
    </row>
    <row r="144" spans="1:14" ht="14.4" customHeight="1" x14ac:dyDescent="0.3">
      <c r="A144" s="747" t="s">
        <v>584</v>
      </c>
      <c r="B144" s="748" t="s">
        <v>585</v>
      </c>
      <c r="C144" s="749" t="s">
        <v>600</v>
      </c>
      <c r="D144" s="750" t="s">
        <v>601</v>
      </c>
      <c r="E144" s="751">
        <v>50113001</v>
      </c>
      <c r="F144" s="750" t="s">
        <v>611</v>
      </c>
      <c r="G144" s="749" t="s">
        <v>612</v>
      </c>
      <c r="H144" s="749">
        <v>848950</v>
      </c>
      <c r="I144" s="749">
        <v>155148</v>
      </c>
      <c r="J144" s="749" t="s">
        <v>858</v>
      </c>
      <c r="K144" s="749" t="s">
        <v>859</v>
      </c>
      <c r="L144" s="752">
        <v>20.46</v>
      </c>
      <c r="M144" s="752">
        <v>26</v>
      </c>
      <c r="N144" s="753">
        <v>531.96</v>
      </c>
    </row>
    <row r="145" spans="1:14" ht="14.4" customHeight="1" x14ac:dyDescent="0.3">
      <c r="A145" s="747" t="s">
        <v>584</v>
      </c>
      <c r="B145" s="748" t="s">
        <v>585</v>
      </c>
      <c r="C145" s="749" t="s">
        <v>600</v>
      </c>
      <c r="D145" s="750" t="s">
        <v>601</v>
      </c>
      <c r="E145" s="751">
        <v>50113001</v>
      </c>
      <c r="F145" s="750" t="s">
        <v>611</v>
      </c>
      <c r="G145" s="749" t="s">
        <v>612</v>
      </c>
      <c r="H145" s="749">
        <v>111671</v>
      </c>
      <c r="I145" s="749">
        <v>11671</v>
      </c>
      <c r="J145" s="749" t="s">
        <v>860</v>
      </c>
      <c r="K145" s="749" t="s">
        <v>739</v>
      </c>
      <c r="L145" s="752">
        <v>208.99999999999997</v>
      </c>
      <c r="M145" s="752">
        <v>1</v>
      </c>
      <c r="N145" s="753">
        <v>208.99999999999997</v>
      </c>
    </row>
    <row r="146" spans="1:14" ht="14.4" customHeight="1" x14ac:dyDescent="0.3">
      <c r="A146" s="747" t="s">
        <v>584</v>
      </c>
      <c r="B146" s="748" t="s">
        <v>585</v>
      </c>
      <c r="C146" s="749" t="s">
        <v>600</v>
      </c>
      <c r="D146" s="750" t="s">
        <v>601</v>
      </c>
      <c r="E146" s="751">
        <v>50113001</v>
      </c>
      <c r="F146" s="750" t="s">
        <v>611</v>
      </c>
      <c r="G146" s="749" t="s">
        <v>628</v>
      </c>
      <c r="H146" s="749">
        <v>845220</v>
      </c>
      <c r="I146" s="749">
        <v>101211</v>
      </c>
      <c r="J146" s="749" t="s">
        <v>861</v>
      </c>
      <c r="K146" s="749" t="s">
        <v>862</v>
      </c>
      <c r="L146" s="752">
        <v>219.57000000000002</v>
      </c>
      <c r="M146" s="752">
        <v>1</v>
      </c>
      <c r="N146" s="753">
        <v>219.57000000000002</v>
      </c>
    </row>
    <row r="147" spans="1:14" ht="14.4" customHeight="1" x14ac:dyDescent="0.3">
      <c r="A147" s="747" t="s">
        <v>584</v>
      </c>
      <c r="B147" s="748" t="s">
        <v>585</v>
      </c>
      <c r="C147" s="749" t="s">
        <v>600</v>
      </c>
      <c r="D147" s="750" t="s">
        <v>601</v>
      </c>
      <c r="E147" s="751">
        <v>50113001</v>
      </c>
      <c r="F147" s="750" t="s">
        <v>611</v>
      </c>
      <c r="G147" s="749" t="s">
        <v>628</v>
      </c>
      <c r="H147" s="749">
        <v>844738</v>
      </c>
      <c r="I147" s="749">
        <v>101227</v>
      </c>
      <c r="J147" s="749" t="s">
        <v>863</v>
      </c>
      <c r="K147" s="749" t="s">
        <v>864</v>
      </c>
      <c r="L147" s="752">
        <v>162.79</v>
      </c>
      <c r="M147" s="752">
        <v>1</v>
      </c>
      <c r="N147" s="753">
        <v>162.79</v>
      </c>
    </row>
    <row r="148" spans="1:14" ht="14.4" customHeight="1" x14ac:dyDescent="0.3">
      <c r="A148" s="747" t="s">
        <v>584</v>
      </c>
      <c r="B148" s="748" t="s">
        <v>585</v>
      </c>
      <c r="C148" s="749" t="s">
        <v>600</v>
      </c>
      <c r="D148" s="750" t="s">
        <v>601</v>
      </c>
      <c r="E148" s="751">
        <v>50113001</v>
      </c>
      <c r="F148" s="750" t="s">
        <v>611</v>
      </c>
      <c r="G148" s="749" t="s">
        <v>612</v>
      </c>
      <c r="H148" s="749">
        <v>104207</v>
      </c>
      <c r="I148" s="749">
        <v>4207</v>
      </c>
      <c r="J148" s="749" t="s">
        <v>865</v>
      </c>
      <c r="K148" s="749" t="s">
        <v>866</v>
      </c>
      <c r="L148" s="752">
        <v>39.800000000000004</v>
      </c>
      <c r="M148" s="752">
        <v>1</v>
      </c>
      <c r="N148" s="753">
        <v>39.800000000000004</v>
      </c>
    </row>
    <row r="149" spans="1:14" ht="14.4" customHeight="1" x14ac:dyDescent="0.3">
      <c r="A149" s="747" t="s">
        <v>584</v>
      </c>
      <c r="B149" s="748" t="s">
        <v>585</v>
      </c>
      <c r="C149" s="749" t="s">
        <v>600</v>
      </c>
      <c r="D149" s="750" t="s">
        <v>601</v>
      </c>
      <c r="E149" s="751">
        <v>50113001</v>
      </c>
      <c r="F149" s="750" t="s">
        <v>611</v>
      </c>
      <c r="G149" s="749" t="s">
        <v>586</v>
      </c>
      <c r="H149" s="749">
        <v>1633</v>
      </c>
      <c r="I149" s="749">
        <v>1633</v>
      </c>
      <c r="J149" s="749" t="s">
        <v>867</v>
      </c>
      <c r="K149" s="749" t="s">
        <v>868</v>
      </c>
      <c r="L149" s="752">
        <v>27.01</v>
      </c>
      <c r="M149" s="752">
        <v>2</v>
      </c>
      <c r="N149" s="753">
        <v>54.02</v>
      </c>
    </row>
    <row r="150" spans="1:14" ht="14.4" customHeight="1" x14ac:dyDescent="0.3">
      <c r="A150" s="747" t="s">
        <v>584</v>
      </c>
      <c r="B150" s="748" t="s">
        <v>585</v>
      </c>
      <c r="C150" s="749" t="s">
        <v>600</v>
      </c>
      <c r="D150" s="750" t="s">
        <v>601</v>
      </c>
      <c r="E150" s="751">
        <v>50113001</v>
      </c>
      <c r="F150" s="750" t="s">
        <v>611</v>
      </c>
      <c r="G150" s="749" t="s">
        <v>586</v>
      </c>
      <c r="H150" s="749">
        <v>101631</v>
      </c>
      <c r="I150" s="749">
        <v>1631</v>
      </c>
      <c r="J150" s="749" t="s">
        <v>869</v>
      </c>
      <c r="K150" s="749" t="s">
        <v>870</v>
      </c>
      <c r="L150" s="752">
        <v>51.22000000000002</v>
      </c>
      <c r="M150" s="752">
        <v>1</v>
      </c>
      <c r="N150" s="753">
        <v>51.22000000000002</v>
      </c>
    </row>
    <row r="151" spans="1:14" ht="14.4" customHeight="1" x14ac:dyDescent="0.3">
      <c r="A151" s="747" t="s">
        <v>584</v>
      </c>
      <c r="B151" s="748" t="s">
        <v>585</v>
      </c>
      <c r="C151" s="749" t="s">
        <v>600</v>
      </c>
      <c r="D151" s="750" t="s">
        <v>601</v>
      </c>
      <c r="E151" s="751">
        <v>50113001</v>
      </c>
      <c r="F151" s="750" t="s">
        <v>611</v>
      </c>
      <c r="G151" s="749" t="s">
        <v>628</v>
      </c>
      <c r="H151" s="749">
        <v>109709</v>
      </c>
      <c r="I151" s="749">
        <v>9709</v>
      </c>
      <c r="J151" s="749" t="s">
        <v>871</v>
      </c>
      <c r="K151" s="749" t="s">
        <v>872</v>
      </c>
      <c r="L151" s="752">
        <v>64.959999999999994</v>
      </c>
      <c r="M151" s="752">
        <v>10</v>
      </c>
      <c r="N151" s="753">
        <v>649.59999999999991</v>
      </c>
    </row>
    <row r="152" spans="1:14" ht="14.4" customHeight="1" x14ac:dyDescent="0.3">
      <c r="A152" s="747" t="s">
        <v>584</v>
      </c>
      <c r="B152" s="748" t="s">
        <v>585</v>
      </c>
      <c r="C152" s="749" t="s">
        <v>600</v>
      </c>
      <c r="D152" s="750" t="s">
        <v>601</v>
      </c>
      <c r="E152" s="751">
        <v>50113001</v>
      </c>
      <c r="F152" s="750" t="s">
        <v>611</v>
      </c>
      <c r="G152" s="749" t="s">
        <v>612</v>
      </c>
      <c r="H152" s="749">
        <v>100966</v>
      </c>
      <c r="I152" s="749">
        <v>966</v>
      </c>
      <c r="J152" s="749" t="s">
        <v>873</v>
      </c>
      <c r="K152" s="749" t="s">
        <v>874</v>
      </c>
      <c r="L152" s="752">
        <v>41.367285714285714</v>
      </c>
      <c r="M152" s="752">
        <v>70</v>
      </c>
      <c r="N152" s="753">
        <v>2895.71</v>
      </c>
    </row>
    <row r="153" spans="1:14" ht="14.4" customHeight="1" x14ac:dyDescent="0.3">
      <c r="A153" s="747" t="s">
        <v>584</v>
      </c>
      <c r="B153" s="748" t="s">
        <v>585</v>
      </c>
      <c r="C153" s="749" t="s">
        <v>600</v>
      </c>
      <c r="D153" s="750" t="s">
        <v>601</v>
      </c>
      <c r="E153" s="751">
        <v>50113001</v>
      </c>
      <c r="F153" s="750" t="s">
        <v>611</v>
      </c>
      <c r="G153" s="749" t="s">
        <v>612</v>
      </c>
      <c r="H153" s="749">
        <v>225261</v>
      </c>
      <c r="I153" s="749">
        <v>225261</v>
      </c>
      <c r="J153" s="749" t="s">
        <v>875</v>
      </c>
      <c r="K153" s="749" t="s">
        <v>876</v>
      </c>
      <c r="L153" s="752">
        <v>57.929999999999993</v>
      </c>
      <c r="M153" s="752">
        <v>61</v>
      </c>
      <c r="N153" s="753">
        <v>3533.7299999999996</v>
      </c>
    </row>
    <row r="154" spans="1:14" ht="14.4" customHeight="1" x14ac:dyDescent="0.3">
      <c r="A154" s="747" t="s">
        <v>584</v>
      </c>
      <c r="B154" s="748" t="s">
        <v>585</v>
      </c>
      <c r="C154" s="749" t="s">
        <v>600</v>
      </c>
      <c r="D154" s="750" t="s">
        <v>601</v>
      </c>
      <c r="E154" s="751">
        <v>50113001</v>
      </c>
      <c r="F154" s="750" t="s">
        <v>611</v>
      </c>
      <c r="G154" s="749" t="s">
        <v>612</v>
      </c>
      <c r="H154" s="749">
        <v>100610</v>
      </c>
      <c r="I154" s="749">
        <v>610</v>
      </c>
      <c r="J154" s="749" t="s">
        <v>877</v>
      </c>
      <c r="K154" s="749" t="s">
        <v>878</v>
      </c>
      <c r="L154" s="752">
        <v>72.5</v>
      </c>
      <c r="M154" s="752">
        <v>7</v>
      </c>
      <c r="N154" s="753">
        <v>507.5</v>
      </c>
    </row>
    <row r="155" spans="1:14" ht="14.4" customHeight="1" x14ac:dyDescent="0.3">
      <c r="A155" s="747" t="s">
        <v>584</v>
      </c>
      <c r="B155" s="748" t="s">
        <v>585</v>
      </c>
      <c r="C155" s="749" t="s">
        <v>600</v>
      </c>
      <c r="D155" s="750" t="s">
        <v>601</v>
      </c>
      <c r="E155" s="751">
        <v>50113001</v>
      </c>
      <c r="F155" s="750" t="s">
        <v>611</v>
      </c>
      <c r="G155" s="749" t="s">
        <v>612</v>
      </c>
      <c r="H155" s="749">
        <v>100612</v>
      </c>
      <c r="I155" s="749">
        <v>612</v>
      </c>
      <c r="J155" s="749" t="s">
        <v>879</v>
      </c>
      <c r="K155" s="749" t="s">
        <v>880</v>
      </c>
      <c r="L155" s="752">
        <v>67.659999999999982</v>
      </c>
      <c r="M155" s="752">
        <v>9</v>
      </c>
      <c r="N155" s="753">
        <v>608.93999999999983</v>
      </c>
    </row>
    <row r="156" spans="1:14" ht="14.4" customHeight="1" x14ac:dyDescent="0.3">
      <c r="A156" s="747" t="s">
        <v>584</v>
      </c>
      <c r="B156" s="748" t="s">
        <v>585</v>
      </c>
      <c r="C156" s="749" t="s">
        <v>600</v>
      </c>
      <c r="D156" s="750" t="s">
        <v>601</v>
      </c>
      <c r="E156" s="751">
        <v>50113001</v>
      </c>
      <c r="F156" s="750" t="s">
        <v>611</v>
      </c>
      <c r="G156" s="749" t="s">
        <v>628</v>
      </c>
      <c r="H156" s="749">
        <v>158191</v>
      </c>
      <c r="I156" s="749">
        <v>158191</v>
      </c>
      <c r="J156" s="749" t="s">
        <v>881</v>
      </c>
      <c r="K156" s="749" t="s">
        <v>882</v>
      </c>
      <c r="L156" s="752">
        <v>58.880000000000017</v>
      </c>
      <c r="M156" s="752">
        <v>1</v>
      </c>
      <c r="N156" s="753">
        <v>58.880000000000017</v>
      </c>
    </row>
    <row r="157" spans="1:14" ht="14.4" customHeight="1" x14ac:dyDescent="0.3">
      <c r="A157" s="747" t="s">
        <v>584</v>
      </c>
      <c r="B157" s="748" t="s">
        <v>585</v>
      </c>
      <c r="C157" s="749" t="s">
        <v>600</v>
      </c>
      <c r="D157" s="750" t="s">
        <v>601</v>
      </c>
      <c r="E157" s="751">
        <v>50113001</v>
      </c>
      <c r="F157" s="750" t="s">
        <v>611</v>
      </c>
      <c r="G157" s="749" t="s">
        <v>612</v>
      </c>
      <c r="H157" s="749">
        <v>131385</v>
      </c>
      <c r="I157" s="749">
        <v>31385</v>
      </c>
      <c r="J157" s="749" t="s">
        <v>883</v>
      </c>
      <c r="K157" s="749" t="s">
        <v>884</v>
      </c>
      <c r="L157" s="752">
        <v>38.809999999999995</v>
      </c>
      <c r="M157" s="752">
        <v>1</v>
      </c>
      <c r="N157" s="753">
        <v>38.809999999999995</v>
      </c>
    </row>
    <row r="158" spans="1:14" ht="14.4" customHeight="1" x14ac:dyDescent="0.3">
      <c r="A158" s="747" t="s">
        <v>584</v>
      </c>
      <c r="B158" s="748" t="s">
        <v>585</v>
      </c>
      <c r="C158" s="749" t="s">
        <v>600</v>
      </c>
      <c r="D158" s="750" t="s">
        <v>601</v>
      </c>
      <c r="E158" s="751">
        <v>50113001</v>
      </c>
      <c r="F158" s="750" t="s">
        <v>611</v>
      </c>
      <c r="G158" s="749" t="s">
        <v>612</v>
      </c>
      <c r="H158" s="749">
        <v>175025</v>
      </c>
      <c r="I158" s="749">
        <v>75025</v>
      </c>
      <c r="J158" s="749" t="s">
        <v>885</v>
      </c>
      <c r="K158" s="749" t="s">
        <v>886</v>
      </c>
      <c r="L158" s="752">
        <v>43.920000000000009</v>
      </c>
      <c r="M158" s="752">
        <v>1</v>
      </c>
      <c r="N158" s="753">
        <v>43.920000000000009</v>
      </c>
    </row>
    <row r="159" spans="1:14" ht="14.4" customHeight="1" x14ac:dyDescent="0.3">
      <c r="A159" s="747" t="s">
        <v>584</v>
      </c>
      <c r="B159" s="748" t="s">
        <v>585</v>
      </c>
      <c r="C159" s="749" t="s">
        <v>600</v>
      </c>
      <c r="D159" s="750" t="s">
        <v>601</v>
      </c>
      <c r="E159" s="751">
        <v>50113001</v>
      </c>
      <c r="F159" s="750" t="s">
        <v>611</v>
      </c>
      <c r="G159" s="749" t="s">
        <v>612</v>
      </c>
      <c r="H159" s="749">
        <v>848632</v>
      </c>
      <c r="I159" s="749">
        <v>125315</v>
      </c>
      <c r="J159" s="749" t="s">
        <v>887</v>
      </c>
      <c r="K159" s="749" t="s">
        <v>888</v>
      </c>
      <c r="L159" s="752">
        <v>58.20000000000001</v>
      </c>
      <c r="M159" s="752">
        <v>2</v>
      </c>
      <c r="N159" s="753">
        <v>116.40000000000002</v>
      </c>
    </row>
    <row r="160" spans="1:14" ht="14.4" customHeight="1" x14ac:dyDescent="0.3">
      <c r="A160" s="747" t="s">
        <v>584</v>
      </c>
      <c r="B160" s="748" t="s">
        <v>585</v>
      </c>
      <c r="C160" s="749" t="s">
        <v>600</v>
      </c>
      <c r="D160" s="750" t="s">
        <v>601</v>
      </c>
      <c r="E160" s="751">
        <v>50113001</v>
      </c>
      <c r="F160" s="750" t="s">
        <v>611</v>
      </c>
      <c r="G160" s="749" t="s">
        <v>612</v>
      </c>
      <c r="H160" s="749">
        <v>168447</v>
      </c>
      <c r="I160" s="749">
        <v>168447</v>
      </c>
      <c r="J160" s="749" t="s">
        <v>889</v>
      </c>
      <c r="K160" s="749" t="s">
        <v>651</v>
      </c>
      <c r="L160" s="752">
        <v>748.35</v>
      </c>
      <c r="M160" s="752">
        <v>2</v>
      </c>
      <c r="N160" s="753">
        <v>1496.7</v>
      </c>
    </row>
    <row r="161" spans="1:14" ht="14.4" customHeight="1" x14ac:dyDescent="0.3">
      <c r="A161" s="747" t="s">
        <v>584</v>
      </c>
      <c r="B161" s="748" t="s">
        <v>585</v>
      </c>
      <c r="C161" s="749" t="s">
        <v>600</v>
      </c>
      <c r="D161" s="750" t="s">
        <v>601</v>
      </c>
      <c r="E161" s="751">
        <v>50113001</v>
      </c>
      <c r="F161" s="750" t="s">
        <v>611</v>
      </c>
      <c r="G161" s="749" t="s">
        <v>612</v>
      </c>
      <c r="H161" s="749">
        <v>159671</v>
      </c>
      <c r="I161" s="749">
        <v>59671</v>
      </c>
      <c r="J161" s="749" t="s">
        <v>890</v>
      </c>
      <c r="K161" s="749" t="s">
        <v>891</v>
      </c>
      <c r="L161" s="752">
        <v>19.579999999999998</v>
      </c>
      <c r="M161" s="752">
        <v>1</v>
      </c>
      <c r="N161" s="753">
        <v>19.579999999999998</v>
      </c>
    </row>
    <row r="162" spans="1:14" ht="14.4" customHeight="1" x14ac:dyDescent="0.3">
      <c r="A162" s="747" t="s">
        <v>584</v>
      </c>
      <c r="B162" s="748" t="s">
        <v>585</v>
      </c>
      <c r="C162" s="749" t="s">
        <v>600</v>
      </c>
      <c r="D162" s="750" t="s">
        <v>601</v>
      </c>
      <c r="E162" s="751">
        <v>50113001</v>
      </c>
      <c r="F162" s="750" t="s">
        <v>611</v>
      </c>
      <c r="G162" s="749" t="s">
        <v>612</v>
      </c>
      <c r="H162" s="749">
        <v>201137</v>
      </c>
      <c r="I162" s="749">
        <v>201137</v>
      </c>
      <c r="J162" s="749" t="s">
        <v>892</v>
      </c>
      <c r="K162" s="749" t="s">
        <v>893</v>
      </c>
      <c r="L162" s="752">
        <v>23.319999999999997</v>
      </c>
      <c r="M162" s="752">
        <v>3</v>
      </c>
      <c r="N162" s="753">
        <v>69.959999999999994</v>
      </c>
    </row>
    <row r="163" spans="1:14" ht="14.4" customHeight="1" x14ac:dyDescent="0.3">
      <c r="A163" s="747" t="s">
        <v>584</v>
      </c>
      <c r="B163" s="748" t="s">
        <v>585</v>
      </c>
      <c r="C163" s="749" t="s">
        <v>600</v>
      </c>
      <c r="D163" s="750" t="s">
        <v>601</v>
      </c>
      <c r="E163" s="751">
        <v>50113001</v>
      </c>
      <c r="F163" s="750" t="s">
        <v>611</v>
      </c>
      <c r="G163" s="749" t="s">
        <v>628</v>
      </c>
      <c r="H163" s="749">
        <v>150316</v>
      </c>
      <c r="I163" s="749">
        <v>50316</v>
      </c>
      <c r="J163" s="749" t="s">
        <v>894</v>
      </c>
      <c r="K163" s="749" t="s">
        <v>621</v>
      </c>
      <c r="L163" s="752">
        <v>69.370000000000033</v>
      </c>
      <c r="M163" s="752">
        <v>1</v>
      </c>
      <c r="N163" s="753">
        <v>69.370000000000033</v>
      </c>
    </row>
    <row r="164" spans="1:14" ht="14.4" customHeight="1" x14ac:dyDescent="0.3">
      <c r="A164" s="747" t="s">
        <v>584</v>
      </c>
      <c r="B164" s="748" t="s">
        <v>585</v>
      </c>
      <c r="C164" s="749" t="s">
        <v>600</v>
      </c>
      <c r="D164" s="750" t="s">
        <v>601</v>
      </c>
      <c r="E164" s="751">
        <v>50113001</v>
      </c>
      <c r="F164" s="750" t="s">
        <v>611</v>
      </c>
      <c r="G164" s="749" t="s">
        <v>612</v>
      </c>
      <c r="H164" s="749">
        <v>197787</v>
      </c>
      <c r="I164" s="749">
        <v>197787</v>
      </c>
      <c r="J164" s="749" t="s">
        <v>895</v>
      </c>
      <c r="K164" s="749" t="s">
        <v>896</v>
      </c>
      <c r="L164" s="752">
        <v>1285.0500000000002</v>
      </c>
      <c r="M164" s="752">
        <v>1</v>
      </c>
      <c r="N164" s="753">
        <v>1285.0500000000002</v>
      </c>
    </row>
    <row r="165" spans="1:14" ht="14.4" customHeight="1" x14ac:dyDescent="0.3">
      <c r="A165" s="747" t="s">
        <v>584</v>
      </c>
      <c r="B165" s="748" t="s">
        <v>585</v>
      </c>
      <c r="C165" s="749" t="s">
        <v>600</v>
      </c>
      <c r="D165" s="750" t="s">
        <v>601</v>
      </c>
      <c r="E165" s="751">
        <v>50113001</v>
      </c>
      <c r="F165" s="750" t="s">
        <v>611</v>
      </c>
      <c r="G165" s="749" t="s">
        <v>612</v>
      </c>
      <c r="H165" s="749">
        <v>197864</v>
      </c>
      <c r="I165" s="749">
        <v>97864</v>
      </c>
      <c r="J165" s="749" t="s">
        <v>897</v>
      </c>
      <c r="K165" s="749" t="s">
        <v>623</v>
      </c>
      <c r="L165" s="752">
        <v>300.42999999999995</v>
      </c>
      <c r="M165" s="752">
        <v>1</v>
      </c>
      <c r="N165" s="753">
        <v>300.42999999999995</v>
      </c>
    </row>
    <row r="166" spans="1:14" ht="14.4" customHeight="1" x14ac:dyDescent="0.3">
      <c r="A166" s="747" t="s">
        <v>584</v>
      </c>
      <c r="B166" s="748" t="s">
        <v>585</v>
      </c>
      <c r="C166" s="749" t="s">
        <v>600</v>
      </c>
      <c r="D166" s="750" t="s">
        <v>601</v>
      </c>
      <c r="E166" s="751">
        <v>50113001</v>
      </c>
      <c r="F166" s="750" t="s">
        <v>611</v>
      </c>
      <c r="G166" s="749" t="s">
        <v>612</v>
      </c>
      <c r="H166" s="749">
        <v>103550</v>
      </c>
      <c r="I166" s="749">
        <v>3550</v>
      </c>
      <c r="J166" s="749" t="s">
        <v>898</v>
      </c>
      <c r="K166" s="749" t="s">
        <v>899</v>
      </c>
      <c r="L166" s="752">
        <v>39.86</v>
      </c>
      <c r="M166" s="752">
        <v>3</v>
      </c>
      <c r="N166" s="753">
        <v>119.58</v>
      </c>
    </row>
    <row r="167" spans="1:14" ht="14.4" customHeight="1" x14ac:dyDescent="0.3">
      <c r="A167" s="747" t="s">
        <v>584</v>
      </c>
      <c r="B167" s="748" t="s">
        <v>585</v>
      </c>
      <c r="C167" s="749" t="s">
        <v>600</v>
      </c>
      <c r="D167" s="750" t="s">
        <v>601</v>
      </c>
      <c r="E167" s="751">
        <v>50113001</v>
      </c>
      <c r="F167" s="750" t="s">
        <v>611</v>
      </c>
      <c r="G167" s="749" t="s">
        <v>612</v>
      </c>
      <c r="H167" s="749">
        <v>840813</v>
      </c>
      <c r="I167" s="749">
        <v>135844</v>
      </c>
      <c r="J167" s="749" t="s">
        <v>900</v>
      </c>
      <c r="K167" s="749" t="s">
        <v>901</v>
      </c>
      <c r="L167" s="752">
        <v>2145</v>
      </c>
      <c r="M167" s="752">
        <v>2</v>
      </c>
      <c r="N167" s="753">
        <v>4290</v>
      </c>
    </row>
    <row r="168" spans="1:14" ht="14.4" customHeight="1" x14ac:dyDescent="0.3">
      <c r="A168" s="747" t="s">
        <v>584</v>
      </c>
      <c r="B168" s="748" t="s">
        <v>585</v>
      </c>
      <c r="C168" s="749" t="s">
        <v>600</v>
      </c>
      <c r="D168" s="750" t="s">
        <v>601</v>
      </c>
      <c r="E168" s="751">
        <v>50113001</v>
      </c>
      <c r="F168" s="750" t="s">
        <v>611</v>
      </c>
      <c r="G168" s="749" t="s">
        <v>612</v>
      </c>
      <c r="H168" s="749">
        <v>119900</v>
      </c>
      <c r="I168" s="749">
        <v>119900</v>
      </c>
      <c r="J168" s="749" t="s">
        <v>902</v>
      </c>
      <c r="K168" s="749" t="s">
        <v>903</v>
      </c>
      <c r="L168" s="752">
        <v>129.02000000000001</v>
      </c>
      <c r="M168" s="752">
        <v>1</v>
      </c>
      <c r="N168" s="753">
        <v>129.02000000000001</v>
      </c>
    </row>
    <row r="169" spans="1:14" ht="14.4" customHeight="1" x14ac:dyDescent="0.3">
      <c r="A169" s="747" t="s">
        <v>584</v>
      </c>
      <c r="B169" s="748" t="s">
        <v>585</v>
      </c>
      <c r="C169" s="749" t="s">
        <v>600</v>
      </c>
      <c r="D169" s="750" t="s">
        <v>601</v>
      </c>
      <c r="E169" s="751">
        <v>50113001</v>
      </c>
      <c r="F169" s="750" t="s">
        <v>611</v>
      </c>
      <c r="G169" s="749" t="s">
        <v>612</v>
      </c>
      <c r="H169" s="749">
        <v>112770</v>
      </c>
      <c r="I169" s="749">
        <v>12770</v>
      </c>
      <c r="J169" s="749" t="s">
        <v>904</v>
      </c>
      <c r="K169" s="749" t="s">
        <v>905</v>
      </c>
      <c r="L169" s="752">
        <v>143.57</v>
      </c>
      <c r="M169" s="752">
        <v>3</v>
      </c>
      <c r="N169" s="753">
        <v>430.71</v>
      </c>
    </row>
    <row r="170" spans="1:14" ht="14.4" customHeight="1" x14ac:dyDescent="0.3">
      <c r="A170" s="747" t="s">
        <v>584</v>
      </c>
      <c r="B170" s="748" t="s">
        <v>585</v>
      </c>
      <c r="C170" s="749" t="s">
        <v>600</v>
      </c>
      <c r="D170" s="750" t="s">
        <v>601</v>
      </c>
      <c r="E170" s="751">
        <v>50113001</v>
      </c>
      <c r="F170" s="750" t="s">
        <v>611</v>
      </c>
      <c r="G170" s="749" t="s">
        <v>628</v>
      </c>
      <c r="H170" s="749">
        <v>166030</v>
      </c>
      <c r="I170" s="749">
        <v>66030</v>
      </c>
      <c r="J170" s="749" t="s">
        <v>906</v>
      </c>
      <c r="K170" s="749" t="s">
        <v>907</v>
      </c>
      <c r="L170" s="752">
        <v>29.85</v>
      </c>
      <c r="M170" s="752">
        <v>2</v>
      </c>
      <c r="N170" s="753">
        <v>59.7</v>
      </c>
    </row>
    <row r="171" spans="1:14" ht="14.4" customHeight="1" x14ac:dyDescent="0.3">
      <c r="A171" s="747" t="s">
        <v>584</v>
      </c>
      <c r="B171" s="748" t="s">
        <v>585</v>
      </c>
      <c r="C171" s="749" t="s">
        <v>600</v>
      </c>
      <c r="D171" s="750" t="s">
        <v>601</v>
      </c>
      <c r="E171" s="751">
        <v>50113001</v>
      </c>
      <c r="F171" s="750" t="s">
        <v>611</v>
      </c>
      <c r="G171" s="749" t="s">
        <v>628</v>
      </c>
      <c r="H171" s="749">
        <v>105496</v>
      </c>
      <c r="I171" s="749">
        <v>5496</v>
      </c>
      <c r="J171" s="749" t="s">
        <v>906</v>
      </c>
      <c r="K171" s="749" t="s">
        <v>908</v>
      </c>
      <c r="L171" s="752">
        <v>75</v>
      </c>
      <c r="M171" s="752">
        <v>1</v>
      </c>
      <c r="N171" s="753">
        <v>75</v>
      </c>
    </row>
    <row r="172" spans="1:14" ht="14.4" customHeight="1" x14ac:dyDescent="0.3">
      <c r="A172" s="747" t="s">
        <v>584</v>
      </c>
      <c r="B172" s="748" t="s">
        <v>585</v>
      </c>
      <c r="C172" s="749" t="s">
        <v>600</v>
      </c>
      <c r="D172" s="750" t="s">
        <v>601</v>
      </c>
      <c r="E172" s="751">
        <v>50113001</v>
      </c>
      <c r="F172" s="750" t="s">
        <v>611</v>
      </c>
      <c r="G172" s="749" t="s">
        <v>628</v>
      </c>
      <c r="H172" s="749">
        <v>166029</v>
      </c>
      <c r="I172" s="749">
        <v>66029</v>
      </c>
      <c r="J172" s="749" t="s">
        <v>906</v>
      </c>
      <c r="K172" s="749" t="s">
        <v>909</v>
      </c>
      <c r="L172" s="752">
        <v>28.500000000000007</v>
      </c>
      <c r="M172" s="752">
        <v>1</v>
      </c>
      <c r="N172" s="753">
        <v>28.500000000000007</v>
      </c>
    </row>
    <row r="173" spans="1:14" ht="14.4" customHeight="1" x14ac:dyDescent="0.3">
      <c r="A173" s="747" t="s">
        <v>584</v>
      </c>
      <c r="B173" s="748" t="s">
        <v>585</v>
      </c>
      <c r="C173" s="749" t="s">
        <v>600</v>
      </c>
      <c r="D173" s="750" t="s">
        <v>601</v>
      </c>
      <c r="E173" s="751">
        <v>50113001</v>
      </c>
      <c r="F173" s="750" t="s">
        <v>611</v>
      </c>
      <c r="G173" s="749" t="s">
        <v>628</v>
      </c>
      <c r="H173" s="749">
        <v>989453</v>
      </c>
      <c r="I173" s="749">
        <v>146899</v>
      </c>
      <c r="J173" s="749" t="s">
        <v>910</v>
      </c>
      <c r="K173" s="749" t="s">
        <v>911</v>
      </c>
      <c r="L173" s="752">
        <v>45.489999999999995</v>
      </c>
      <c r="M173" s="752">
        <v>4</v>
      </c>
      <c r="N173" s="753">
        <v>181.95999999999998</v>
      </c>
    </row>
    <row r="174" spans="1:14" ht="14.4" customHeight="1" x14ac:dyDescent="0.3">
      <c r="A174" s="747" t="s">
        <v>584</v>
      </c>
      <c r="B174" s="748" t="s">
        <v>585</v>
      </c>
      <c r="C174" s="749" t="s">
        <v>600</v>
      </c>
      <c r="D174" s="750" t="s">
        <v>601</v>
      </c>
      <c r="E174" s="751">
        <v>50113002</v>
      </c>
      <c r="F174" s="750" t="s">
        <v>912</v>
      </c>
      <c r="G174" s="749" t="s">
        <v>612</v>
      </c>
      <c r="H174" s="749">
        <v>103513</v>
      </c>
      <c r="I174" s="749">
        <v>3513</v>
      </c>
      <c r="J174" s="749" t="s">
        <v>913</v>
      </c>
      <c r="K174" s="749" t="s">
        <v>914</v>
      </c>
      <c r="L174" s="752">
        <v>2000</v>
      </c>
      <c r="M174" s="752">
        <v>3</v>
      </c>
      <c r="N174" s="753">
        <v>6000</v>
      </c>
    </row>
    <row r="175" spans="1:14" ht="14.4" customHeight="1" x14ac:dyDescent="0.3">
      <c r="A175" s="747" t="s">
        <v>584</v>
      </c>
      <c r="B175" s="748" t="s">
        <v>585</v>
      </c>
      <c r="C175" s="749" t="s">
        <v>600</v>
      </c>
      <c r="D175" s="750" t="s">
        <v>601</v>
      </c>
      <c r="E175" s="751">
        <v>50113006</v>
      </c>
      <c r="F175" s="750" t="s">
        <v>915</v>
      </c>
      <c r="G175" s="749" t="s">
        <v>628</v>
      </c>
      <c r="H175" s="749">
        <v>33855</v>
      </c>
      <c r="I175" s="749">
        <v>33855</v>
      </c>
      <c r="J175" s="749" t="s">
        <v>916</v>
      </c>
      <c r="K175" s="749" t="s">
        <v>917</v>
      </c>
      <c r="L175" s="752">
        <v>179.26</v>
      </c>
      <c r="M175" s="752">
        <v>2</v>
      </c>
      <c r="N175" s="753">
        <v>358.52</v>
      </c>
    </row>
    <row r="176" spans="1:14" ht="14.4" customHeight="1" x14ac:dyDescent="0.3">
      <c r="A176" s="747" t="s">
        <v>584</v>
      </c>
      <c r="B176" s="748" t="s">
        <v>585</v>
      </c>
      <c r="C176" s="749" t="s">
        <v>600</v>
      </c>
      <c r="D176" s="750" t="s">
        <v>601</v>
      </c>
      <c r="E176" s="751">
        <v>50113006</v>
      </c>
      <c r="F176" s="750" t="s">
        <v>915</v>
      </c>
      <c r="G176" s="749" t="s">
        <v>628</v>
      </c>
      <c r="H176" s="749">
        <v>33740</v>
      </c>
      <c r="I176" s="749">
        <v>33740</v>
      </c>
      <c r="J176" s="749" t="s">
        <v>918</v>
      </c>
      <c r="K176" s="749" t="s">
        <v>919</v>
      </c>
      <c r="L176" s="752">
        <v>131.25</v>
      </c>
      <c r="M176" s="752">
        <v>1</v>
      </c>
      <c r="N176" s="753">
        <v>131.25</v>
      </c>
    </row>
    <row r="177" spans="1:14" ht="14.4" customHeight="1" x14ac:dyDescent="0.3">
      <c r="A177" s="747" t="s">
        <v>584</v>
      </c>
      <c r="B177" s="748" t="s">
        <v>585</v>
      </c>
      <c r="C177" s="749" t="s">
        <v>600</v>
      </c>
      <c r="D177" s="750" t="s">
        <v>601</v>
      </c>
      <c r="E177" s="751">
        <v>50113006</v>
      </c>
      <c r="F177" s="750" t="s">
        <v>915</v>
      </c>
      <c r="G177" s="749" t="s">
        <v>628</v>
      </c>
      <c r="H177" s="749">
        <v>33865</v>
      </c>
      <c r="I177" s="749">
        <v>33865</v>
      </c>
      <c r="J177" s="749" t="s">
        <v>920</v>
      </c>
      <c r="K177" s="749" t="s">
        <v>919</v>
      </c>
      <c r="L177" s="752">
        <v>135.6</v>
      </c>
      <c r="M177" s="752">
        <v>1</v>
      </c>
      <c r="N177" s="753">
        <v>135.6</v>
      </c>
    </row>
    <row r="178" spans="1:14" ht="14.4" customHeight="1" x14ac:dyDescent="0.3">
      <c r="A178" s="747" t="s">
        <v>584</v>
      </c>
      <c r="B178" s="748" t="s">
        <v>585</v>
      </c>
      <c r="C178" s="749" t="s">
        <v>600</v>
      </c>
      <c r="D178" s="750" t="s">
        <v>601</v>
      </c>
      <c r="E178" s="751">
        <v>50113006</v>
      </c>
      <c r="F178" s="750" t="s">
        <v>915</v>
      </c>
      <c r="G178" s="749" t="s">
        <v>628</v>
      </c>
      <c r="H178" s="749">
        <v>33751</v>
      </c>
      <c r="I178" s="749">
        <v>33751</v>
      </c>
      <c r="J178" s="749" t="s">
        <v>921</v>
      </c>
      <c r="K178" s="749" t="s">
        <v>922</v>
      </c>
      <c r="L178" s="752">
        <v>111.95000000000003</v>
      </c>
      <c r="M178" s="752">
        <v>1</v>
      </c>
      <c r="N178" s="753">
        <v>111.95000000000003</v>
      </c>
    </row>
    <row r="179" spans="1:14" ht="14.4" customHeight="1" x14ac:dyDescent="0.3">
      <c r="A179" s="747" t="s">
        <v>584</v>
      </c>
      <c r="B179" s="748" t="s">
        <v>585</v>
      </c>
      <c r="C179" s="749" t="s">
        <v>600</v>
      </c>
      <c r="D179" s="750" t="s">
        <v>601</v>
      </c>
      <c r="E179" s="751">
        <v>50113006</v>
      </c>
      <c r="F179" s="750" t="s">
        <v>915</v>
      </c>
      <c r="G179" s="749" t="s">
        <v>628</v>
      </c>
      <c r="H179" s="749">
        <v>33848</v>
      </c>
      <c r="I179" s="749">
        <v>33848</v>
      </c>
      <c r="J179" s="749" t="s">
        <v>923</v>
      </c>
      <c r="K179" s="749" t="s">
        <v>924</v>
      </c>
      <c r="L179" s="752">
        <v>122.69000000000004</v>
      </c>
      <c r="M179" s="752">
        <v>2</v>
      </c>
      <c r="N179" s="753">
        <v>245.38000000000008</v>
      </c>
    </row>
    <row r="180" spans="1:14" ht="14.4" customHeight="1" x14ac:dyDescent="0.3">
      <c r="A180" s="747" t="s">
        <v>584</v>
      </c>
      <c r="B180" s="748" t="s">
        <v>585</v>
      </c>
      <c r="C180" s="749" t="s">
        <v>600</v>
      </c>
      <c r="D180" s="750" t="s">
        <v>601</v>
      </c>
      <c r="E180" s="751">
        <v>50113006</v>
      </c>
      <c r="F180" s="750" t="s">
        <v>915</v>
      </c>
      <c r="G180" s="749" t="s">
        <v>628</v>
      </c>
      <c r="H180" s="749">
        <v>33847</v>
      </c>
      <c r="I180" s="749">
        <v>33847</v>
      </c>
      <c r="J180" s="749" t="s">
        <v>925</v>
      </c>
      <c r="K180" s="749" t="s">
        <v>924</v>
      </c>
      <c r="L180" s="752">
        <v>122.69000000000001</v>
      </c>
      <c r="M180" s="752">
        <v>3</v>
      </c>
      <c r="N180" s="753">
        <v>368.07000000000005</v>
      </c>
    </row>
    <row r="181" spans="1:14" ht="14.4" customHeight="1" x14ac:dyDescent="0.3">
      <c r="A181" s="747" t="s">
        <v>584</v>
      </c>
      <c r="B181" s="748" t="s">
        <v>585</v>
      </c>
      <c r="C181" s="749" t="s">
        <v>600</v>
      </c>
      <c r="D181" s="750" t="s">
        <v>601</v>
      </c>
      <c r="E181" s="751">
        <v>50113013</v>
      </c>
      <c r="F181" s="750" t="s">
        <v>926</v>
      </c>
      <c r="G181" s="749" t="s">
        <v>628</v>
      </c>
      <c r="H181" s="749">
        <v>195147</v>
      </c>
      <c r="I181" s="749">
        <v>195147</v>
      </c>
      <c r="J181" s="749" t="s">
        <v>927</v>
      </c>
      <c r="K181" s="749" t="s">
        <v>928</v>
      </c>
      <c r="L181" s="752">
        <v>561.51</v>
      </c>
      <c r="M181" s="752">
        <v>13.2</v>
      </c>
      <c r="N181" s="753">
        <v>7411.9319999999989</v>
      </c>
    </row>
    <row r="182" spans="1:14" ht="14.4" customHeight="1" x14ac:dyDescent="0.3">
      <c r="A182" s="747" t="s">
        <v>584</v>
      </c>
      <c r="B182" s="748" t="s">
        <v>585</v>
      </c>
      <c r="C182" s="749" t="s">
        <v>600</v>
      </c>
      <c r="D182" s="750" t="s">
        <v>601</v>
      </c>
      <c r="E182" s="751">
        <v>50113013</v>
      </c>
      <c r="F182" s="750" t="s">
        <v>926</v>
      </c>
      <c r="G182" s="749" t="s">
        <v>628</v>
      </c>
      <c r="H182" s="749">
        <v>185525</v>
      </c>
      <c r="I182" s="749">
        <v>85525</v>
      </c>
      <c r="J182" s="749" t="s">
        <v>929</v>
      </c>
      <c r="K182" s="749" t="s">
        <v>930</v>
      </c>
      <c r="L182" s="752">
        <v>110.7209090909091</v>
      </c>
      <c r="M182" s="752">
        <v>22</v>
      </c>
      <c r="N182" s="753">
        <v>2435.86</v>
      </c>
    </row>
    <row r="183" spans="1:14" ht="14.4" customHeight="1" x14ac:dyDescent="0.3">
      <c r="A183" s="747" t="s">
        <v>584</v>
      </c>
      <c r="B183" s="748" t="s">
        <v>585</v>
      </c>
      <c r="C183" s="749" t="s">
        <v>600</v>
      </c>
      <c r="D183" s="750" t="s">
        <v>601</v>
      </c>
      <c r="E183" s="751">
        <v>50113013</v>
      </c>
      <c r="F183" s="750" t="s">
        <v>926</v>
      </c>
      <c r="G183" s="749" t="s">
        <v>628</v>
      </c>
      <c r="H183" s="749">
        <v>203097</v>
      </c>
      <c r="I183" s="749">
        <v>203097</v>
      </c>
      <c r="J183" s="749" t="s">
        <v>931</v>
      </c>
      <c r="K183" s="749" t="s">
        <v>932</v>
      </c>
      <c r="L183" s="752">
        <v>167.487868852459</v>
      </c>
      <c r="M183" s="752">
        <v>61</v>
      </c>
      <c r="N183" s="753">
        <v>10216.759999999998</v>
      </c>
    </row>
    <row r="184" spans="1:14" ht="14.4" customHeight="1" x14ac:dyDescent="0.3">
      <c r="A184" s="747" t="s">
        <v>584</v>
      </c>
      <c r="B184" s="748" t="s">
        <v>585</v>
      </c>
      <c r="C184" s="749" t="s">
        <v>600</v>
      </c>
      <c r="D184" s="750" t="s">
        <v>601</v>
      </c>
      <c r="E184" s="751">
        <v>50113013</v>
      </c>
      <c r="F184" s="750" t="s">
        <v>926</v>
      </c>
      <c r="G184" s="749" t="s">
        <v>612</v>
      </c>
      <c r="H184" s="749">
        <v>172972</v>
      </c>
      <c r="I184" s="749">
        <v>72972</v>
      </c>
      <c r="J184" s="749" t="s">
        <v>933</v>
      </c>
      <c r="K184" s="749" t="s">
        <v>934</v>
      </c>
      <c r="L184" s="752">
        <v>181.58880000000036</v>
      </c>
      <c r="M184" s="752">
        <v>175</v>
      </c>
      <c r="N184" s="753">
        <v>31778.040000000063</v>
      </c>
    </row>
    <row r="185" spans="1:14" ht="14.4" customHeight="1" x14ac:dyDescent="0.3">
      <c r="A185" s="747" t="s">
        <v>584</v>
      </c>
      <c r="B185" s="748" t="s">
        <v>585</v>
      </c>
      <c r="C185" s="749" t="s">
        <v>600</v>
      </c>
      <c r="D185" s="750" t="s">
        <v>601</v>
      </c>
      <c r="E185" s="751">
        <v>50113013</v>
      </c>
      <c r="F185" s="750" t="s">
        <v>926</v>
      </c>
      <c r="G185" s="749" t="s">
        <v>628</v>
      </c>
      <c r="H185" s="749">
        <v>105951</v>
      </c>
      <c r="I185" s="749">
        <v>5951</v>
      </c>
      <c r="J185" s="749" t="s">
        <v>935</v>
      </c>
      <c r="K185" s="749" t="s">
        <v>936</v>
      </c>
      <c r="L185" s="752">
        <v>114.64000000000003</v>
      </c>
      <c r="M185" s="752">
        <v>4</v>
      </c>
      <c r="N185" s="753">
        <v>458.56000000000012</v>
      </c>
    </row>
    <row r="186" spans="1:14" ht="14.4" customHeight="1" x14ac:dyDescent="0.3">
      <c r="A186" s="747" t="s">
        <v>584</v>
      </c>
      <c r="B186" s="748" t="s">
        <v>585</v>
      </c>
      <c r="C186" s="749" t="s">
        <v>600</v>
      </c>
      <c r="D186" s="750" t="s">
        <v>601</v>
      </c>
      <c r="E186" s="751">
        <v>50113013</v>
      </c>
      <c r="F186" s="750" t="s">
        <v>926</v>
      </c>
      <c r="G186" s="749" t="s">
        <v>612</v>
      </c>
      <c r="H186" s="749">
        <v>201961</v>
      </c>
      <c r="I186" s="749">
        <v>201961</v>
      </c>
      <c r="J186" s="749" t="s">
        <v>937</v>
      </c>
      <c r="K186" s="749" t="s">
        <v>938</v>
      </c>
      <c r="L186" s="752">
        <v>319.91999999999996</v>
      </c>
      <c r="M186" s="752">
        <v>1</v>
      </c>
      <c r="N186" s="753">
        <v>319.91999999999996</v>
      </c>
    </row>
    <row r="187" spans="1:14" ht="14.4" customHeight="1" x14ac:dyDescent="0.3">
      <c r="A187" s="747" t="s">
        <v>584</v>
      </c>
      <c r="B187" s="748" t="s">
        <v>585</v>
      </c>
      <c r="C187" s="749" t="s">
        <v>600</v>
      </c>
      <c r="D187" s="750" t="s">
        <v>601</v>
      </c>
      <c r="E187" s="751">
        <v>50113013</v>
      </c>
      <c r="F187" s="750" t="s">
        <v>926</v>
      </c>
      <c r="G187" s="749" t="s">
        <v>628</v>
      </c>
      <c r="H187" s="749">
        <v>183817</v>
      </c>
      <c r="I187" s="749">
        <v>183817</v>
      </c>
      <c r="J187" s="749" t="s">
        <v>939</v>
      </c>
      <c r="K187" s="749" t="s">
        <v>940</v>
      </c>
      <c r="L187" s="752">
        <v>918.5</v>
      </c>
      <c r="M187" s="752">
        <v>8.8000000000000007</v>
      </c>
      <c r="N187" s="753">
        <v>8082.8</v>
      </c>
    </row>
    <row r="188" spans="1:14" ht="14.4" customHeight="1" x14ac:dyDescent="0.3">
      <c r="A188" s="747" t="s">
        <v>584</v>
      </c>
      <c r="B188" s="748" t="s">
        <v>585</v>
      </c>
      <c r="C188" s="749" t="s">
        <v>600</v>
      </c>
      <c r="D188" s="750" t="s">
        <v>601</v>
      </c>
      <c r="E188" s="751">
        <v>50113013</v>
      </c>
      <c r="F188" s="750" t="s">
        <v>926</v>
      </c>
      <c r="G188" s="749" t="s">
        <v>628</v>
      </c>
      <c r="H188" s="749">
        <v>183812</v>
      </c>
      <c r="I188" s="749">
        <v>183812</v>
      </c>
      <c r="J188" s="749" t="s">
        <v>941</v>
      </c>
      <c r="K188" s="749" t="s">
        <v>942</v>
      </c>
      <c r="L188" s="752">
        <v>539</v>
      </c>
      <c r="M188" s="752">
        <v>4</v>
      </c>
      <c r="N188" s="753">
        <v>2156</v>
      </c>
    </row>
    <row r="189" spans="1:14" ht="14.4" customHeight="1" x14ac:dyDescent="0.3">
      <c r="A189" s="747" t="s">
        <v>584</v>
      </c>
      <c r="B189" s="748" t="s">
        <v>585</v>
      </c>
      <c r="C189" s="749" t="s">
        <v>600</v>
      </c>
      <c r="D189" s="750" t="s">
        <v>601</v>
      </c>
      <c r="E189" s="751">
        <v>50113013</v>
      </c>
      <c r="F189" s="750" t="s">
        <v>926</v>
      </c>
      <c r="G189" s="749" t="s">
        <v>612</v>
      </c>
      <c r="H189" s="749">
        <v>164831</v>
      </c>
      <c r="I189" s="749">
        <v>64831</v>
      </c>
      <c r="J189" s="749" t="s">
        <v>943</v>
      </c>
      <c r="K189" s="749" t="s">
        <v>944</v>
      </c>
      <c r="L189" s="752">
        <v>198.87999999999997</v>
      </c>
      <c r="M189" s="752">
        <v>10.5</v>
      </c>
      <c r="N189" s="753">
        <v>2088.2399999999998</v>
      </c>
    </row>
    <row r="190" spans="1:14" ht="14.4" customHeight="1" x14ac:dyDescent="0.3">
      <c r="A190" s="747" t="s">
        <v>584</v>
      </c>
      <c r="B190" s="748" t="s">
        <v>585</v>
      </c>
      <c r="C190" s="749" t="s">
        <v>600</v>
      </c>
      <c r="D190" s="750" t="s">
        <v>601</v>
      </c>
      <c r="E190" s="751">
        <v>50113013</v>
      </c>
      <c r="F190" s="750" t="s">
        <v>926</v>
      </c>
      <c r="G190" s="749" t="s">
        <v>612</v>
      </c>
      <c r="H190" s="749">
        <v>164835</v>
      </c>
      <c r="I190" s="749">
        <v>64835</v>
      </c>
      <c r="J190" s="749" t="s">
        <v>945</v>
      </c>
      <c r="K190" s="749" t="s">
        <v>946</v>
      </c>
      <c r="L190" s="752">
        <v>143.66</v>
      </c>
      <c r="M190" s="752">
        <v>13.5</v>
      </c>
      <c r="N190" s="753">
        <v>1939.41</v>
      </c>
    </row>
    <row r="191" spans="1:14" ht="14.4" customHeight="1" x14ac:dyDescent="0.3">
      <c r="A191" s="747" t="s">
        <v>584</v>
      </c>
      <c r="B191" s="748" t="s">
        <v>585</v>
      </c>
      <c r="C191" s="749" t="s">
        <v>600</v>
      </c>
      <c r="D191" s="750" t="s">
        <v>601</v>
      </c>
      <c r="E191" s="751">
        <v>50113013</v>
      </c>
      <c r="F191" s="750" t="s">
        <v>926</v>
      </c>
      <c r="G191" s="749" t="s">
        <v>612</v>
      </c>
      <c r="H191" s="749">
        <v>117170</v>
      </c>
      <c r="I191" s="749">
        <v>17170</v>
      </c>
      <c r="J191" s="749" t="s">
        <v>947</v>
      </c>
      <c r="K191" s="749" t="s">
        <v>948</v>
      </c>
      <c r="L191" s="752">
        <v>72.92</v>
      </c>
      <c r="M191" s="752">
        <v>1</v>
      </c>
      <c r="N191" s="753">
        <v>72.92</v>
      </c>
    </row>
    <row r="192" spans="1:14" ht="14.4" customHeight="1" x14ac:dyDescent="0.3">
      <c r="A192" s="747" t="s">
        <v>584</v>
      </c>
      <c r="B192" s="748" t="s">
        <v>585</v>
      </c>
      <c r="C192" s="749" t="s">
        <v>600</v>
      </c>
      <c r="D192" s="750" t="s">
        <v>601</v>
      </c>
      <c r="E192" s="751">
        <v>50113013</v>
      </c>
      <c r="F192" s="750" t="s">
        <v>926</v>
      </c>
      <c r="G192" s="749" t="s">
        <v>612</v>
      </c>
      <c r="H192" s="749">
        <v>111706</v>
      </c>
      <c r="I192" s="749">
        <v>11706</v>
      </c>
      <c r="J192" s="749" t="s">
        <v>949</v>
      </c>
      <c r="K192" s="749" t="s">
        <v>950</v>
      </c>
      <c r="L192" s="752">
        <v>524.08000000000004</v>
      </c>
      <c r="M192" s="752">
        <v>3</v>
      </c>
      <c r="N192" s="753">
        <v>1572.2400000000002</v>
      </c>
    </row>
    <row r="193" spans="1:14" ht="14.4" customHeight="1" x14ac:dyDescent="0.3">
      <c r="A193" s="747" t="s">
        <v>584</v>
      </c>
      <c r="B193" s="748" t="s">
        <v>585</v>
      </c>
      <c r="C193" s="749" t="s">
        <v>600</v>
      </c>
      <c r="D193" s="750" t="s">
        <v>601</v>
      </c>
      <c r="E193" s="751">
        <v>50113013</v>
      </c>
      <c r="F193" s="750" t="s">
        <v>926</v>
      </c>
      <c r="G193" s="749" t="s">
        <v>612</v>
      </c>
      <c r="H193" s="749">
        <v>131654</v>
      </c>
      <c r="I193" s="749">
        <v>131654</v>
      </c>
      <c r="J193" s="749" t="s">
        <v>951</v>
      </c>
      <c r="K193" s="749" t="s">
        <v>952</v>
      </c>
      <c r="L193" s="752">
        <v>264</v>
      </c>
      <c r="M193" s="752">
        <v>1</v>
      </c>
      <c r="N193" s="753">
        <v>264</v>
      </c>
    </row>
    <row r="194" spans="1:14" ht="14.4" customHeight="1" x14ac:dyDescent="0.3">
      <c r="A194" s="747" t="s">
        <v>584</v>
      </c>
      <c r="B194" s="748" t="s">
        <v>585</v>
      </c>
      <c r="C194" s="749" t="s">
        <v>600</v>
      </c>
      <c r="D194" s="750" t="s">
        <v>601</v>
      </c>
      <c r="E194" s="751">
        <v>50113013</v>
      </c>
      <c r="F194" s="750" t="s">
        <v>926</v>
      </c>
      <c r="G194" s="749" t="s">
        <v>612</v>
      </c>
      <c r="H194" s="749">
        <v>131656</v>
      </c>
      <c r="I194" s="749">
        <v>131656</v>
      </c>
      <c r="J194" s="749" t="s">
        <v>953</v>
      </c>
      <c r="K194" s="749" t="s">
        <v>954</v>
      </c>
      <c r="L194" s="752">
        <v>517</v>
      </c>
      <c r="M194" s="752">
        <v>3</v>
      </c>
      <c r="N194" s="753">
        <v>1551</v>
      </c>
    </row>
    <row r="195" spans="1:14" ht="14.4" customHeight="1" x14ac:dyDescent="0.3">
      <c r="A195" s="747" t="s">
        <v>584</v>
      </c>
      <c r="B195" s="748" t="s">
        <v>585</v>
      </c>
      <c r="C195" s="749" t="s">
        <v>600</v>
      </c>
      <c r="D195" s="750" t="s">
        <v>601</v>
      </c>
      <c r="E195" s="751">
        <v>50113013</v>
      </c>
      <c r="F195" s="750" t="s">
        <v>926</v>
      </c>
      <c r="G195" s="749" t="s">
        <v>612</v>
      </c>
      <c r="H195" s="749">
        <v>153132</v>
      </c>
      <c r="I195" s="749">
        <v>199796</v>
      </c>
      <c r="J195" s="749" t="s">
        <v>955</v>
      </c>
      <c r="K195" s="749" t="s">
        <v>956</v>
      </c>
      <c r="L195" s="752">
        <v>155.96</v>
      </c>
      <c r="M195" s="752">
        <v>1</v>
      </c>
      <c r="N195" s="753">
        <v>155.96</v>
      </c>
    </row>
    <row r="196" spans="1:14" ht="14.4" customHeight="1" x14ac:dyDescent="0.3">
      <c r="A196" s="747" t="s">
        <v>584</v>
      </c>
      <c r="B196" s="748" t="s">
        <v>585</v>
      </c>
      <c r="C196" s="749" t="s">
        <v>600</v>
      </c>
      <c r="D196" s="750" t="s">
        <v>601</v>
      </c>
      <c r="E196" s="751">
        <v>50113013</v>
      </c>
      <c r="F196" s="750" t="s">
        <v>926</v>
      </c>
      <c r="G196" s="749" t="s">
        <v>612</v>
      </c>
      <c r="H196" s="749">
        <v>108606</v>
      </c>
      <c r="I196" s="749">
        <v>108606</v>
      </c>
      <c r="J196" s="749" t="s">
        <v>957</v>
      </c>
      <c r="K196" s="749" t="s">
        <v>958</v>
      </c>
      <c r="L196" s="752">
        <v>73.234999999999999</v>
      </c>
      <c r="M196" s="752">
        <v>4</v>
      </c>
      <c r="N196" s="753">
        <v>292.94</v>
      </c>
    </row>
    <row r="197" spans="1:14" ht="14.4" customHeight="1" x14ac:dyDescent="0.3">
      <c r="A197" s="747" t="s">
        <v>584</v>
      </c>
      <c r="B197" s="748" t="s">
        <v>585</v>
      </c>
      <c r="C197" s="749" t="s">
        <v>600</v>
      </c>
      <c r="D197" s="750" t="s">
        <v>601</v>
      </c>
      <c r="E197" s="751">
        <v>50113013</v>
      </c>
      <c r="F197" s="750" t="s">
        <v>926</v>
      </c>
      <c r="G197" s="749" t="s">
        <v>612</v>
      </c>
      <c r="H197" s="749">
        <v>87104</v>
      </c>
      <c r="I197" s="749">
        <v>87104</v>
      </c>
      <c r="J197" s="749" t="s">
        <v>957</v>
      </c>
      <c r="K197" s="749" t="s">
        <v>959</v>
      </c>
      <c r="L197" s="752">
        <v>44.07</v>
      </c>
      <c r="M197" s="752">
        <v>4</v>
      </c>
      <c r="N197" s="753">
        <v>176.28</v>
      </c>
    </row>
    <row r="198" spans="1:14" ht="14.4" customHeight="1" x14ac:dyDescent="0.3">
      <c r="A198" s="747" t="s">
        <v>584</v>
      </c>
      <c r="B198" s="748" t="s">
        <v>585</v>
      </c>
      <c r="C198" s="749" t="s">
        <v>600</v>
      </c>
      <c r="D198" s="750" t="s">
        <v>601</v>
      </c>
      <c r="E198" s="751">
        <v>50113013</v>
      </c>
      <c r="F198" s="750" t="s">
        <v>926</v>
      </c>
      <c r="G198" s="749" t="s">
        <v>612</v>
      </c>
      <c r="H198" s="749">
        <v>162187</v>
      </c>
      <c r="I198" s="749">
        <v>162187</v>
      </c>
      <c r="J198" s="749" t="s">
        <v>960</v>
      </c>
      <c r="K198" s="749" t="s">
        <v>961</v>
      </c>
      <c r="L198" s="752">
        <v>286</v>
      </c>
      <c r="M198" s="752">
        <v>2.6</v>
      </c>
      <c r="N198" s="753">
        <v>743.6</v>
      </c>
    </row>
    <row r="199" spans="1:14" ht="14.4" customHeight="1" x14ac:dyDescent="0.3">
      <c r="A199" s="747" t="s">
        <v>584</v>
      </c>
      <c r="B199" s="748" t="s">
        <v>585</v>
      </c>
      <c r="C199" s="749" t="s">
        <v>600</v>
      </c>
      <c r="D199" s="750" t="s">
        <v>601</v>
      </c>
      <c r="E199" s="751">
        <v>50113013</v>
      </c>
      <c r="F199" s="750" t="s">
        <v>926</v>
      </c>
      <c r="G199" s="749" t="s">
        <v>628</v>
      </c>
      <c r="H199" s="749">
        <v>849887</v>
      </c>
      <c r="I199" s="749">
        <v>129834</v>
      </c>
      <c r="J199" s="749" t="s">
        <v>962</v>
      </c>
      <c r="K199" s="749" t="s">
        <v>586</v>
      </c>
      <c r="L199" s="752">
        <v>154</v>
      </c>
      <c r="M199" s="752">
        <v>7</v>
      </c>
      <c r="N199" s="753">
        <v>1078</v>
      </c>
    </row>
    <row r="200" spans="1:14" ht="14.4" customHeight="1" x14ac:dyDescent="0.3">
      <c r="A200" s="747" t="s">
        <v>584</v>
      </c>
      <c r="B200" s="748" t="s">
        <v>585</v>
      </c>
      <c r="C200" s="749" t="s">
        <v>600</v>
      </c>
      <c r="D200" s="750" t="s">
        <v>601</v>
      </c>
      <c r="E200" s="751">
        <v>50113013</v>
      </c>
      <c r="F200" s="750" t="s">
        <v>926</v>
      </c>
      <c r="G200" s="749" t="s">
        <v>612</v>
      </c>
      <c r="H200" s="749">
        <v>207280</v>
      </c>
      <c r="I200" s="749">
        <v>207280</v>
      </c>
      <c r="J200" s="749" t="s">
        <v>963</v>
      </c>
      <c r="K200" s="749" t="s">
        <v>964</v>
      </c>
      <c r="L200" s="752">
        <v>129.97999999999999</v>
      </c>
      <c r="M200" s="752">
        <v>2</v>
      </c>
      <c r="N200" s="753">
        <v>259.95999999999998</v>
      </c>
    </row>
    <row r="201" spans="1:14" ht="14.4" customHeight="1" x14ac:dyDescent="0.3">
      <c r="A201" s="747" t="s">
        <v>584</v>
      </c>
      <c r="B201" s="748" t="s">
        <v>585</v>
      </c>
      <c r="C201" s="749" t="s">
        <v>600</v>
      </c>
      <c r="D201" s="750" t="s">
        <v>601</v>
      </c>
      <c r="E201" s="751">
        <v>50113013</v>
      </c>
      <c r="F201" s="750" t="s">
        <v>926</v>
      </c>
      <c r="G201" s="749" t="s">
        <v>612</v>
      </c>
      <c r="H201" s="749">
        <v>847476</v>
      </c>
      <c r="I201" s="749">
        <v>112782</v>
      </c>
      <c r="J201" s="749" t="s">
        <v>965</v>
      </c>
      <c r="K201" s="749" t="s">
        <v>966</v>
      </c>
      <c r="L201" s="752">
        <v>681.39833467741948</v>
      </c>
      <c r="M201" s="752">
        <v>6.1999999999999993</v>
      </c>
      <c r="N201" s="753">
        <v>4224.6696750000001</v>
      </c>
    </row>
    <row r="202" spans="1:14" ht="14.4" customHeight="1" x14ac:dyDescent="0.3">
      <c r="A202" s="747" t="s">
        <v>584</v>
      </c>
      <c r="B202" s="748" t="s">
        <v>585</v>
      </c>
      <c r="C202" s="749" t="s">
        <v>600</v>
      </c>
      <c r="D202" s="750" t="s">
        <v>601</v>
      </c>
      <c r="E202" s="751">
        <v>50113013</v>
      </c>
      <c r="F202" s="750" t="s">
        <v>926</v>
      </c>
      <c r="G202" s="749" t="s">
        <v>612</v>
      </c>
      <c r="H202" s="749">
        <v>96414</v>
      </c>
      <c r="I202" s="749">
        <v>96414</v>
      </c>
      <c r="J202" s="749" t="s">
        <v>967</v>
      </c>
      <c r="K202" s="749" t="s">
        <v>968</v>
      </c>
      <c r="L202" s="752">
        <v>58.932857142857138</v>
      </c>
      <c r="M202" s="752">
        <v>14</v>
      </c>
      <c r="N202" s="753">
        <v>825.06</v>
      </c>
    </row>
    <row r="203" spans="1:14" ht="14.4" customHeight="1" x14ac:dyDescent="0.3">
      <c r="A203" s="747" t="s">
        <v>584</v>
      </c>
      <c r="B203" s="748" t="s">
        <v>585</v>
      </c>
      <c r="C203" s="749" t="s">
        <v>600</v>
      </c>
      <c r="D203" s="750" t="s">
        <v>601</v>
      </c>
      <c r="E203" s="751">
        <v>50113013</v>
      </c>
      <c r="F203" s="750" t="s">
        <v>926</v>
      </c>
      <c r="G203" s="749" t="s">
        <v>612</v>
      </c>
      <c r="H203" s="749">
        <v>216199</v>
      </c>
      <c r="I203" s="749">
        <v>216199</v>
      </c>
      <c r="J203" s="749" t="s">
        <v>969</v>
      </c>
      <c r="K203" s="749" t="s">
        <v>970</v>
      </c>
      <c r="L203" s="752">
        <v>99.899999999999977</v>
      </c>
      <c r="M203" s="752">
        <v>2</v>
      </c>
      <c r="N203" s="753">
        <v>199.79999999999995</v>
      </c>
    </row>
    <row r="204" spans="1:14" ht="14.4" customHeight="1" x14ac:dyDescent="0.3">
      <c r="A204" s="747" t="s">
        <v>584</v>
      </c>
      <c r="B204" s="748" t="s">
        <v>585</v>
      </c>
      <c r="C204" s="749" t="s">
        <v>600</v>
      </c>
      <c r="D204" s="750" t="s">
        <v>601</v>
      </c>
      <c r="E204" s="751">
        <v>50113013</v>
      </c>
      <c r="F204" s="750" t="s">
        <v>926</v>
      </c>
      <c r="G204" s="749" t="s">
        <v>612</v>
      </c>
      <c r="H204" s="749">
        <v>216183</v>
      </c>
      <c r="I204" s="749">
        <v>216183</v>
      </c>
      <c r="J204" s="749" t="s">
        <v>971</v>
      </c>
      <c r="K204" s="749" t="s">
        <v>972</v>
      </c>
      <c r="L204" s="752">
        <v>251.66000000000003</v>
      </c>
      <c r="M204" s="752">
        <v>10</v>
      </c>
      <c r="N204" s="753">
        <v>2516.6000000000004</v>
      </c>
    </row>
    <row r="205" spans="1:14" ht="14.4" customHeight="1" x14ac:dyDescent="0.3">
      <c r="A205" s="747" t="s">
        <v>584</v>
      </c>
      <c r="B205" s="748" t="s">
        <v>585</v>
      </c>
      <c r="C205" s="749" t="s">
        <v>600</v>
      </c>
      <c r="D205" s="750" t="s">
        <v>601</v>
      </c>
      <c r="E205" s="751">
        <v>50113013</v>
      </c>
      <c r="F205" s="750" t="s">
        <v>926</v>
      </c>
      <c r="G205" s="749" t="s">
        <v>586</v>
      </c>
      <c r="H205" s="749">
        <v>156835</v>
      </c>
      <c r="I205" s="749">
        <v>156835</v>
      </c>
      <c r="J205" s="749" t="s">
        <v>973</v>
      </c>
      <c r="K205" s="749" t="s">
        <v>974</v>
      </c>
      <c r="L205" s="752">
        <v>1116.5</v>
      </c>
      <c r="M205" s="752">
        <v>7.5</v>
      </c>
      <c r="N205" s="753">
        <v>8373.75</v>
      </c>
    </row>
    <row r="206" spans="1:14" ht="14.4" customHeight="1" x14ac:dyDescent="0.3">
      <c r="A206" s="747" t="s">
        <v>584</v>
      </c>
      <c r="B206" s="748" t="s">
        <v>585</v>
      </c>
      <c r="C206" s="749" t="s">
        <v>600</v>
      </c>
      <c r="D206" s="750" t="s">
        <v>601</v>
      </c>
      <c r="E206" s="751">
        <v>50113013</v>
      </c>
      <c r="F206" s="750" t="s">
        <v>926</v>
      </c>
      <c r="G206" s="749" t="s">
        <v>628</v>
      </c>
      <c r="H206" s="749">
        <v>111592</v>
      </c>
      <c r="I206" s="749">
        <v>11592</v>
      </c>
      <c r="J206" s="749" t="s">
        <v>975</v>
      </c>
      <c r="K206" s="749" t="s">
        <v>976</v>
      </c>
      <c r="L206" s="752">
        <v>375.05521212121221</v>
      </c>
      <c r="M206" s="752">
        <v>3.3</v>
      </c>
      <c r="N206" s="753">
        <v>1237.6822000000002</v>
      </c>
    </row>
    <row r="207" spans="1:14" ht="14.4" customHeight="1" x14ac:dyDescent="0.3">
      <c r="A207" s="747" t="s">
        <v>584</v>
      </c>
      <c r="B207" s="748" t="s">
        <v>585</v>
      </c>
      <c r="C207" s="749" t="s">
        <v>600</v>
      </c>
      <c r="D207" s="750" t="s">
        <v>601</v>
      </c>
      <c r="E207" s="751">
        <v>50113013</v>
      </c>
      <c r="F207" s="750" t="s">
        <v>926</v>
      </c>
      <c r="G207" s="749" t="s">
        <v>612</v>
      </c>
      <c r="H207" s="749">
        <v>155636</v>
      </c>
      <c r="I207" s="749">
        <v>55636</v>
      </c>
      <c r="J207" s="749" t="s">
        <v>977</v>
      </c>
      <c r="K207" s="749" t="s">
        <v>978</v>
      </c>
      <c r="L207" s="752">
        <v>66.089999999999989</v>
      </c>
      <c r="M207" s="752">
        <v>6</v>
      </c>
      <c r="N207" s="753">
        <v>396.53999999999996</v>
      </c>
    </row>
    <row r="208" spans="1:14" ht="14.4" customHeight="1" x14ac:dyDescent="0.3">
      <c r="A208" s="747" t="s">
        <v>584</v>
      </c>
      <c r="B208" s="748" t="s">
        <v>585</v>
      </c>
      <c r="C208" s="749" t="s">
        <v>600</v>
      </c>
      <c r="D208" s="750" t="s">
        <v>601</v>
      </c>
      <c r="E208" s="751">
        <v>50113013</v>
      </c>
      <c r="F208" s="750" t="s">
        <v>926</v>
      </c>
      <c r="G208" s="749" t="s">
        <v>628</v>
      </c>
      <c r="H208" s="749">
        <v>113453</v>
      </c>
      <c r="I208" s="749">
        <v>113453</v>
      </c>
      <c r="J208" s="749" t="s">
        <v>979</v>
      </c>
      <c r="K208" s="749" t="s">
        <v>980</v>
      </c>
      <c r="L208" s="752">
        <v>458.70000000000005</v>
      </c>
      <c r="M208" s="752">
        <v>8.6999999999999993</v>
      </c>
      <c r="N208" s="753">
        <v>3990.69</v>
      </c>
    </row>
    <row r="209" spans="1:14" ht="14.4" customHeight="1" x14ac:dyDescent="0.3">
      <c r="A209" s="747" t="s">
        <v>584</v>
      </c>
      <c r="B209" s="748" t="s">
        <v>585</v>
      </c>
      <c r="C209" s="749" t="s">
        <v>600</v>
      </c>
      <c r="D209" s="750" t="s">
        <v>601</v>
      </c>
      <c r="E209" s="751">
        <v>50113013</v>
      </c>
      <c r="F209" s="750" t="s">
        <v>926</v>
      </c>
      <c r="G209" s="749" t="s">
        <v>586</v>
      </c>
      <c r="H209" s="749">
        <v>201030</v>
      </c>
      <c r="I209" s="749">
        <v>201030</v>
      </c>
      <c r="J209" s="749" t="s">
        <v>981</v>
      </c>
      <c r="K209" s="749" t="s">
        <v>982</v>
      </c>
      <c r="L209" s="752">
        <v>26.61</v>
      </c>
      <c r="M209" s="752">
        <v>48</v>
      </c>
      <c r="N209" s="753">
        <v>1277.28</v>
      </c>
    </row>
    <row r="210" spans="1:14" ht="14.4" customHeight="1" x14ac:dyDescent="0.3">
      <c r="A210" s="747" t="s">
        <v>584</v>
      </c>
      <c r="B210" s="748" t="s">
        <v>585</v>
      </c>
      <c r="C210" s="749" t="s">
        <v>600</v>
      </c>
      <c r="D210" s="750" t="s">
        <v>601</v>
      </c>
      <c r="E210" s="751">
        <v>50113013</v>
      </c>
      <c r="F210" s="750" t="s">
        <v>926</v>
      </c>
      <c r="G210" s="749" t="s">
        <v>612</v>
      </c>
      <c r="H210" s="749">
        <v>106264</v>
      </c>
      <c r="I210" s="749">
        <v>6264</v>
      </c>
      <c r="J210" s="749" t="s">
        <v>983</v>
      </c>
      <c r="K210" s="749" t="s">
        <v>984</v>
      </c>
      <c r="L210" s="752">
        <v>31.646153846153847</v>
      </c>
      <c r="M210" s="752">
        <v>260</v>
      </c>
      <c r="N210" s="753">
        <v>8228</v>
      </c>
    </row>
    <row r="211" spans="1:14" ht="14.4" customHeight="1" x14ac:dyDescent="0.3">
      <c r="A211" s="747" t="s">
        <v>584</v>
      </c>
      <c r="B211" s="748" t="s">
        <v>585</v>
      </c>
      <c r="C211" s="749" t="s">
        <v>600</v>
      </c>
      <c r="D211" s="750" t="s">
        <v>601</v>
      </c>
      <c r="E211" s="751">
        <v>50113013</v>
      </c>
      <c r="F211" s="750" t="s">
        <v>926</v>
      </c>
      <c r="G211" s="749" t="s">
        <v>612</v>
      </c>
      <c r="H211" s="749">
        <v>116600</v>
      </c>
      <c r="I211" s="749">
        <v>16600</v>
      </c>
      <c r="J211" s="749" t="s">
        <v>985</v>
      </c>
      <c r="K211" s="749" t="s">
        <v>986</v>
      </c>
      <c r="L211" s="752">
        <v>43.86</v>
      </c>
      <c r="M211" s="752">
        <v>9</v>
      </c>
      <c r="N211" s="753">
        <v>394.74</v>
      </c>
    </row>
    <row r="212" spans="1:14" ht="14.4" customHeight="1" x14ac:dyDescent="0.3">
      <c r="A212" s="747" t="s">
        <v>584</v>
      </c>
      <c r="B212" s="748" t="s">
        <v>585</v>
      </c>
      <c r="C212" s="749" t="s">
        <v>600</v>
      </c>
      <c r="D212" s="750" t="s">
        <v>601</v>
      </c>
      <c r="E212" s="751">
        <v>50113013</v>
      </c>
      <c r="F212" s="750" t="s">
        <v>926</v>
      </c>
      <c r="G212" s="749" t="s">
        <v>612</v>
      </c>
      <c r="H212" s="749">
        <v>117149</v>
      </c>
      <c r="I212" s="749">
        <v>17149</v>
      </c>
      <c r="J212" s="749" t="s">
        <v>985</v>
      </c>
      <c r="K212" s="749" t="s">
        <v>987</v>
      </c>
      <c r="L212" s="752">
        <v>163.32</v>
      </c>
      <c r="M212" s="752">
        <v>1</v>
      </c>
      <c r="N212" s="753">
        <v>163.32</v>
      </c>
    </row>
    <row r="213" spans="1:14" ht="14.4" customHeight="1" x14ac:dyDescent="0.3">
      <c r="A213" s="747" t="s">
        <v>584</v>
      </c>
      <c r="B213" s="748" t="s">
        <v>585</v>
      </c>
      <c r="C213" s="749" t="s">
        <v>600</v>
      </c>
      <c r="D213" s="750" t="s">
        <v>601</v>
      </c>
      <c r="E213" s="751">
        <v>50113013</v>
      </c>
      <c r="F213" s="750" t="s">
        <v>926</v>
      </c>
      <c r="G213" s="749" t="s">
        <v>628</v>
      </c>
      <c r="H213" s="749">
        <v>166269</v>
      </c>
      <c r="I213" s="749">
        <v>166269</v>
      </c>
      <c r="J213" s="749" t="s">
        <v>988</v>
      </c>
      <c r="K213" s="749" t="s">
        <v>989</v>
      </c>
      <c r="L213" s="752">
        <v>52.88000000000001</v>
      </c>
      <c r="M213" s="752">
        <v>5</v>
      </c>
      <c r="N213" s="753">
        <v>264.40000000000003</v>
      </c>
    </row>
    <row r="214" spans="1:14" ht="14.4" customHeight="1" x14ac:dyDescent="0.3">
      <c r="A214" s="747" t="s">
        <v>584</v>
      </c>
      <c r="B214" s="748" t="s">
        <v>585</v>
      </c>
      <c r="C214" s="749" t="s">
        <v>600</v>
      </c>
      <c r="D214" s="750" t="s">
        <v>601</v>
      </c>
      <c r="E214" s="751">
        <v>50113013</v>
      </c>
      <c r="F214" s="750" t="s">
        <v>926</v>
      </c>
      <c r="G214" s="749" t="s">
        <v>628</v>
      </c>
      <c r="H214" s="749">
        <v>118547</v>
      </c>
      <c r="I214" s="749">
        <v>18547</v>
      </c>
      <c r="J214" s="749" t="s">
        <v>990</v>
      </c>
      <c r="K214" s="749" t="s">
        <v>991</v>
      </c>
      <c r="L214" s="752">
        <v>125.73347826086957</v>
      </c>
      <c r="M214" s="752">
        <v>23</v>
      </c>
      <c r="N214" s="753">
        <v>2891.8700000000003</v>
      </c>
    </row>
    <row r="215" spans="1:14" ht="14.4" customHeight="1" x14ac:dyDescent="0.3">
      <c r="A215" s="747" t="s">
        <v>584</v>
      </c>
      <c r="B215" s="748" t="s">
        <v>585</v>
      </c>
      <c r="C215" s="749" t="s">
        <v>600</v>
      </c>
      <c r="D215" s="750" t="s">
        <v>601</v>
      </c>
      <c r="E215" s="751">
        <v>50113014</v>
      </c>
      <c r="F215" s="750" t="s">
        <v>992</v>
      </c>
      <c r="G215" s="749" t="s">
        <v>628</v>
      </c>
      <c r="H215" s="749">
        <v>164401</v>
      </c>
      <c r="I215" s="749">
        <v>164401</v>
      </c>
      <c r="J215" s="749" t="s">
        <v>993</v>
      </c>
      <c r="K215" s="749" t="s">
        <v>994</v>
      </c>
      <c r="L215" s="752">
        <v>148.5</v>
      </c>
      <c r="M215" s="752">
        <v>2.5</v>
      </c>
      <c r="N215" s="753">
        <v>371.25</v>
      </c>
    </row>
    <row r="216" spans="1:14" ht="14.4" customHeight="1" x14ac:dyDescent="0.3">
      <c r="A216" s="747" t="s">
        <v>584</v>
      </c>
      <c r="B216" s="748" t="s">
        <v>585</v>
      </c>
      <c r="C216" s="749" t="s">
        <v>605</v>
      </c>
      <c r="D216" s="750" t="s">
        <v>606</v>
      </c>
      <c r="E216" s="751">
        <v>50113001</v>
      </c>
      <c r="F216" s="750" t="s">
        <v>611</v>
      </c>
      <c r="G216" s="749" t="s">
        <v>612</v>
      </c>
      <c r="H216" s="749">
        <v>176954</v>
      </c>
      <c r="I216" s="749">
        <v>176954</v>
      </c>
      <c r="J216" s="749" t="s">
        <v>624</v>
      </c>
      <c r="K216" s="749" t="s">
        <v>625</v>
      </c>
      <c r="L216" s="752">
        <v>94.61333333333333</v>
      </c>
      <c r="M216" s="752">
        <v>3</v>
      </c>
      <c r="N216" s="753">
        <v>283.83999999999997</v>
      </c>
    </row>
    <row r="217" spans="1:14" ht="14.4" customHeight="1" x14ac:dyDescent="0.3">
      <c r="A217" s="747" t="s">
        <v>584</v>
      </c>
      <c r="B217" s="748" t="s">
        <v>585</v>
      </c>
      <c r="C217" s="749" t="s">
        <v>605</v>
      </c>
      <c r="D217" s="750" t="s">
        <v>606</v>
      </c>
      <c r="E217" s="751">
        <v>50113001</v>
      </c>
      <c r="F217" s="750" t="s">
        <v>611</v>
      </c>
      <c r="G217" s="749" t="s">
        <v>612</v>
      </c>
      <c r="H217" s="749">
        <v>167547</v>
      </c>
      <c r="I217" s="749">
        <v>67547</v>
      </c>
      <c r="J217" s="749" t="s">
        <v>626</v>
      </c>
      <c r="K217" s="749" t="s">
        <v>627</v>
      </c>
      <c r="L217" s="752">
        <v>47.12</v>
      </c>
      <c r="M217" s="752">
        <v>7</v>
      </c>
      <c r="N217" s="753">
        <v>329.84</v>
      </c>
    </row>
    <row r="218" spans="1:14" ht="14.4" customHeight="1" x14ac:dyDescent="0.3">
      <c r="A218" s="747" t="s">
        <v>584</v>
      </c>
      <c r="B218" s="748" t="s">
        <v>585</v>
      </c>
      <c r="C218" s="749" t="s">
        <v>605</v>
      </c>
      <c r="D218" s="750" t="s">
        <v>606</v>
      </c>
      <c r="E218" s="751">
        <v>50113001</v>
      </c>
      <c r="F218" s="750" t="s">
        <v>611</v>
      </c>
      <c r="G218" s="749" t="s">
        <v>612</v>
      </c>
      <c r="H218" s="749">
        <v>845369</v>
      </c>
      <c r="I218" s="749">
        <v>107987</v>
      </c>
      <c r="J218" s="749" t="s">
        <v>633</v>
      </c>
      <c r="K218" s="749" t="s">
        <v>634</v>
      </c>
      <c r="L218" s="752">
        <v>112.28000000000002</v>
      </c>
      <c r="M218" s="752">
        <v>3</v>
      </c>
      <c r="N218" s="753">
        <v>336.84000000000003</v>
      </c>
    </row>
    <row r="219" spans="1:14" ht="14.4" customHeight="1" x14ac:dyDescent="0.3">
      <c r="A219" s="747" t="s">
        <v>584</v>
      </c>
      <c r="B219" s="748" t="s">
        <v>585</v>
      </c>
      <c r="C219" s="749" t="s">
        <v>605</v>
      </c>
      <c r="D219" s="750" t="s">
        <v>606</v>
      </c>
      <c r="E219" s="751">
        <v>50113001</v>
      </c>
      <c r="F219" s="750" t="s">
        <v>611</v>
      </c>
      <c r="G219" s="749" t="s">
        <v>612</v>
      </c>
      <c r="H219" s="749">
        <v>196610</v>
      </c>
      <c r="I219" s="749">
        <v>96610</v>
      </c>
      <c r="J219" s="749" t="s">
        <v>637</v>
      </c>
      <c r="K219" s="749" t="s">
        <v>638</v>
      </c>
      <c r="L219" s="752">
        <v>46.379999999999995</v>
      </c>
      <c r="M219" s="752">
        <v>1</v>
      </c>
      <c r="N219" s="753">
        <v>46.379999999999995</v>
      </c>
    </row>
    <row r="220" spans="1:14" ht="14.4" customHeight="1" x14ac:dyDescent="0.3">
      <c r="A220" s="747" t="s">
        <v>584</v>
      </c>
      <c r="B220" s="748" t="s">
        <v>585</v>
      </c>
      <c r="C220" s="749" t="s">
        <v>605</v>
      </c>
      <c r="D220" s="750" t="s">
        <v>606</v>
      </c>
      <c r="E220" s="751">
        <v>50113001</v>
      </c>
      <c r="F220" s="750" t="s">
        <v>611</v>
      </c>
      <c r="G220" s="749" t="s">
        <v>612</v>
      </c>
      <c r="H220" s="749">
        <v>110555</v>
      </c>
      <c r="I220" s="749">
        <v>10555</v>
      </c>
      <c r="J220" s="749" t="s">
        <v>995</v>
      </c>
      <c r="K220" s="749" t="s">
        <v>996</v>
      </c>
      <c r="L220" s="752">
        <v>254.97999999999996</v>
      </c>
      <c r="M220" s="752">
        <v>1</v>
      </c>
      <c r="N220" s="753">
        <v>254.97999999999996</v>
      </c>
    </row>
    <row r="221" spans="1:14" ht="14.4" customHeight="1" x14ac:dyDescent="0.3">
      <c r="A221" s="747" t="s">
        <v>584</v>
      </c>
      <c r="B221" s="748" t="s">
        <v>585</v>
      </c>
      <c r="C221" s="749" t="s">
        <v>605</v>
      </c>
      <c r="D221" s="750" t="s">
        <v>606</v>
      </c>
      <c r="E221" s="751">
        <v>50113001</v>
      </c>
      <c r="F221" s="750" t="s">
        <v>611</v>
      </c>
      <c r="G221" s="749" t="s">
        <v>612</v>
      </c>
      <c r="H221" s="749">
        <v>208456</v>
      </c>
      <c r="I221" s="749">
        <v>208456</v>
      </c>
      <c r="J221" s="749" t="s">
        <v>643</v>
      </c>
      <c r="K221" s="749" t="s">
        <v>644</v>
      </c>
      <c r="L221" s="752">
        <v>738.54000000000008</v>
      </c>
      <c r="M221" s="752">
        <v>0.05</v>
      </c>
      <c r="N221" s="753">
        <v>36.927000000000007</v>
      </c>
    </row>
    <row r="222" spans="1:14" ht="14.4" customHeight="1" x14ac:dyDescent="0.3">
      <c r="A222" s="747" t="s">
        <v>584</v>
      </c>
      <c r="B222" s="748" t="s">
        <v>585</v>
      </c>
      <c r="C222" s="749" t="s">
        <v>605</v>
      </c>
      <c r="D222" s="750" t="s">
        <v>606</v>
      </c>
      <c r="E222" s="751">
        <v>50113001</v>
      </c>
      <c r="F222" s="750" t="s">
        <v>611</v>
      </c>
      <c r="G222" s="749" t="s">
        <v>612</v>
      </c>
      <c r="H222" s="749">
        <v>501363</v>
      </c>
      <c r="I222" s="749">
        <v>185261</v>
      </c>
      <c r="J222" s="749" t="s">
        <v>997</v>
      </c>
      <c r="K222" s="749" t="s">
        <v>998</v>
      </c>
      <c r="L222" s="752">
        <v>2903.002</v>
      </c>
      <c r="M222" s="752">
        <v>125</v>
      </c>
      <c r="N222" s="753">
        <v>362875.25</v>
      </c>
    </row>
    <row r="223" spans="1:14" ht="14.4" customHeight="1" x14ac:dyDescent="0.3">
      <c r="A223" s="747" t="s">
        <v>584</v>
      </c>
      <c r="B223" s="748" t="s">
        <v>585</v>
      </c>
      <c r="C223" s="749" t="s">
        <v>605</v>
      </c>
      <c r="D223" s="750" t="s">
        <v>606</v>
      </c>
      <c r="E223" s="751">
        <v>50113001</v>
      </c>
      <c r="F223" s="750" t="s">
        <v>611</v>
      </c>
      <c r="G223" s="749" t="s">
        <v>612</v>
      </c>
      <c r="H223" s="749">
        <v>162320</v>
      </c>
      <c r="I223" s="749">
        <v>62320</v>
      </c>
      <c r="J223" s="749" t="s">
        <v>647</v>
      </c>
      <c r="K223" s="749" t="s">
        <v>648</v>
      </c>
      <c r="L223" s="752">
        <v>76.640000000000015</v>
      </c>
      <c r="M223" s="752">
        <v>4</v>
      </c>
      <c r="N223" s="753">
        <v>306.56000000000006</v>
      </c>
    </row>
    <row r="224" spans="1:14" ht="14.4" customHeight="1" x14ac:dyDescent="0.3">
      <c r="A224" s="747" t="s">
        <v>584</v>
      </c>
      <c r="B224" s="748" t="s">
        <v>585</v>
      </c>
      <c r="C224" s="749" t="s">
        <v>605</v>
      </c>
      <c r="D224" s="750" t="s">
        <v>606</v>
      </c>
      <c r="E224" s="751">
        <v>50113001</v>
      </c>
      <c r="F224" s="750" t="s">
        <v>611</v>
      </c>
      <c r="G224" s="749" t="s">
        <v>612</v>
      </c>
      <c r="H224" s="749">
        <v>162316</v>
      </c>
      <c r="I224" s="749">
        <v>62316</v>
      </c>
      <c r="J224" s="749" t="s">
        <v>999</v>
      </c>
      <c r="K224" s="749" t="s">
        <v>1000</v>
      </c>
      <c r="L224" s="752">
        <v>152.67999999999998</v>
      </c>
      <c r="M224" s="752">
        <v>2</v>
      </c>
      <c r="N224" s="753">
        <v>305.35999999999996</v>
      </c>
    </row>
    <row r="225" spans="1:14" ht="14.4" customHeight="1" x14ac:dyDescent="0.3">
      <c r="A225" s="747" t="s">
        <v>584</v>
      </c>
      <c r="B225" s="748" t="s">
        <v>585</v>
      </c>
      <c r="C225" s="749" t="s">
        <v>605</v>
      </c>
      <c r="D225" s="750" t="s">
        <v>606</v>
      </c>
      <c r="E225" s="751">
        <v>50113001</v>
      </c>
      <c r="F225" s="750" t="s">
        <v>611</v>
      </c>
      <c r="G225" s="749" t="s">
        <v>612</v>
      </c>
      <c r="H225" s="749">
        <v>841498</v>
      </c>
      <c r="I225" s="749">
        <v>0</v>
      </c>
      <c r="J225" s="749" t="s">
        <v>1001</v>
      </c>
      <c r="K225" s="749" t="s">
        <v>586</v>
      </c>
      <c r="L225" s="752">
        <v>51.81</v>
      </c>
      <c r="M225" s="752">
        <v>1</v>
      </c>
      <c r="N225" s="753">
        <v>51.81</v>
      </c>
    </row>
    <row r="226" spans="1:14" ht="14.4" customHeight="1" x14ac:dyDescent="0.3">
      <c r="A226" s="747" t="s">
        <v>584</v>
      </c>
      <c r="B226" s="748" t="s">
        <v>585</v>
      </c>
      <c r="C226" s="749" t="s">
        <v>605</v>
      </c>
      <c r="D226" s="750" t="s">
        <v>606</v>
      </c>
      <c r="E226" s="751">
        <v>50113001</v>
      </c>
      <c r="F226" s="750" t="s">
        <v>611</v>
      </c>
      <c r="G226" s="749" t="s">
        <v>612</v>
      </c>
      <c r="H226" s="749">
        <v>117011</v>
      </c>
      <c r="I226" s="749">
        <v>17011</v>
      </c>
      <c r="J226" s="749" t="s">
        <v>686</v>
      </c>
      <c r="K226" s="749" t="s">
        <v>687</v>
      </c>
      <c r="L226" s="752">
        <v>145.5</v>
      </c>
      <c r="M226" s="752">
        <v>2</v>
      </c>
      <c r="N226" s="753">
        <v>291</v>
      </c>
    </row>
    <row r="227" spans="1:14" ht="14.4" customHeight="1" x14ac:dyDescent="0.3">
      <c r="A227" s="747" t="s">
        <v>584</v>
      </c>
      <c r="B227" s="748" t="s">
        <v>585</v>
      </c>
      <c r="C227" s="749" t="s">
        <v>605</v>
      </c>
      <c r="D227" s="750" t="s">
        <v>606</v>
      </c>
      <c r="E227" s="751">
        <v>50113001</v>
      </c>
      <c r="F227" s="750" t="s">
        <v>611</v>
      </c>
      <c r="G227" s="749" t="s">
        <v>612</v>
      </c>
      <c r="H227" s="749">
        <v>211816</v>
      </c>
      <c r="I227" s="749">
        <v>211816</v>
      </c>
      <c r="J227" s="749" t="s">
        <v>1002</v>
      </c>
      <c r="K227" s="749" t="s">
        <v>1003</v>
      </c>
      <c r="L227" s="752">
        <v>4087.373333333333</v>
      </c>
      <c r="M227" s="752">
        <v>48</v>
      </c>
      <c r="N227" s="753">
        <v>196193.91999999998</v>
      </c>
    </row>
    <row r="228" spans="1:14" ht="14.4" customHeight="1" x14ac:dyDescent="0.3">
      <c r="A228" s="747" t="s">
        <v>584</v>
      </c>
      <c r="B228" s="748" t="s">
        <v>585</v>
      </c>
      <c r="C228" s="749" t="s">
        <v>605</v>
      </c>
      <c r="D228" s="750" t="s">
        <v>606</v>
      </c>
      <c r="E228" s="751">
        <v>50113001</v>
      </c>
      <c r="F228" s="750" t="s">
        <v>611</v>
      </c>
      <c r="G228" s="749" t="s">
        <v>612</v>
      </c>
      <c r="H228" s="749">
        <v>154539</v>
      </c>
      <c r="I228" s="749">
        <v>54539</v>
      </c>
      <c r="J228" s="749" t="s">
        <v>699</v>
      </c>
      <c r="K228" s="749" t="s">
        <v>700</v>
      </c>
      <c r="L228" s="752">
        <v>60.210000000000008</v>
      </c>
      <c r="M228" s="752">
        <v>4</v>
      </c>
      <c r="N228" s="753">
        <v>240.84000000000003</v>
      </c>
    </row>
    <row r="229" spans="1:14" ht="14.4" customHeight="1" x14ac:dyDescent="0.3">
      <c r="A229" s="747" t="s">
        <v>584</v>
      </c>
      <c r="B229" s="748" t="s">
        <v>585</v>
      </c>
      <c r="C229" s="749" t="s">
        <v>605</v>
      </c>
      <c r="D229" s="750" t="s">
        <v>606</v>
      </c>
      <c r="E229" s="751">
        <v>50113001</v>
      </c>
      <c r="F229" s="750" t="s">
        <v>611</v>
      </c>
      <c r="G229" s="749" t="s">
        <v>612</v>
      </c>
      <c r="H229" s="749">
        <v>905098</v>
      </c>
      <c r="I229" s="749">
        <v>23989</v>
      </c>
      <c r="J229" s="749" t="s">
        <v>705</v>
      </c>
      <c r="K229" s="749" t="s">
        <v>586</v>
      </c>
      <c r="L229" s="752">
        <v>398.86033905212821</v>
      </c>
      <c r="M229" s="752">
        <v>22</v>
      </c>
      <c r="N229" s="753">
        <v>8774.9274591468202</v>
      </c>
    </row>
    <row r="230" spans="1:14" ht="14.4" customHeight="1" x14ac:dyDescent="0.3">
      <c r="A230" s="747" t="s">
        <v>584</v>
      </c>
      <c r="B230" s="748" t="s">
        <v>585</v>
      </c>
      <c r="C230" s="749" t="s">
        <v>605</v>
      </c>
      <c r="D230" s="750" t="s">
        <v>606</v>
      </c>
      <c r="E230" s="751">
        <v>50113001</v>
      </c>
      <c r="F230" s="750" t="s">
        <v>611</v>
      </c>
      <c r="G230" s="749" t="s">
        <v>612</v>
      </c>
      <c r="H230" s="749">
        <v>989093</v>
      </c>
      <c r="I230" s="749">
        <v>500647</v>
      </c>
      <c r="J230" s="749" t="s">
        <v>1004</v>
      </c>
      <c r="K230" s="749" t="s">
        <v>1005</v>
      </c>
      <c r="L230" s="752">
        <v>3950.9133333333339</v>
      </c>
      <c r="M230" s="752">
        <v>6</v>
      </c>
      <c r="N230" s="753">
        <v>23705.480000000003</v>
      </c>
    </row>
    <row r="231" spans="1:14" ht="14.4" customHeight="1" x14ac:dyDescent="0.3">
      <c r="A231" s="747" t="s">
        <v>584</v>
      </c>
      <c r="B231" s="748" t="s">
        <v>585</v>
      </c>
      <c r="C231" s="749" t="s">
        <v>605</v>
      </c>
      <c r="D231" s="750" t="s">
        <v>606</v>
      </c>
      <c r="E231" s="751">
        <v>50113001</v>
      </c>
      <c r="F231" s="750" t="s">
        <v>611</v>
      </c>
      <c r="G231" s="749" t="s">
        <v>612</v>
      </c>
      <c r="H231" s="749">
        <v>988667</v>
      </c>
      <c r="I231" s="749">
        <v>500646</v>
      </c>
      <c r="J231" s="749" t="s">
        <v>1006</v>
      </c>
      <c r="K231" s="749" t="s">
        <v>1007</v>
      </c>
      <c r="L231" s="752">
        <v>3215.628235294118</v>
      </c>
      <c r="M231" s="752">
        <v>68</v>
      </c>
      <c r="N231" s="753">
        <v>218662.72000000003</v>
      </c>
    </row>
    <row r="232" spans="1:14" ht="14.4" customHeight="1" x14ac:dyDescent="0.3">
      <c r="A232" s="747" t="s">
        <v>584</v>
      </c>
      <c r="B232" s="748" t="s">
        <v>585</v>
      </c>
      <c r="C232" s="749" t="s">
        <v>605</v>
      </c>
      <c r="D232" s="750" t="s">
        <v>606</v>
      </c>
      <c r="E232" s="751">
        <v>50113001</v>
      </c>
      <c r="F232" s="750" t="s">
        <v>611</v>
      </c>
      <c r="G232" s="749" t="s">
        <v>628</v>
      </c>
      <c r="H232" s="749">
        <v>214036</v>
      </c>
      <c r="I232" s="749">
        <v>214036</v>
      </c>
      <c r="J232" s="749" t="s">
        <v>734</v>
      </c>
      <c r="K232" s="749" t="s">
        <v>735</v>
      </c>
      <c r="L232" s="752">
        <v>40.389999999999993</v>
      </c>
      <c r="M232" s="752">
        <v>2</v>
      </c>
      <c r="N232" s="753">
        <v>80.779999999999987</v>
      </c>
    </row>
    <row r="233" spans="1:14" ht="14.4" customHeight="1" x14ac:dyDescent="0.3">
      <c r="A233" s="747" t="s">
        <v>584</v>
      </c>
      <c r="B233" s="748" t="s">
        <v>585</v>
      </c>
      <c r="C233" s="749" t="s">
        <v>605</v>
      </c>
      <c r="D233" s="750" t="s">
        <v>606</v>
      </c>
      <c r="E233" s="751">
        <v>50113001</v>
      </c>
      <c r="F233" s="750" t="s">
        <v>611</v>
      </c>
      <c r="G233" s="749" t="s">
        <v>612</v>
      </c>
      <c r="H233" s="749">
        <v>198880</v>
      </c>
      <c r="I233" s="749">
        <v>98880</v>
      </c>
      <c r="J233" s="749" t="s">
        <v>738</v>
      </c>
      <c r="K233" s="749" t="s">
        <v>739</v>
      </c>
      <c r="L233" s="752">
        <v>201.3</v>
      </c>
      <c r="M233" s="752">
        <v>1</v>
      </c>
      <c r="N233" s="753">
        <v>201.3</v>
      </c>
    </row>
    <row r="234" spans="1:14" ht="14.4" customHeight="1" x14ac:dyDescent="0.3">
      <c r="A234" s="747" t="s">
        <v>584</v>
      </c>
      <c r="B234" s="748" t="s">
        <v>585</v>
      </c>
      <c r="C234" s="749" t="s">
        <v>605</v>
      </c>
      <c r="D234" s="750" t="s">
        <v>606</v>
      </c>
      <c r="E234" s="751">
        <v>50113001</v>
      </c>
      <c r="F234" s="750" t="s">
        <v>611</v>
      </c>
      <c r="G234" s="749" t="s">
        <v>612</v>
      </c>
      <c r="H234" s="749">
        <v>51367</v>
      </c>
      <c r="I234" s="749">
        <v>51367</v>
      </c>
      <c r="J234" s="749" t="s">
        <v>1008</v>
      </c>
      <c r="K234" s="749" t="s">
        <v>1009</v>
      </c>
      <c r="L234" s="752">
        <v>92.950000000000031</v>
      </c>
      <c r="M234" s="752">
        <v>13</v>
      </c>
      <c r="N234" s="753">
        <v>1208.3500000000004</v>
      </c>
    </row>
    <row r="235" spans="1:14" ht="14.4" customHeight="1" x14ac:dyDescent="0.3">
      <c r="A235" s="747" t="s">
        <v>584</v>
      </c>
      <c r="B235" s="748" t="s">
        <v>585</v>
      </c>
      <c r="C235" s="749" t="s">
        <v>605</v>
      </c>
      <c r="D235" s="750" t="s">
        <v>606</v>
      </c>
      <c r="E235" s="751">
        <v>50113001</v>
      </c>
      <c r="F235" s="750" t="s">
        <v>611</v>
      </c>
      <c r="G235" s="749" t="s">
        <v>612</v>
      </c>
      <c r="H235" s="749">
        <v>51366</v>
      </c>
      <c r="I235" s="749">
        <v>51366</v>
      </c>
      <c r="J235" s="749" t="s">
        <v>1008</v>
      </c>
      <c r="K235" s="749" t="s">
        <v>1010</v>
      </c>
      <c r="L235" s="752">
        <v>171.6</v>
      </c>
      <c r="M235" s="752">
        <v>8</v>
      </c>
      <c r="N235" s="753">
        <v>1372.8</v>
      </c>
    </row>
    <row r="236" spans="1:14" ht="14.4" customHeight="1" x14ac:dyDescent="0.3">
      <c r="A236" s="747" t="s">
        <v>584</v>
      </c>
      <c r="B236" s="748" t="s">
        <v>585</v>
      </c>
      <c r="C236" s="749" t="s">
        <v>605</v>
      </c>
      <c r="D236" s="750" t="s">
        <v>606</v>
      </c>
      <c r="E236" s="751">
        <v>50113001</v>
      </c>
      <c r="F236" s="750" t="s">
        <v>611</v>
      </c>
      <c r="G236" s="749" t="s">
        <v>612</v>
      </c>
      <c r="H236" s="749">
        <v>51383</v>
      </c>
      <c r="I236" s="749">
        <v>51383</v>
      </c>
      <c r="J236" s="749" t="s">
        <v>1008</v>
      </c>
      <c r="K236" s="749" t="s">
        <v>1011</v>
      </c>
      <c r="L236" s="752">
        <v>93.5</v>
      </c>
      <c r="M236" s="752">
        <v>4</v>
      </c>
      <c r="N236" s="753">
        <v>374</v>
      </c>
    </row>
    <row r="237" spans="1:14" ht="14.4" customHeight="1" x14ac:dyDescent="0.3">
      <c r="A237" s="747" t="s">
        <v>584</v>
      </c>
      <c r="B237" s="748" t="s">
        <v>585</v>
      </c>
      <c r="C237" s="749" t="s">
        <v>605</v>
      </c>
      <c r="D237" s="750" t="s">
        <v>606</v>
      </c>
      <c r="E237" s="751">
        <v>50113001</v>
      </c>
      <c r="F237" s="750" t="s">
        <v>611</v>
      </c>
      <c r="G237" s="749" t="s">
        <v>612</v>
      </c>
      <c r="H237" s="749">
        <v>51384</v>
      </c>
      <c r="I237" s="749">
        <v>51384</v>
      </c>
      <c r="J237" s="749" t="s">
        <v>1008</v>
      </c>
      <c r="K237" s="749" t="s">
        <v>1012</v>
      </c>
      <c r="L237" s="752">
        <v>192.5</v>
      </c>
      <c r="M237" s="752">
        <v>6</v>
      </c>
      <c r="N237" s="753">
        <v>1155</v>
      </c>
    </row>
    <row r="238" spans="1:14" ht="14.4" customHeight="1" x14ac:dyDescent="0.3">
      <c r="A238" s="747" t="s">
        <v>584</v>
      </c>
      <c r="B238" s="748" t="s">
        <v>585</v>
      </c>
      <c r="C238" s="749" t="s">
        <v>605</v>
      </c>
      <c r="D238" s="750" t="s">
        <v>606</v>
      </c>
      <c r="E238" s="751">
        <v>50113001</v>
      </c>
      <c r="F238" s="750" t="s">
        <v>611</v>
      </c>
      <c r="G238" s="749" t="s">
        <v>612</v>
      </c>
      <c r="H238" s="749">
        <v>151365</v>
      </c>
      <c r="I238" s="749">
        <v>51365</v>
      </c>
      <c r="J238" s="749" t="s">
        <v>767</v>
      </c>
      <c r="K238" s="749" t="s">
        <v>768</v>
      </c>
      <c r="L238" s="752">
        <v>8.5800128571621226</v>
      </c>
      <c r="M238" s="752">
        <v>1</v>
      </c>
      <c r="N238" s="753">
        <v>8.5800128571621226</v>
      </c>
    </row>
    <row r="239" spans="1:14" ht="14.4" customHeight="1" x14ac:dyDescent="0.3">
      <c r="A239" s="747" t="s">
        <v>584</v>
      </c>
      <c r="B239" s="748" t="s">
        <v>585</v>
      </c>
      <c r="C239" s="749" t="s">
        <v>605</v>
      </c>
      <c r="D239" s="750" t="s">
        <v>606</v>
      </c>
      <c r="E239" s="751">
        <v>50113001</v>
      </c>
      <c r="F239" s="750" t="s">
        <v>611</v>
      </c>
      <c r="G239" s="749" t="s">
        <v>612</v>
      </c>
      <c r="H239" s="749">
        <v>207899</v>
      </c>
      <c r="I239" s="749">
        <v>207899</v>
      </c>
      <c r="J239" s="749" t="s">
        <v>769</v>
      </c>
      <c r="K239" s="749" t="s">
        <v>771</v>
      </c>
      <c r="L239" s="752">
        <v>66.92</v>
      </c>
      <c r="M239" s="752">
        <v>2</v>
      </c>
      <c r="N239" s="753">
        <v>133.84</v>
      </c>
    </row>
    <row r="240" spans="1:14" ht="14.4" customHeight="1" x14ac:dyDescent="0.3">
      <c r="A240" s="747" t="s">
        <v>584</v>
      </c>
      <c r="B240" s="748" t="s">
        <v>585</v>
      </c>
      <c r="C240" s="749" t="s">
        <v>605</v>
      </c>
      <c r="D240" s="750" t="s">
        <v>606</v>
      </c>
      <c r="E240" s="751">
        <v>50113001</v>
      </c>
      <c r="F240" s="750" t="s">
        <v>611</v>
      </c>
      <c r="G240" s="749" t="s">
        <v>612</v>
      </c>
      <c r="H240" s="749">
        <v>193724</v>
      </c>
      <c r="I240" s="749">
        <v>93724</v>
      </c>
      <c r="J240" s="749" t="s">
        <v>778</v>
      </c>
      <c r="K240" s="749" t="s">
        <v>779</v>
      </c>
      <c r="L240" s="752">
        <v>68.327692307692303</v>
      </c>
      <c r="M240" s="752">
        <v>13</v>
      </c>
      <c r="N240" s="753">
        <v>888.25999999999988</v>
      </c>
    </row>
    <row r="241" spans="1:14" ht="14.4" customHeight="1" x14ac:dyDescent="0.3">
      <c r="A241" s="747" t="s">
        <v>584</v>
      </c>
      <c r="B241" s="748" t="s">
        <v>585</v>
      </c>
      <c r="C241" s="749" t="s">
        <v>605</v>
      </c>
      <c r="D241" s="750" t="s">
        <v>606</v>
      </c>
      <c r="E241" s="751">
        <v>50113001</v>
      </c>
      <c r="F241" s="750" t="s">
        <v>611</v>
      </c>
      <c r="G241" s="749" t="s">
        <v>612</v>
      </c>
      <c r="H241" s="749">
        <v>394712</v>
      </c>
      <c r="I241" s="749">
        <v>0</v>
      </c>
      <c r="J241" s="749" t="s">
        <v>1013</v>
      </c>
      <c r="K241" s="749" t="s">
        <v>1014</v>
      </c>
      <c r="L241" s="752">
        <v>28.75</v>
      </c>
      <c r="M241" s="752">
        <v>102</v>
      </c>
      <c r="N241" s="753">
        <v>2932.5</v>
      </c>
    </row>
    <row r="242" spans="1:14" ht="14.4" customHeight="1" x14ac:dyDescent="0.3">
      <c r="A242" s="747" t="s">
        <v>584</v>
      </c>
      <c r="B242" s="748" t="s">
        <v>585</v>
      </c>
      <c r="C242" s="749" t="s">
        <v>605</v>
      </c>
      <c r="D242" s="750" t="s">
        <v>606</v>
      </c>
      <c r="E242" s="751">
        <v>50113001</v>
      </c>
      <c r="F242" s="750" t="s">
        <v>611</v>
      </c>
      <c r="G242" s="749" t="s">
        <v>612</v>
      </c>
      <c r="H242" s="749">
        <v>840446</v>
      </c>
      <c r="I242" s="749">
        <v>0</v>
      </c>
      <c r="J242" s="749" t="s">
        <v>1015</v>
      </c>
      <c r="K242" s="749" t="s">
        <v>1016</v>
      </c>
      <c r="L242" s="752">
        <v>129.17124999999999</v>
      </c>
      <c r="M242" s="752">
        <v>128</v>
      </c>
      <c r="N242" s="753">
        <v>16533.919999999998</v>
      </c>
    </row>
    <row r="243" spans="1:14" ht="14.4" customHeight="1" x14ac:dyDescent="0.3">
      <c r="A243" s="747" t="s">
        <v>584</v>
      </c>
      <c r="B243" s="748" t="s">
        <v>585</v>
      </c>
      <c r="C243" s="749" t="s">
        <v>605</v>
      </c>
      <c r="D243" s="750" t="s">
        <v>606</v>
      </c>
      <c r="E243" s="751">
        <v>50113001</v>
      </c>
      <c r="F243" s="750" t="s">
        <v>611</v>
      </c>
      <c r="G243" s="749" t="s">
        <v>612</v>
      </c>
      <c r="H243" s="749">
        <v>501075</v>
      </c>
      <c r="I243" s="749">
        <v>0</v>
      </c>
      <c r="J243" s="749" t="s">
        <v>786</v>
      </c>
      <c r="K243" s="749" t="s">
        <v>787</v>
      </c>
      <c r="L243" s="752">
        <v>95.557551020408184</v>
      </c>
      <c r="M243" s="752">
        <v>588</v>
      </c>
      <c r="N243" s="753">
        <v>56187.840000000011</v>
      </c>
    </row>
    <row r="244" spans="1:14" ht="14.4" customHeight="1" x14ac:dyDescent="0.3">
      <c r="A244" s="747" t="s">
        <v>584</v>
      </c>
      <c r="B244" s="748" t="s">
        <v>585</v>
      </c>
      <c r="C244" s="749" t="s">
        <v>605</v>
      </c>
      <c r="D244" s="750" t="s">
        <v>606</v>
      </c>
      <c r="E244" s="751">
        <v>50113001</v>
      </c>
      <c r="F244" s="750" t="s">
        <v>611</v>
      </c>
      <c r="G244" s="749" t="s">
        <v>612</v>
      </c>
      <c r="H244" s="749">
        <v>901176</v>
      </c>
      <c r="I244" s="749">
        <v>1000</v>
      </c>
      <c r="J244" s="749" t="s">
        <v>1017</v>
      </c>
      <c r="K244" s="749" t="s">
        <v>1018</v>
      </c>
      <c r="L244" s="752">
        <v>71.572224596989855</v>
      </c>
      <c r="M244" s="752">
        <v>1</v>
      </c>
      <c r="N244" s="753">
        <v>71.572224596989855</v>
      </c>
    </row>
    <row r="245" spans="1:14" ht="14.4" customHeight="1" x14ac:dyDescent="0.3">
      <c r="A245" s="747" t="s">
        <v>584</v>
      </c>
      <c r="B245" s="748" t="s">
        <v>585</v>
      </c>
      <c r="C245" s="749" t="s">
        <v>605</v>
      </c>
      <c r="D245" s="750" t="s">
        <v>606</v>
      </c>
      <c r="E245" s="751">
        <v>50113001</v>
      </c>
      <c r="F245" s="750" t="s">
        <v>611</v>
      </c>
      <c r="G245" s="749" t="s">
        <v>612</v>
      </c>
      <c r="H245" s="749">
        <v>231686</v>
      </c>
      <c r="I245" s="749">
        <v>231686</v>
      </c>
      <c r="J245" s="749" t="s">
        <v>1019</v>
      </c>
      <c r="K245" s="749" t="s">
        <v>1020</v>
      </c>
      <c r="L245" s="752">
        <v>293.19000000000005</v>
      </c>
      <c r="M245" s="752">
        <v>3</v>
      </c>
      <c r="N245" s="753">
        <v>879.57000000000016</v>
      </c>
    </row>
    <row r="246" spans="1:14" ht="14.4" customHeight="1" x14ac:dyDescent="0.3">
      <c r="A246" s="747" t="s">
        <v>584</v>
      </c>
      <c r="B246" s="748" t="s">
        <v>585</v>
      </c>
      <c r="C246" s="749" t="s">
        <v>605</v>
      </c>
      <c r="D246" s="750" t="s">
        <v>606</v>
      </c>
      <c r="E246" s="751">
        <v>50113001</v>
      </c>
      <c r="F246" s="750" t="s">
        <v>611</v>
      </c>
      <c r="G246" s="749" t="s">
        <v>612</v>
      </c>
      <c r="H246" s="749">
        <v>930431</v>
      </c>
      <c r="I246" s="749">
        <v>1000</v>
      </c>
      <c r="J246" s="749" t="s">
        <v>1021</v>
      </c>
      <c r="K246" s="749" t="s">
        <v>586</v>
      </c>
      <c r="L246" s="752">
        <v>250.33728501774152</v>
      </c>
      <c r="M246" s="752">
        <v>8</v>
      </c>
      <c r="N246" s="753">
        <v>2002.6982801419322</v>
      </c>
    </row>
    <row r="247" spans="1:14" ht="14.4" customHeight="1" x14ac:dyDescent="0.3">
      <c r="A247" s="747" t="s">
        <v>584</v>
      </c>
      <c r="B247" s="748" t="s">
        <v>585</v>
      </c>
      <c r="C247" s="749" t="s">
        <v>605</v>
      </c>
      <c r="D247" s="750" t="s">
        <v>606</v>
      </c>
      <c r="E247" s="751">
        <v>50113001</v>
      </c>
      <c r="F247" s="750" t="s">
        <v>611</v>
      </c>
      <c r="G247" s="749" t="s">
        <v>612</v>
      </c>
      <c r="H247" s="749">
        <v>930589</v>
      </c>
      <c r="I247" s="749">
        <v>0</v>
      </c>
      <c r="J247" s="749" t="s">
        <v>1022</v>
      </c>
      <c r="K247" s="749" t="s">
        <v>586</v>
      </c>
      <c r="L247" s="752">
        <v>104.75993153819218</v>
      </c>
      <c r="M247" s="752">
        <v>2</v>
      </c>
      <c r="N247" s="753">
        <v>209.51986307638435</v>
      </c>
    </row>
    <row r="248" spans="1:14" ht="14.4" customHeight="1" x14ac:dyDescent="0.3">
      <c r="A248" s="747" t="s">
        <v>584</v>
      </c>
      <c r="B248" s="748" t="s">
        <v>585</v>
      </c>
      <c r="C248" s="749" t="s">
        <v>605</v>
      </c>
      <c r="D248" s="750" t="s">
        <v>606</v>
      </c>
      <c r="E248" s="751">
        <v>50113001</v>
      </c>
      <c r="F248" s="750" t="s">
        <v>611</v>
      </c>
      <c r="G248" s="749" t="s">
        <v>612</v>
      </c>
      <c r="H248" s="749">
        <v>921458</v>
      </c>
      <c r="I248" s="749">
        <v>0</v>
      </c>
      <c r="J248" s="749" t="s">
        <v>1023</v>
      </c>
      <c r="K248" s="749" t="s">
        <v>586</v>
      </c>
      <c r="L248" s="752">
        <v>119.55061156947487</v>
      </c>
      <c r="M248" s="752">
        <v>1</v>
      </c>
      <c r="N248" s="753">
        <v>119.55061156947487</v>
      </c>
    </row>
    <row r="249" spans="1:14" ht="14.4" customHeight="1" x14ac:dyDescent="0.3">
      <c r="A249" s="747" t="s">
        <v>584</v>
      </c>
      <c r="B249" s="748" t="s">
        <v>585</v>
      </c>
      <c r="C249" s="749" t="s">
        <v>605</v>
      </c>
      <c r="D249" s="750" t="s">
        <v>606</v>
      </c>
      <c r="E249" s="751">
        <v>50113001</v>
      </c>
      <c r="F249" s="750" t="s">
        <v>611</v>
      </c>
      <c r="G249" s="749" t="s">
        <v>612</v>
      </c>
      <c r="H249" s="749">
        <v>930217</v>
      </c>
      <c r="I249" s="749">
        <v>0</v>
      </c>
      <c r="J249" s="749" t="s">
        <v>1024</v>
      </c>
      <c r="K249" s="749" t="s">
        <v>1025</v>
      </c>
      <c r="L249" s="752">
        <v>574.94916745472915</v>
      </c>
      <c r="M249" s="752">
        <v>8</v>
      </c>
      <c r="N249" s="753">
        <v>4599.5933396378332</v>
      </c>
    </row>
    <row r="250" spans="1:14" ht="14.4" customHeight="1" x14ac:dyDescent="0.3">
      <c r="A250" s="747" t="s">
        <v>584</v>
      </c>
      <c r="B250" s="748" t="s">
        <v>585</v>
      </c>
      <c r="C250" s="749" t="s">
        <v>605</v>
      </c>
      <c r="D250" s="750" t="s">
        <v>606</v>
      </c>
      <c r="E250" s="751">
        <v>50113001</v>
      </c>
      <c r="F250" s="750" t="s">
        <v>611</v>
      </c>
      <c r="G250" s="749" t="s">
        <v>612</v>
      </c>
      <c r="H250" s="749">
        <v>900321</v>
      </c>
      <c r="I250" s="749">
        <v>0</v>
      </c>
      <c r="J250" s="749" t="s">
        <v>1026</v>
      </c>
      <c r="K250" s="749" t="s">
        <v>586</v>
      </c>
      <c r="L250" s="752">
        <v>393.89888318455343</v>
      </c>
      <c r="M250" s="752">
        <v>12</v>
      </c>
      <c r="N250" s="753">
        <v>4726.7865982146413</v>
      </c>
    </row>
    <row r="251" spans="1:14" ht="14.4" customHeight="1" x14ac:dyDescent="0.3">
      <c r="A251" s="747" t="s">
        <v>584</v>
      </c>
      <c r="B251" s="748" t="s">
        <v>585</v>
      </c>
      <c r="C251" s="749" t="s">
        <v>605</v>
      </c>
      <c r="D251" s="750" t="s">
        <v>606</v>
      </c>
      <c r="E251" s="751">
        <v>50113001</v>
      </c>
      <c r="F251" s="750" t="s">
        <v>611</v>
      </c>
      <c r="G251" s="749" t="s">
        <v>612</v>
      </c>
      <c r="H251" s="749">
        <v>900814</v>
      </c>
      <c r="I251" s="749">
        <v>0</v>
      </c>
      <c r="J251" s="749" t="s">
        <v>1027</v>
      </c>
      <c r="K251" s="749" t="s">
        <v>586</v>
      </c>
      <c r="L251" s="752">
        <v>431.4617944919928</v>
      </c>
      <c r="M251" s="752">
        <v>2</v>
      </c>
      <c r="N251" s="753">
        <v>862.92358898398561</v>
      </c>
    </row>
    <row r="252" spans="1:14" ht="14.4" customHeight="1" x14ac:dyDescent="0.3">
      <c r="A252" s="747" t="s">
        <v>584</v>
      </c>
      <c r="B252" s="748" t="s">
        <v>585</v>
      </c>
      <c r="C252" s="749" t="s">
        <v>605</v>
      </c>
      <c r="D252" s="750" t="s">
        <v>606</v>
      </c>
      <c r="E252" s="751">
        <v>50113001</v>
      </c>
      <c r="F252" s="750" t="s">
        <v>611</v>
      </c>
      <c r="G252" s="749" t="s">
        <v>612</v>
      </c>
      <c r="H252" s="749">
        <v>921538</v>
      </c>
      <c r="I252" s="749">
        <v>0</v>
      </c>
      <c r="J252" s="749" t="s">
        <v>1028</v>
      </c>
      <c r="K252" s="749" t="s">
        <v>586</v>
      </c>
      <c r="L252" s="752">
        <v>51.816224123152494</v>
      </c>
      <c r="M252" s="752">
        <v>24</v>
      </c>
      <c r="N252" s="753">
        <v>1243.5893789556599</v>
      </c>
    </row>
    <row r="253" spans="1:14" ht="14.4" customHeight="1" x14ac:dyDescent="0.3">
      <c r="A253" s="747" t="s">
        <v>584</v>
      </c>
      <c r="B253" s="748" t="s">
        <v>585</v>
      </c>
      <c r="C253" s="749" t="s">
        <v>605</v>
      </c>
      <c r="D253" s="750" t="s">
        <v>606</v>
      </c>
      <c r="E253" s="751">
        <v>50113001</v>
      </c>
      <c r="F253" s="750" t="s">
        <v>611</v>
      </c>
      <c r="G253" s="749" t="s">
        <v>628</v>
      </c>
      <c r="H253" s="749">
        <v>197427</v>
      </c>
      <c r="I253" s="749">
        <v>197427</v>
      </c>
      <c r="J253" s="749" t="s">
        <v>1029</v>
      </c>
      <c r="K253" s="749" t="s">
        <v>1030</v>
      </c>
      <c r="L253" s="752">
        <v>1730.7300000000005</v>
      </c>
      <c r="M253" s="752">
        <v>3</v>
      </c>
      <c r="N253" s="753">
        <v>5192.1900000000014</v>
      </c>
    </row>
    <row r="254" spans="1:14" ht="14.4" customHeight="1" x14ac:dyDescent="0.3">
      <c r="A254" s="747" t="s">
        <v>584</v>
      </c>
      <c r="B254" s="748" t="s">
        <v>585</v>
      </c>
      <c r="C254" s="749" t="s">
        <v>605</v>
      </c>
      <c r="D254" s="750" t="s">
        <v>606</v>
      </c>
      <c r="E254" s="751">
        <v>50113001</v>
      </c>
      <c r="F254" s="750" t="s">
        <v>611</v>
      </c>
      <c r="G254" s="749" t="s">
        <v>612</v>
      </c>
      <c r="H254" s="749">
        <v>185812</v>
      </c>
      <c r="I254" s="749">
        <v>85812</v>
      </c>
      <c r="J254" s="749" t="s">
        <v>1031</v>
      </c>
      <c r="K254" s="749" t="s">
        <v>1032</v>
      </c>
      <c r="L254" s="752">
        <v>51.757000000000005</v>
      </c>
      <c r="M254" s="752">
        <v>10</v>
      </c>
      <c r="N254" s="753">
        <v>517.57000000000005</v>
      </c>
    </row>
    <row r="255" spans="1:14" ht="14.4" customHeight="1" x14ac:dyDescent="0.3">
      <c r="A255" s="747" t="s">
        <v>584</v>
      </c>
      <c r="B255" s="748" t="s">
        <v>585</v>
      </c>
      <c r="C255" s="749" t="s">
        <v>605</v>
      </c>
      <c r="D255" s="750" t="s">
        <v>606</v>
      </c>
      <c r="E255" s="751">
        <v>50113001</v>
      </c>
      <c r="F255" s="750" t="s">
        <v>611</v>
      </c>
      <c r="G255" s="749" t="s">
        <v>612</v>
      </c>
      <c r="H255" s="749">
        <v>100498</v>
      </c>
      <c r="I255" s="749">
        <v>498</v>
      </c>
      <c r="J255" s="749" t="s">
        <v>817</v>
      </c>
      <c r="K255" s="749" t="s">
        <v>818</v>
      </c>
      <c r="L255" s="752">
        <v>108.75</v>
      </c>
      <c r="M255" s="752">
        <v>8</v>
      </c>
      <c r="N255" s="753">
        <v>870</v>
      </c>
    </row>
    <row r="256" spans="1:14" ht="14.4" customHeight="1" x14ac:dyDescent="0.3">
      <c r="A256" s="747" t="s">
        <v>584</v>
      </c>
      <c r="B256" s="748" t="s">
        <v>585</v>
      </c>
      <c r="C256" s="749" t="s">
        <v>605</v>
      </c>
      <c r="D256" s="750" t="s">
        <v>606</v>
      </c>
      <c r="E256" s="751">
        <v>50113001</v>
      </c>
      <c r="F256" s="750" t="s">
        <v>611</v>
      </c>
      <c r="G256" s="749" t="s">
        <v>612</v>
      </c>
      <c r="H256" s="749">
        <v>102684</v>
      </c>
      <c r="I256" s="749">
        <v>2684</v>
      </c>
      <c r="J256" s="749" t="s">
        <v>821</v>
      </c>
      <c r="K256" s="749" t="s">
        <v>823</v>
      </c>
      <c r="L256" s="752">
        <v>106.52525000000004</v>
      </c>
      <c r="M256" s="752">
        <v>560</v>
      </c>
      <c r="N256" s="753">
        <v>59654.140000000021</v>
      </c>
    </row>
    <row r="257" spans="1:14" ht="14.4" customHeight="1" x14ac:dyDescent="0.3">
      <c r="A257" s="747" t="s">
        <v>584</v>
      </c>
      <c r="B257" s="748" t="s">
        <v>585</v>
      </c>
      <c r="C257" s="749" t="s">
        <v>605</v>
      </c>
      <c r="D257" s="750" t="s">
        <v>606</v>
      </c>
      <c r="E257" s="751">
        <v>50113001</v>
      </c>
      <c r="F257" s="750" t="s">
        <v>611</v>
      </c>
      <c r="G257" s="749" t="s">
        <v>612</v>
      </c>
      <c r="H257" s="749">
        <v>100502</v>
      </c>
      <c r="I257" s="749">
        <v>502</v>
      </c>
      <c r="J257" s="749" t="s">
        <v>821</v>
      </c>
      <c r="K257" s="749" t="s">
        <v>822</v>
      </c>
      <c r="L257" s="752">
        <v>240.57749999999999</v>
      </c>
      <c r="M257" s="752">
        <v>16</v>
      </c>
      <c r="N257" s="753">
        <v>3849.24</v>
      </c>
    </row>
    <row r="258" spans="1:14" ht="14.4" customHeight="1" x14ac:dyDescent="0.3">
      <c r="A258" s="747" t="s">
        <v>584</v>
      </c>
      <c r="B258" s="748" t="s">
        <v>585</v>
      </c>
      <c r="C258" s="749" t="s">
        <v>605</v>
      </c>
      <c r="D258" s="750" t="s">
        <v>606</v>
      </c>
      <c r="E258" s="751">
        <v>50113001</v>
      </c>
      <c r="F258" s="750" t="s">
        <v>611</v>
      </c>
      <c r="G258" s="749" t="s">
        <v>612</v>
      </c>
      <c r="H258" s="749">
        <v>180534</v>
      </c>
      <c r="I258" s="749">
        <v>180534</v>
      </c>
      <c r="J258" s="749" t="s">
        <v>826</v>
      </c>
      <c r="K258" s="749" t="s">
        <v>827</v>
      </c>
      <c r="L258" s="752">
        <v>3914.317</v>
      </c>
      <c r="M258" s="752">
        <v>0.4</v>
      </c>
      <c r="N258" s="753">
        <v>1565.7268000000001</v>
      </c>
    </row>
    <row r="259" spans="1:14" ht="14.4" customHeight="1" x14ac:dyDescent="0.3">
      <c r="A259" s="747" t="s">
        <v>584</v>
      </c>
      <c r="B259" s="748" t="s">
        <v>585</v>
      </c>
      <c r="C259" s="749" t="s">
        <v>605</v>
      </c>
      <c r="D259" s="750" t="s">
        <v>606</v>
      </c>
      <c r="E259" s="751">
        <v>50113001</v>
      </c>
      <c r="F259" s="750" t="s">
        <v>611</v>
      </c>
      <c r="G259" s="749" t="s">
        <v>612</v>
      </c>
      <c r="H259" s="749">
        <v>110086</v>
      </c>
      <c r="I259" s="749">
        <v>10086</v>
      </c>
      <c r="J259" s="749" t="s">
        <v>840</v>
      </c>
      <c r="K259" s="749" t="s">
        <v>841</v>
      </c>
      <c r="L259" s="752">
        <v>1592.8</v>
      </c>
      <c r="M259" s="752">
        <v>1</v>
      </c>
      <c r="N259" s="753">
        <v>1592.8</v>
      </c>
    </row>
    <row r="260" spans="1:14" ht="14.4" customHeight="1" x14ac:dyDescent="0.3">
      <c r="A260" s="747" t="s">
        <v>584</v>
      </c>
      <c r="B260" s="748" t="s">
        <v>585</v>
      </c>
      <c r="C260" s="749" t="s">
        <v>605</v>
      </c>
      <c r="D260" s="750" t="s">
        <v>606</v>
      </c>
      <c r="E260" s="751">
        <v>50113001</v>
      </c>
      <c r="F260" s="750" t="s">
        <v>611</v>
      </c>
      <c r="G260" s="749" t="s">
        <v>612</v>
      </c>
      <c r="H260" s="749">
        <v>207820</v>
      </c>
      <c r="I260" s="749">
        <v>207820</v>
      </c>
      <c r="J260" s="749" t="s">
        <v>856</v>
      </c>
      <c r="K260" s="749" t="s">
        <v>857</v>
      </c>
      <c r="L260" s="752">
        <v>30.450000000000014</v>
      </c>
      <c r="M260" s="752">
        <v>1</v>
      </c>
      <c r="N260" s="753">
        <v>30.450000000000014</v>
      </c>
    </row>
    <row r="261" spans="1:14" ht="14.4" customHeight="1" x14ac:dyDescent="0.3">
      <c r="A261" s="747" t="s">
        <v>584</v>
      </c>
      <c r="B261" s="748" t="s">
        <v>585</v>
      </c>
      <c r="C261" s="749" t="s">
        <v>605</v>
      </c>
      <c r="D261" s="750" t="s">
        <v>606</v>
      </c>
      <c r="E261" s="751">
        <v>50113001</v>
      </c>
      <c r="F261" s="750" t="s">
        <v>611</v>
      </c>
      <c r="G261" s="749" t="s">
        <v>612</v>
      </c>
      <c r="H261" s="749">
        <v>848950</v>
      </c>
      <c r="I261" s="749">
        <v>155148</v>
      </c>
      <c r="J261" s="749" t="s">
        <v>858</v>
      </c>
      <c r="K261" s="749" t="s">
        <v>859</v>
      </c>
      <c r="L261" s="752">
        <v>20.46</v>
      </c>
      <c r="M261" s="752">
        <v>1</v>
      </c>
      <c r="N261" s="753">
        <v>20.46</v>
      </c>
    </row>
    <row r="262" spans="1:14" ht="14.4" customHeight="1" x14ac:dyDescent="0.3">
      <c r="A262" s="747" t="s">
        <v>584</v>
      </c>
      <c r="B262" s="748" t="s">
        <v>585</v>
      </c>
      <c r="C262" s="749" t="s">
        <v>605</v>
      </c>
      <c r="D262" s="750" t="s">
        <v>606</v>
      </c>
      <c r="E262" s="751">
        <v>50113001</v>
      </c>
      <c r="F262" s="750" t="s">
        <v>611</v>
      </c>
      <c r="G262" s="749" t="s">
        <v>612</v>
      </c>
      <c r="H262" s="749">
        <v>121393</v>
      </c>
      <c r="I262" s="749">
        <v>0</v>
      </c>
      <c r="J262" s="749" t="s">
        <v>1033</v>
      </c>
      <c r="K262" s="749" t="s">
        <v>1034</v>
      </c>
      <c r="L262" s="752">
        <v>6050</v>
      </c>
      <c r="M262" s="752">
        <v>6</v>
      </c>
      <c r="N262" s="753">
        <v>36300</v>
      </c>
    </row>
    <row r="263" spans="1:14" ht="14.4" customHeight="1" x14ac:dyDescent="0.3">
      <c r="A263" s="747" t="s">
        <v>584</v>
      </c>
      <c r="B263" s="748" t="s">
        <v>585</v>
      </c>
      <c r="C263" s="749" t="s">
        <v>605</v>
      </c>
      <c r="D263" s="750" t="s">
        <v>606</v>
      </c>
      <c r="E263" s="751">
        <v>50113001</v>
      </c>
      <c r="F263" s="750" t="s">
        <v>611</v>
      </c>
      <c r="G263" s="749" t="s">
        <v>612</v>
      </c>
      <c r="H263" s="749">
        <v>155911</v>
      </c>
      <c r="I263" s="749">
        <v>55911</v>
      </c>
      <c r="J263" s="749" t="s">
        <v>1035</v>
      </c>
      <c r="K263" s="749" t="s">
        <v>1036</v>
      </c>
      <c r="L263" s="752">
        <v>37.589999999999996</v>
      </c>
      <c r="M263" s="752">
        <v>4</v>
      </c>
      <c r="N263" s="753">
        <v>150.35999999999999</v>
      </c>
    </row>
    <row r="264" spans="1:14" ht="14.4" customHeight="1" x14ac:dyDescent="0.3">
      <c r="A264" s="747" t="s">
        <v>584</v>
      </c>
      <c r="B264" s="748" t="s">
        <v>585</v>
      </c>
      <c r="C264" s="749" t="s">
        <v>605</v>
      </c>
      <c r="D264" s="750" t="s">
        <v>606</v>
      </c>
      <c r="E264" s="751">
        <v>50113001</v>
      </c>
      <c r="F264" s="750" t="s">
        <v>611</v>
      </c>
      <c r="G264" s="749" t="s">
        <v>612</v>
      </c>
      <c r="H264" s="749">
        <v>132083</v>
      </c>
      <c r="I264" s="749">
        <v>32083</v>
      </c>
      <c r="J264" s="749" t="s">
        <v>1037</v>
      </c>
      <c r="K264" s="749" t="s">
        <v>1038</v>
      </c>
      <c r="L264" s="752">
        <v>23.02999999999999</v>
      </c>
      <c r="M264" s="752">
        <v>1</v>
      </c>
      <c r="N264" s="753">
        <v>23.02999999999999</v>
      </c>
    </row>
    <row r="265" spans="1:14" ht="14.4" customHeight="1" x14ac:dyDescent="0.3">
      <c r="A265" s="747" t="s">
        <v>584</v>
      </c>
      <c r="B265" s="748" t="s">
        <v>585</v>
      </c>
      <c r="C265" s="749" t="s">
        <v>605</v>
      </c>
      <c r="D265" s="750" t="s">
        <v>606</v>
      </c>
      <c r="E265" s="751">
        <v>50113001</v>
      </c>
      <c r="F265" s="750" t="s">
        <v>611</v>
      </c>
      <c r="G265" s="749" t="s">
        <v>612</v>
      </c>
      <c r="H265" s="749">
        <v>168721</v>
      </c>
      <c r="I265" s="749">
        <v>168721</v>
      </c>
      <c r="J265" s="749" t="s">
        <v>1039</v>
      </c>
      <c r="K265" s="749" t="s">
        <v>1040</v>
      </c>
      <c r="L265" s="752">
        <v>6706.6009999999997</v>
      </c>
      <c r="M265" s="752">
        <v>4</v>
      </c>
      <c r="N265" s="753">
        <v>26826.403999999999</v>
      </c>
    </row>
    <row r="266" spans="1:14" ht="14.4" customHeight="1" x14ac:dyDescent="0.3">
      <c r="A266" s="747" t="s">
        <v>584</v>
      </c>
      <c r="B266" s="748" t="s">
        <v>585</v>
      </c>
      <c r="C266" s="749" t="s">
        <v>605</v>
      </c>
      <c r="D266" s="750" t="s">
        <v>606</v>
      </c>
      <c r="E266" s="751">
        <v>50113009</v>
      </c>
      <c r="F266" s="750" t="s">
        <v>1041</v>
      </c>
      <c r="G266" s="749" t="s">
        <v>612</v>
      </c>
      <c r="H266" s="749">
        <v>224709</v>
      </c>
      <c r="I266" s="749">
        <v>224709</v>
      </c>
      <c r="J266" s="749" t="s">
        <v>1042</v>
      </c>
      <c r="K266" s="749" t="s">
        <v>1043</v>
      </c>
      <c r="L266" s="752">
        <v>1639.4511511352453</v>
      </c>
      <c r="M266" s="752">
        <v>16</v>
      </c>
      <c r="N266" s="753">
        <v>26231.218418163924</v>
      </c>
    </row>
    <row r="267" spans="1:14" ht="14.4" customHeight="1" x14ac:dyDescent="0.3">
      <c r="A267" s="747" t="s">
        <v>584</v>
      </c>
      <c r="B267" s="748" t="s">
        <v>585</v>
      </c>
      <c r="C267" s="749" t="s">
        <v>605</v>
      </c>
      <c r="D267" s="750" t="s">
        <v>606</v>
      </c>
      <c r="E267" s="751">
        <v>50113013</v>
      </c>
      <c r="F267" s="750" t="s">
        <v>926</v>
      </c>
      <c r="G267" s="749" t="s">
        <v>612</v>
      </c>
      <c r="H267" s="749">
        <v>106264</v>
      </c>
      <c r="I267" s="749">
        <v>6264</v>
      </c>
      <c r="J267" s="749" t="s">
        <v>983</v>
      </c>
      <c r="K267" s="749" t="s">
        <v>984</v>
      </c>
      <c r="L267" s="752">
        <v>31.670000000000005</v>
      </c>
      <c r="M267" s="752">
        <v>7</v>
      </c>
      <c r="N267" s="753">
        <v>221.69000000000003</v>
      </c>
    </row>
    <row r="268" spans="1:14" ht="14.4" customHeight="1" thickBot="1" x14ac:dyDescent="0.35">
      <c r="A268" s="754" t="s">
        <v>584</v>
      </c>
      <c r="B268" s="755" t="s">
        <v>585</v>
      </c>
      <c r="C268" s="756" t="s">
        <v>608</v>
      </c>
      <c r="D268" s="757" t="s">
        <v>609</v>
      </c>
      <c r="E268" s="758">
        <v>50113010</v>
      </c>
      <c r="F268" s="757" t="s">
        <v>1044</v>
      </c>
      <c r="G268" s="756" t="s">
        <v>612</v>
      </c>
      <c r="H268" s="756">
        <v>200405</v>
      </c>
      <c r="I268" s="756">
        <v>200405</v>
      </c>
      <c r="J268" s="756" t="s">
        <v>1045</v>
      </c>
      <c r="K268" s="756" t="s">
        <v>1046</v>
      </c>
      <c r="L268" s="759">
        <v>3036</v>
      </c>
      <c r="M268" s="759">
        <v>5</v>
      </c>
      <c r="N268" s="760">
        <v>15180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1047</v>
      </c>
      <c r="B5" s="745">
        <v>11620.65</v>
      </c>
      <c r="C5" s="765">
        <v>6.9807171215402128E-2</v>
      </c>
      <c r="D5" s="745">
        <v>154847.20420000004</v>
      </c>
      <c r="E5" s="765">
        <v>0.93019282878459786</v>
      </c>
      <c r="F5" s="746">
        <v>166467.85420000003</v>
      </c>
    </row>
    <row r="6" spans="1:6" ht="14.4" customHeight="1" thickBot="1" x14ac:dyDescent="0.35">
      <c r="A6" s="776" t="s">
        <v>1048</v>
      </c>
      <c r="B6" s="768"/>
      <c r="C6" s="769">
        <v>0</v>
      </c>
      <c r="D6" s="768">
        <v>5272.9700000000012</v>
      </c>
      <c r="E6" s="769">
        <v>1</v>
      </c>
      <c r="F6" s="770">
        <v>5272.9700000000012</v>
      </c>
    </row>
    <row r="7" spans="1:6" ht="14.4" customHeight="1" thickBot="1" x14ac:dyDescent="0.35">
      <c r="A7" s="771" t="s">
        <v>3</v>
      </c>
      <c r="B7" s="772">
        <v>11620.65</v>
      </c>
      <c r="C7" s="773">
        <v>6.7663876973521581E-2</v>
      </c>
      <c r="D7" s="772">
        <v>160120.17420000004</v>
      </c>
      <c r="E7" s="773">
        <v>0.9323361230264785</v>
      </c>
      <c r="F7" s="774">
        <v>171740.82420000003</v>
      </c>
    </row>
    <row r="8" spans="1:6" ht="14.4" customHeight="1" thickBot="1" x14ac:dyDescent="0.35"/>
    <row r="9" spans="1:6" ht="14.4" customHeight="1" x14ac:dyDescent="0.3">
      <c r="A9" s="775" t="s">
        <v>1049</v>
      </c>
      <c r="B9" s="745"/>
      <c r="C9" s="765">
        <v>0</v>
      </c>
      <c r="D9" s="745">
        <v>497.4</v>
      </c>
      <c r="E9" s="765">
        <v>1</v>
      </c>
      <c r="F9" s="746">
        <v>497.4</v>
      </c>
    </row>
    <row r="10" spans="1:6" ht="14.4" customHeight="1" x14ac:dyDescent="0.3">
      <c r="A10" s="778" t="s">
        <v>1050</v>
      </c>
      <c r="B10" s="752"/>
      <c r="C10" s="766">
        <v>0</v>
      </c>
      <c r="D10" s="752">
        <v>547.80000000000007</v>
      </c>
      <c r="E10" s="766">
        <v>1</v>
      </c>
      <c r="F10" s="753">
        <v>547.80000000000007</v>
      </c>
    </row>
    <row r="11" spans="1:6" ht="14.4" customHeight="1" x14ac:dyDescent="0.3">
      <c r="A11" s="778" t="s">
        <v>1051</v>
      </c>
      <c r="B11" s="752"/>
      <c r="C11" s="766">
        <v>0</v>
      </c>
      <c r="D11" s="752">
        <v>95700</v>
      </c>
      <c r="E11" s="766">
        <v>1</v>
      </c>
      <c r="F11" s="753">
        <v>95700</v>
      </c>
    </row>
    <row r="12" spans="1:6" ht="14.4" customHeight="1" x14ac:dyDescent="0.3">
      <c r="A12" s="778" t="s">
        <v>1052</v>
      </c>
      <c r="B12" s="752"/>
      <c r="C12" s="766">
        <v>0</v>
      </c>
      <c r="D12" s="752">
        <v>128.44000000000003</v>
      </c>
      <c r="E12" s="766">
        <v>1</v>
      </c>
      <c r="F12" s="753">
        <v>128.44000000000003</v>
      </c>
    </row>
    <row r="13" spans="1:6" ht="14.4" customHeight="1" x14ac:dyDescent="0.3">
      <c r="A13" s="778" t="s">
        <v>1053</v>
      </c>
      <c r="B13" s="752">
        <v>50.19</v>
      </c>
      <c r="C13" s="766">
        <v>3.9342488947417924E-2</v>
      </c>
      <c r="D13" s="752">
        <v>1225.53</v>
      </c>
      <c r="E13" s="766">
        <v>0.96065751105258201</v>
      </c>
      <c r="F13" s="753">
        <v>1275.72</v>
      </c>
    </row>
    <row r="14" spans="1:6" ht="14.4" customHeight="1" x14ac:dyDescent="0.3">
      <c r="A14" s="778" t="s">
        <v>1054</v>
      </c>
      <c r="B14" s="752"/>
      <c r="C14" s="766">
        <v>0</v>
      </c>
      <c r="D14" s="752">
        <v>249.42</v>
      </c>
      <c r="E14" s="766">
        <v>1</v>
      </c>
      <c r="F14" s="753">
        <v>249.42</v>
      </c>
    </row>
    <row r="15" spans="1:6" ht="14.4" customHeight="1" x14ac:dyDescent="0.3">
      <c r="A15" s="778" t="s">
        <v>1055</v>
      </c>
      <c r="B15" s="752"/>
      <c r="C15" s="766">
        <v>0</v>
      </c>
      <c r="D15" s="752">
        <v>26.150000000000006</v>
      </c>
      <c r="E15" s="766">
        <v>1</v>
      </c>
      <c r="F15" s="753">
        <v>26.150000000000006</v>
      </c>
    </row>
    <row r="16" spans="1:6" ht="14.4" customHeight="1" x14ac:dyDescent="0.3">
      <c r="A16" s="778" t="s">
        <v>1056</v>
      </c>
      <c r="B16" s="752"/>
      <c r="C16" s="766">
        <v>0</v>
      </c>
      <c r="D16" s="752">
        <v>382.36</v>
      </c>
      <c r="E16" s="766">
        <v>1</v>
      </c>
      <c r="F16" s="753">
        <v>382.36</v>
      </c>
    </row>
    <row r="17" spans="1:6" ht="14.4" customHeight="1" x14ac:dyDescent="0.3">
      <c r="A17" s="778" t="s">
        <v>1057</v>
      </c>
      <c r="B17" s="752"/>
      <c r="C17" s="766">
        <v>0</v>
      </c>
      <c r="D17" s="752">
        <v>58.880000000000017</v>
      </c>
      <c r="E17" s="766">
        <v>1</v>
      </c>
      <c r="F17" s="753">
        <v>58.880000000000017</v>
      </c>
    </row>
    <row r="18" spans="1:6" ht="14.4" customHeight="1" x14ac:dyDescent="0.3">
      <c r="A18" s="778" t="s">
        <v>1058</v>
      </c>
      <c r="B18" s="752"/>
      <c r="C18" s="766">
        <v>0</v>
      </c>
      <c r="D18" s="752">
        <v>69.370000000000033</v>
      </c>
      <c r="E18" s="766">
        <v>1</v>
      </c>
      <c r="F18" s="753">
        <v>69.370000000000033</v>
      </c>
    </row>
    <row r="19" spans="1:6" ht="14.4" customHeight="1" x14ac:dyDescent="0.3">
      <c r="A19" s="778" t="s">
        <v>1059</v>
      </c>
      <c r="B19" s="752"/>
      <c r="C19" s="766">
        <v>0</v>
      </c>
      <c r="D19" s="752">
        <v>57.84</v>
      </c>
      <c r="E19" s="766">
        <v>1</v>
      </c>
      <c r="F19" s="753">
        <v>57.84</v>
      </c>
    </row>
    <row r="20" spans="1:6" ht="14.4" customHeight="1" x14ac:dyDescent="0.3">
      <c r="A20" s="778" t="s">
        <v>1060</v>
      </c>
      <c r="B20" s="752"/>
      <c r="C20" s="766">
        <v>0</v>
      </c>
      <c r="D20" s="752">
        <v>225.24</v>
      </c>
      <c r="E20" s="766">
        <v>1</v>
      </c>
      <c r="F20" s="753">
        <v>225.24</v>
      </c>
    </row>
    <row r="21" spans="1:6" ht="14.4" customHeight="1" x14ac:dyDescent="0.3">
      <c r="A21" s="778" t="s">
        <v>1061</v>
      </c>
      <c r="B21" s="752"/>
      <c r="C21" s="766">
        <v>0</v>
      </c>
      <c r="D21" s="752">
        <v>717.8</v>
      </c>
      <c r="E21" s="766">
        <v>1</v>
      </c>
      <c r="F21" s="753">
        <v>717.8</v>
      </c>
    </row>
    <row r="22" spans="1:6" ht="14.4" customHeight="1" x14ac:dyDescent="0.3">
      <c r="A22" s="778" t="s">
        <v>1062</v>
      </c>
      <c r="B22" s="752">
        <v>1814.19</v>
      </c>
      <c r="C22" s="766">
        <v>0.59069700807809145</v>
      </c>
      <c r="D22" s="752">
        <v>1257.08</v>
      </c>
      <c r="E22" s="766">
        <v>0.4093029919219085</v>
      </c>
      <c r="F22" s="753">
        <v>3071.27</v>
      </c>
    </row>
    <row r="23" spans="1:6" ht="14.4" customHeight="1" x14ac:dyDescent="0.3">
      <c r="A23" s="778" t="s">
        <v>1063</v>
      </c>
      <c r="B23" s="752"/>
      <c r="C23" s="766">
        <v>0</v>
      </c>
      <c r="D23" s="752">
        <v>2891.8700000000003</v>
      </c>
      <c r="E23" s="766">
        <v>1</v>
      </c>
      <c r="F23" s="753">
        <v>2891.8700000000003</v>
      </c>
    </row>
    <row r="24" spans="1:6" ht="14.4" customHeight="1" x14ac:dyDescent="0.3">
      <c r="A24" s="778" t="s">
        <v>1064</v>
      </c>
      <c r="B24" s="752">
        <v>1277.28</v>
      </c>
      <c r="C24" s="766">
        <v>1</v>
      </c>
      <c r="D24" s="752"/>
      <c r="E24" s="766">
        <v>0</v>
      </c>
      <c r="F24" s="753">
        <v>1277.28</v>
      </c>
    </row>
    <row r="25" spans="1:6" ht="14.4" customHeight="1" x14ac:dyDescent="0.3">
      <c r="A25" s="778" t="s">
        <v>1065</v>
      </c>
      <c r="B25" s="752">
        <v>8373.75</v>
      </c>
      <c r="C25" s="766">
        <v>0.44989805265801841</v>
      </c>
      <c r="D25" s="752">
        <v>10238.799999999999</v>
      </c>
      <c r="E25" s="766">
        <v>0.55010194734198159</v>
      </c>
      <c r="F25" s="753">
        <v>18612.55</v>
      </c>
    </row>
    <row r="26" spans="1:6" ht="14.4" customHeight="1" x14ac:dyDescent="0.3">
      <c r="A26" s="778" t="s">
        <v>1066</v>
      </c>
      <c r="B26" s="752"/>
      <c r="C26" s="766">
        <v>0</v>
      </c>
      <c r="D26" s="752">
        <v>1078</v>
      </c>
      <c r="E26" s="766">
        <v>1</v>
      </c>
      <c r="F26" s="753">
        <v>1078</v>
      </c>
    </row>
    <row r="27" spans="1:6" ht="14.4" customHeight="1" x14ac:dyDescent="0.3">
      <c r="A27" s="778" t="s">
        <v>1067</v>
      </c>
      <c r="B27" s="752"/>
      <c r="C27" s="766">
        <v>0</v>
      </c>
      <c r="D27" s="752">
        <v>7411.9319999999998</v>
      </c>
      <c r="E27" s="766">
        <v>1</v>
      </c>
      <c r="F27" s="753">
        <v>7411.9319999999998</v>
      </c>
    </row>
    <row r="28" spans="1:6" ht="14.4" customHeight="1" x14ac:dyDescent="0.3">
      <c r="A28" s="778" t="s">
        <v>1068</v>
      </c>
      <c r="B28" s="752"/>
      <c r="C28" s="766">
        <v>0</v>
      </c>
      <c r="D28" s="752">
        <v>264.40000000000003</v>
      </c>
      <c r="E28" s="766">
        <v>1</v>
      </c>
      <c r="F28" s="753">
        <v>264.40000000000003</v>
      </c>
    </row>
    <row r="29" spans="1:6" ht="14.4" customHeight="1" x14ac:dyDescent="0.3">
      <c r="A29" s="778" t="s">
        <v>1069</v>
      </c>
      <c r="B29" s="752"/>
      <c r="C29" s="766">
        <v>0</v>
      </c>
      <c r="D29" s="752">
        <v>1237.6822</v>
      </c>
      <c r="E29" s="766">
        <v>1</v>
      </c>
      <c r="F29" s="753">
        <v>1237.6822</v>
      </c>
    </row>
    <row r="30" spans="1:6" ht="14.4" customHeight="1" x14ac:dyDescent="0.3">
      <c r="A30" s="778" t="s">
        <v>1070</v>
      </c>
      <c r="B30" s="752"/>
      <c r="C30" s="766">
        <v>0</v>
      </c>
      <c r="D30" s="752">
        <v>371.25</v>
      </c>
      <c r="E30" s="766">
        <v>1</v>
      </c>
      <c r="F30" s="753">
        <v>371.25</v>
      </c>
    </row>
    <row r="31" spans="1:6" ht="14.4" customHeight="1" x14ac:dyDescent="0.3">
      <c r="A31" s="778" t="s">
        <v>1071</v>
      </c>
      <c r="B31" s="752"/>
      <c r="C31" s="766">
        <v>0</v>
      </c>
      <c r="D31" s="752">
        <v>5192.1900000000014</v>
      </c>
      <c r="E31" s="766">
        <v>1</v>
      </c>
      <c r="F31" s="753">
        <v>5192.1900000000014</v>
      </c>
    </row>
    <row r="32" spans="1:6" ht="14.4" customHeight="1" x14ac:dyDescent="0.3">
      <c r="A32" s="778" t="s">
        <v>1072</v>
      </c>
      <c r="B32" s="752">
        <v>105.24000000000002</v>
      </c>
      <c r="C32" s="766">
        <v>0.6840873634945398</v>
      </c>
      <c r="D32" s="752">
        <v>48.6</v>
      </c>
      <c r="E32" s="766">
        <v>0.31591263650546014</v>
      </c>
      <c r="F32" s="753">
        <v>153.84000000000003</v>
      </c>
    </row>
    <row r="33" spans="1:6" ht="14.4" customHeight="1" x14ac:dyDescent="0.3">
      <c r="A33" s="778" t="s">
        <v>1073</v>
      </c>
      <c r="B33" s="752"/>
      <c r="C33" s="766">
        <v>0</v>
      </c>
      <c r="D33" s="752">
        <v>8918.09</v>
      </c>
      <c r="E33" s="766">
        <v>1</v>
      </c>
      <c r="F33" s="753">
        <v>8918.09</v>
      </c>
    </row>
    <row r="34" spans="1:6" ht="14.4" customHeight="1" x14ac:dyDescent="0.3">
      <c r="A34" s="778" t="s">
        <v>1074</v>
      </c>
      <c r="B34" s="752"/>
      <c r="C34" s="766">
        <v>0</v>
      </c>
      <c r="D34" s="752">
        <v>1353.0000000000002</v>
      </c>
      <c r="E34" s="766">
        <v>1</v>
      </c>
      <c r="F34" s="753">
        <v>1353.0000000000002</v>
      </c>
    </row>
    <row r="35" spans="1:6" ht="14.4" customHeight="1" x14ac:dyDescent="0.3">
      <c r="A35" s="778" t="s">
        <v>1075</v>
      </c>
      <c r="B35" s="752"/>
      <c r="C35" s="766">
        <v>0</v>
      </c>
      <c r="D35" s="752">
        <v>493.04</v>
      </c>
      <c r="E35" s="766">
        <v>1</v>
      </c>
      <c r="F35" s="753">
        <v>493.04</v>
      </c>
    </row>
    <row r="36" spans="1:6" ht="14.4" customHeight="1" x14ac:dyDescent="0.3">
      <c r="A36" s="778" t="s">
        <v>1076</v>
      </c>
      <c r="B36" s="752"/>
      <c r="C36" s="766">
        <v>0</v>
      </c>
      <c r="D36" s="752">
        <v>181.95999999999998</v>
      </c>
      <c r="E36" s="766">
        <v>1</v>
      </c>
      <c r="F36" s="753">
        <v>181.95999999999998</v>
      </c>
    </row>
    <row r="37" spans="1:6" ht="14.4" customHeight="1" x14ac:dyDescent="0.3">
      <c r="A37" s="778" t="s">
        <v>1077</v>
      </c>
      <c r="B37" s="752"/>
      <c r="C37" s="766">
        <v>0</v>
      </c>
      <c r="D37" s="752">
        <v>150.88999999999999</v>
      </c>
      <c r="E37" s="766">
        <v>1</v>
      </c>
      <c r="F37" s="753">
        <v>150.88999999999999</v>
      </c>
    </row>
    <row r="38" spans="1:6" ht="14.4" customHeight="1" x14ac:dyDescent="0.3">
      <c r="A38" s="778" t="s">
        <v>1078</v>
      </c>
      <c r="B38" s="752"/>
      <c r="C38" s="766">
        <v>0</v>
      </c>
      <c r="D38" s="752">
        <v>163.19999999999999</v>
      </c>
      <c r="E38" s="766">
        <v>1</v>
      </c>
      <c r="F38" s="753">
        <v>163.19999999999999</v>
      </c>
    </row>
    <row r="39" spans="1:6" ht="14.4" customHeight="1" x14ac:dyDescent="0.3">
      <c r="A39" s="778" t="s">
        <v>1079</v>
      </c>
      <c r="B39" s="752"/>
      <c r="C39" s="766">
        <v>0</v>
      </c>
      <c r="D39" s="752">
        <v>123.31000000000004</v>
      </c>
      <c r="E39" s="766">
        <v>1</v>
      </c>
      <c r="F39" s="753">
        <v>123.31000000000004</v>
      </c>
    </row>
    <row r="40" spans="1:6" ht="14.4" customHeight="1" x14ac:dyDescent="0.3">
      <c r="A40" s="778" t="s">
        <v>1080</v>
      </c>
      <c r="B40" s="752"/>
      <c r="C40" s="766">
        <v>0</v>
      </c>
      <c r="D40" s="752">
        <v>13111.179999999997</v>
      </c>
      <c r="E40" s="766">
        <v>1</v>
      </c>
      <c r="F40" s="753">
        <v>13111.179999999997</v>
      </c>
    </row>
    <row r="41" spans="1:6" ht="14.4" customHeight="1" x14ac:dyDescent="0.3">
      <c r="A41" s="778" t="s">
        <v>1081</v>
      </c>
      <c r="B41" s="752"/>
      <c r="C41" s="766">
        <v>0</v>
      </c>
      <c r="D41" s="752">
        <v>406.01</v>
      </c>
      <c r="E41" s="766">
        <v>1</v>
      </c>
      <c r="F41" s="753">
        <v>406.01</v>
      </c>
    </row>
    <row r="42" spans="1:6" ht="14.4" customHeight="1" x14ac:dyDescent="0.3">
      <c r="A42" s="778" t="s">
        <v>1082</v>
      </c>
      <c r="B42" s="752"/>
      <c r="C42" s="766">
        <v>0</v>
      </c>
      <c r="D42" s="752">
        <v>3990.69</v>
      </c>
      <c r="E42" s="766">
        <v>1</v>
      </c>
      <c r="F42" s="753">
        <v>3990.69</v>
      </c>
    </row>
    <row r="43" spans="1:6" ht="14.4" customHeight="1" thickBot="1" x14ac:dyDescent="0.35">
      <c r="A43" s="776" t="s">
        <v>1083</v>
      </c>
      <c r="B43" s="768"/>
      <c r="C43" s="769">
        <v>0</v>
      </c>
      <c r="D43" s="768">
        <v>1350.77</v>
      </c>
      <c r="E43" s="769">
        <v>1</v>
      </c>
      <c r="F43" s="770">
        <v>1350.77</v>
      </c>
    </row>
    <row r="44" spans="1:6" ht="14.4" customHeight="1" thickBot="1" x14ac:dyDescent="0.35">
      <c r="A44" s="771" t="s">
        <v>3</v>
      </c>
      <c r="B44" s="772">
        <v>11620.65</v>
      </c>
      <c r="C44" s="773">
        <v>6.7663876973521594E-2</v>
      </c>
      <c r="D44" s="772">
        <v>160120.17420000001</v>
      </c>
      <c r="E44" s="773">
        <v>0.93233612302647839</v>
      </c>
      <c r="F44" s="774">
        <v>171740.8242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109.5</v>
      </c>
      <c r="G3" s="47">
        <f>SUBTOTAL(9,G6:G1048576)</f>
        <v>11620.65</v>
      </c>
      <c r="H3" s="48">
        <f>IF(M3=0,0,G3/M3)</f>
        <v>6.7663876973521581E-2</v>
      </c>
      <c r="I3" s="47">
        <f>SUBTOTAL(9,I6:I1048576)</f>
        <v>544.5</v>
      </c>
      <c r="J3" s="47">
        <f>SUBTOTAL(9,J6:J1048576)</f>
        <v>160120.17420000004</v>
      </c>
      <c r="K3" s="48">
        <f>IF(M3=0,0,J3/M3)</f>
        <v>0.9323361230264785</v>
      </c>
      <c r="L3" s="47">
        <f>SUBTOTAL(9,L6:L1048576)</f>
        <v>654</v>
      </c>
      <c r="M3" s="49">
        <f>SUBTOTAL(9,M6:M1048576)</f>
        <v>171740.82420000003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600</v>
      </c>
      <c r="B6" s="741" t="s">
        <v>1084</v>
      </c>
      <c r="C6" s="741" t="s">
        <v>1085</v>
      </c>
      <c r="D6" s="741" t="s">
        <v>672</v>
      </c>
      <c r="E6" s="741" t="s">
        <v>1086</v>
      </c>
      <c r="F6" s="745"/>
      <c r="G6" s="745"/>
      <c r="H6" s="765">
        <v>0</v>
      </c>
      <c r="I6" s="745">
        <v>30</v>
      </c>
      <c r="J6" s="745">
        <v>497.4</v>
      </c>
      <c r="K6" s="765">
        <v>1</v>
      </c>
      <c r="L6" s="745">
        <v>30</v>
      </c>
      <c r="M6" s="746">
        <v>497.4</v>
      </c>
    </row>
    <row r="7" spans="1:13" ht="14.4" customHeight="1" x14ac:dyDescent="0.3">
      <c r="A7" s="747" t="s">
        <v>600</v>
      </c>
      <c r="B7" s="748" t="s">
        <v>1087</v>
      </c>
      <c r="C7" s="748" t="s">
        <v>1088</v>
      </c>
      <c r="D7" s="748" t="s">
        <v>1089</v>
      </c>
      <c r="E7" s="748" t="s">
        <v>1090</v>
      </c>
      <c r="F7" s="752"/>
      <c r="G7" s="752"/>
      <c r="H7" s="766">
        <v>0</v>
      </c>
      <c r="I7" s="752">
        <v>1</v>
      </c>
      <c r="J7" s="752">
        <v>123.31000000000004</v>
      </c>
      <c r="K7" s="766">
        <v>1</v>
      </c>
      <c r="L7" s="752">
        <v>1</v>
      </c>
      <c r="M7" s="753">
        <v>123.31000000000004</v>
      </c>
    </row>
    <row r="8" spans="1:13" ht="14.4" customHeight="1" x14ac:dyDescent="0.3">
      <c r="A8" s="747" t="s">
        <v>600</v>
      </c>
      <c r="B8" s="748" t="s">
        <v>1091</v>
      </c>
      <c r="C8" s="748" t="s">
        <v>1092</v>
      </c>
      <c r="D8" s="748" t="s">
        <v>1093</v>
      </c>
      <c r="E8" s="748" t="s">
        <v>1094</v>
      </c>
      <c r="F8" s="752"/>
      <c r="G8" s="752"/>
      <c r="H8" s="766">
        <v>0</v>
      </c>
      <c r="I8" s="752">
        <v>2</v>
      </c>
      <c r="J8" s="752">
        <v>547.80000000000007</v>
      </c>
      <c r="K8" s="766">
        <v>1</v>
      </c>
      <c r="L8" s="752">
        <v>2</v>
      </c>
      <c r="M8" s="753">
        <v>547.80000000000007</v>
      </c>
    </row>
    <row r="9" spans="1:13" ht="14.4" customHeight="1" x14ac:dyDescent="0.3">
      <c r="A9" s="747" t="s">
        <v>600</v>
      </c>
      <c r="B9" s="748" t="s">
        <v>1095</v>
      </c>
      <c r="C9" s="748" t="s">
        <v>1096</v>
      </c>
      <c r="D9" s="748" t="s">
        <v>1097</v>
      </c>
      <c r="E9" s="748" t="s">
        <v>1098</v>
      </c>
      <c r="F9" s="752"/>
      <c r="G9" s="752"/>
      <c r="H9" s="766">
        <v>0</v>
      </c>
      <c r="I9" s="752">
        <v>1</v>
      </c>
      <c r="J9" s="752">
        <v>406.01</v>
      </c>
      <c r="K9" s="766">
        <v>1</v>
      </c>
      <c r="L9" s="752">
        <v>1</v>
      </c>
      <c r="M9" s="753">
        <v>406.01</v>
      </c>
    </row>
    <row r="10" spans="1:13" ht="14.4" customHeight="1" x14ac:dyDescent="0.3">
      <c r="A10" s="747" t="s">
        <v>600</v>
      </c>
      <c r="B10" s="748" t="s">
        <v>1099</v>
      </c>
      <c r="C10" s="748" t="s">
        <v>1100</v>
      </c>
      <c r="D10" s="748" t="s">
        <v>725</v>
      </c>
      <c r="E10" s="748" t="s">
        <v>1101</v>
      </c>
      <c r="F10" s="752"/>
      <c r="G10" s="752"/>
      <c r="H10" s="766">
        <v>0</v>
      </c>
      <c r="I10" s="752">
        <v>29</v>
      </c>
      <c r="J10" s="752">
        <v>95700</v>
      </c>
      <c r="K10" s="766">
        <v>1</v>
      </c>
      <c r="L10" s="752">
        <v>29</v>
      </c>
      <c r="M10" s="753">
        <v>95700</v>
      </c>
    </row>
    <row r="11" spans="1:13" ht="14.4" customHeight="1" x14ac:dyDescent="0.3">
      <c r="A11" s="747" t="s">
        <v>600</v>
      </c>
      <c r="B11" s="748" t="s">
        <v>1102</v>
      </c>
      <c r="C11" s="748" t="s">
        <v>1103</v>
      </c>
      <c r="D11" s="748" t="s">
        <v>674</v>
      </c>
      <c r="E11" s="748" t="s">
        <v>1104</v>
      </c>
      <c r="F11" s="752"/>
      <c r="G11" s="752"/>
      <c r="H11" s="766">
        <v>0</v>
      </c>
      <c r="I11" s="752">
        <v>1</v>
      </c>
      <c r="J11" s="752">
        <v>128.44000000000003</v>
      </c>
      <c r="K11" s="766">
        <v>1</v>
      </c>
      <c r="L11" s="752">
        <v>1</v>
      </c>
      <c r="M11" s="753">
        <v>128.44000000000003</v>
      </c>
    </row>
    <row r="12" spans="1:13" ht="14.4" customHeight="1" x14ac:dyDescent="0.3">
      <c r="A12" s="747" t="s">
        <v>600</v>
      </c>
      <c r="B12" s="748" t="s">
        <v>1105</v>
      </c>
      <c r="C12" s="748" t="s">
        <v>1106</v>
      </c>
      <c r="D12" s="748" t="s">
        <v>734</v>
      </c>
      <c r="E12" s="748" t="s">
        <v>735</v>
      </c>
      <c r="F12" s="752"/>
      <c r="G12" s="752"/>
      <c r="H12" s="766">
        <v>0</v>
      </c>
      <c r="I12" s="752">
        <v>18</v>
      </c>
      <c r="J12" s="752">
        <v>727.02</v>
      </c>
      <c r="K12" s="766">
        <v>1</v>
      </c>
      <c r="L12" s="752">
        <v>18</v>
      </c>
      <c r="M12" s="753">
        <v>727.02</v>
      </c>
    </row>
    <row r="13" spans="1:13" ht="14.4" customHeight="1" x14ac:dyDescent="0.3">
      <c r="A13" s="747" t="s">
        <v>600</v>
      </c>
      <c r="B13" s="748" t="s">
        <v>1105</v>
      </c>
      <c r="C13" s="748" t="s">
        <v>1107</v>
      </c>
      <c r="D13" s="748" t="s">
        <v>732</v>
      </c>
      <c r="E13" s="748" t="s">
        <v>733</v>
      </c>
      <c r="F13" s="752">
        <v>1</v>
      </c>
      <c r="G13" s="752">
        <v>50.19</v>
      </c>
      <c r="H13" s="766">
        <v>1</v>
      </c>
      <c r="I13" s="752"/>
      <c r="J13" s="752"/>
      <c r="K13" s="766">
        <v>0</v>
      </c>
      <c r="L13" s="752">
        <v>1</v>
      </c>
      <c r="M13" s="753">
        <v>50.19</v>
      </c>
    </row>
    <row r="14" spans="1:13" ht="14.4" customHeight="1" x14ac:dyDescent="0.3">
      <c r="A14" s="747" t="s">
        <v>600</v>
      </c>
      <c r="B14" s="748" t="s">
        <v>1105</v>
      </c>
      <c r="C14" s="748" t="s">
        <v>1108</v>
      </c>
      <c r="D14" s="748" t="s">
        <v>729</v>
      </c>
      <c r="E14" s="748" t="s">
        <v>1109</v>
      </c>
      <c r="F14" s="752"/>
      <c r="G14" s="752"/>
      <c r="H14" s="766">
        <v>0</v>
      </c>
      <c r="I14" s="752">
        <v>1</v>
      </c>
      <c r="J14" s="752">
        <v>31.649999999999995</v>
      </c>
      <c r="K14" s="766">
        <v>1</v>
      </c>
      <c r="L14" s="752">
        <v>1</v>
      </c>
      <c r="M14" s="753">
        <v>31.649999999999995</v>
      </c>
    </row>
    <row r="15" spans="1:13" ht="14.4" customHeight="1" x14ac:dyDescent="0.3">
      <c r="A15" s="747" t="s">
        <v>600</v>
      </c>
      <c r="B15" s="748" t="s">
        <v>1105</v>
      </c>
      <c r="C15" s="748" t="s">
        <v>1110</v>
      </c>
      <c r="D15" s="748" t="s">
        <v>729</v>
      </c>
      <c r="E15" s="748" t="s">
        <v>1111</v>
      </c>
      <c r="F15" s="752"/>
      <c r="G15" s="752"/>
      <c r="H15" s="766">
        <v>0</v>
      </c>
      <c r="I15" s="752">
        <v>4</v>
      </c>
      <c r="J15" s="752">
        <v>234.84</v>
      </c>
      <c r="K15" s="766">
        <v>1</v>
      </c>
      <c r="L15" s="752">
        <v>4</v>
      </c>
      <c r="M15" s="753">
        <v>234.84</v>
      </c>
    </row>
    <row r="16" spans="1:13" ht="14.4" customHeight="1" x14ac:dyDescent="0.3">
      <c r="A16" s="747" t="s">
        <v>600</v>
      </c>
      <c r="B16" s="748" t="s">
        <v>1105</v>
      </c>
      <c r="C16" s="748" t="s">
        <v>1112</v>
      </c>
      <c r="D16" s="748" t="s">
        <v>727</v>
      </c>
      <c r="E16" s="748" t="s">
        <v>1113</v>
      </c>
      <c r="F16" s="752"/>
      <c r="G16" s="752"/>
      <c r="H16" s="766">
        <v>0</v>
      </c>
      <c r="I16" s="752">
        <v>1</v>
      </c>
      <c r="J16" s="752">
        <v>151.23999999999998</v>
      </c>
      <c r="K16" s="766">
        <v>1</v>
      </c>
      <c r="L16" s="752">
        <v>1</v>
      </c>
      <c r="M16" s="753">
        <v>151.23999999999998</v>
      </c>
    </row>
    <row r="17" spans="1:13" ht="14.4" customHeight="1" x14ac:dyDescent="0.3">
      <c r="A17" s="747" t="s">
        <v>600</v>
      </c>
      <c r="B17" s="748" t="s">
        <v>1114</v>
      </c>
      <c r="C17" s="748" t="s">
        <v>1115</v>
      </c>
      <c r="D17" s="748" t="s">
        <v>757</v>
      </c>
      <c r="E17" s="748" t="s">
        <v>1116</v>
      </c>
      <c r="F17" s="752"/>
      <c r="G17" s="752"/>
      <c r="H17" s="766">
        <v>0</v>
      </c>
      <c r="I17" s="752">
        <v>3</v>
      </c>
      <c r="J17" s="752">
        <v>131.39999999999998</v>
      </c>
      <c r="K17" s="766">
        <v>1</v>
      </c>
      <c r="L17" s="752">
        <v>3</v>
      </c>
      <c r="M17" s="753">
        <v>131.39999999999998</v>
      </c>
    </row>
    <row r="18" spans="1:13" ht="14.4" customHeight="1" x14ac:dyDescent="0.3">
      <c r="A18" s="747" t="s">
        <v>600</v>
      </c>
      <c r="B18" s="748" t="s">
        <v>1114</v>
      </c>
      <c r="C18" s="748" t="s">
        <v>1117</v>
      </c>
      <c r="D18" s="748" t="s">
        <v>757</v>
      </c>
      <c r="E18" s="748" t="s">
        <v>1118</v>
      </c>
      <c r="F18" s="752"/>
      <c r="G18" s="752"/>
      <c r="H18" s="766">
        <v>0</v>
      </c>
      <c r="I18" s="752">
        <v>3</v>
      </c>
      <c r="J18" s="752">
        <v>118.02000000000001</v>
      </c>
      <c r="K18" s="766">
        <v>1</v>
      </c>
      <c r="L18" s="752">
        <v>3</v>
      </c>
      <c r="M18" s="753">
        <v>118.02000000000001</v>
      </c>
    </row>
    <row r="19" spans="1:13" ht="14.4" customHeight="1" x14ac:dyDescent="0.3">
      <c r="A19" s="747" t="s">
        <v>600</v>
      </c>
      <c r="B19" s="748" t="s">
        <v>1119</v>
      </c>
      <c r="C19" s="748" t="s">
        <v>1120</v>
      </c>
      <c r="D19" s="748" t="s">
        <v>1121</v>
      </c>
      <c r="E19" s="748" t="s">
        <v>1122</v>
      </c>
      <c r="F19" s="752"/>
      <c r="G19" s="752"/>
      <c r="H19" s="766">
        <v>0</v>
      </c>
      <c r="I19" s="752">
        <v>1</v>
      </c>
      <c r="J19" s="752">
        <v>26.150000000000006</v>
      </c>
      <c r="K19" s="766">
        <v>1</v>
      </c>
      <c r="L19" s="752">
        <v>1</v>
      </c>
      <c r="M19" s="753">
        <v>26.150000000000006</v>
      </c>
    </row>
    <row r="20" spans="1:13" ht="14.4" customHeight="1" x14ac:dyDescent="0.3">
      <c r="A20" s="747" t="s">
        <v>600</v>
      </c>
      <c r="B20" s="748" t="s">
        <v>1123</v>
      </c>
      <c r="C20" s="748" t="s">
        <v>1124</v>
      </c>
      <c r="D20" s="748" t="s">
        <v>861</v>
      </c>
      <c r="E20" s="748" t="s">
        <v>1125</v>
      </c>
      <c r="F20" s="752"/>
      <c r="G20" s="752"/>
      <c r="H20" s="766">
        <v>0</v>
      </c>
      <c r="I20" s="752">
        <v>1</v>
      </c>
      <c r="J20" s="752">
        <v>219.57000000000002</v>
      </c>
      <c r="K20" s="766">
        <v>1</v>
      </c>
      <c r="L20" s="752">
        <v>1</v>
      </c>
      <c r="M20" s="753">
        <v>219.57000000000002</v>
      </c>
    </row>
    <row r="21" spans="1:13" ht="14.4" customHeight="1" x14ac:dyDescent="0.3">
      <c r="A21" s="747" t="s">
        <v>600</v>
      </c>
      <c r="B21" s="748" t="s">
        <v>1123</v>
      </c>
      <c r="C21" s="748" t="s">
        <v>1126</v>
      </c>
      <c r="D21" s="748" t="s">
        <v>863</v>
      </c>
      <c r="E21" s="748" t="s">
        <v>667</v>
      </c>
      <c r="F21" s="752"/>
      <c r="G21" s="752"/>
      <c r="H21" s="766">
        <v>0</v>
      </c>
      <c r="I21" s="752">
        <v>1</v>
      </c>
      <c r="J21" s="752">
        <v>162.79</v>
      </c>
      <c r="K21" s="766">
        <v>1</v>
      </c>
      <c r="L21" s="752">
        <v>1</v>
      </c>
      <c r="M21" s="753">
        <v>162.79</v>
      </c>
    </row>
    <row r="22" spans="1:13" ht="14.4" customHeight="1" x14ac:dyDescent="0.3">
      <c r="A22" s="747" t="s">
        <v>600</v>
      </c>
      <c r="B22" s="748" t="s">
        <v>1127</v>
      </c>
      <c r="C22" s="748" t="s">
        <v>1128</v>
      </c>
      <c r="D22" s="748" t="s">
        <v>1129</v>
      </c>
      <c r="E22" s="748" t="s">
        <v>1130</v>
      </c>
      <c r="F22" s="752"/>
      <c r="G22" s="752"/>
      <c r="H22" s="766">
        <v>0</v>
      </c>
      <c r="I22" s="752">
        <v>1</v>
      </c>
      <c r="J22" s="752">
        <v>58.880000000000017</v>
      </c>
      <c r="K22" s="766">
        <v>1</v>
      </c>
      <c r="L22" s="752">
        <v>1</v>
      </c>
      <c r="M22" s="753">
        <v>58.880000000000017</v>
      </c>
    </row>
    <row r="23" spans="1:13" ht="14.4" customHeight="1" x14ac:dyDescent="0.3">
      <c r="A23" s="747" t="s">
        <v>600</v>
      </c>
      <c r="B23" s="748" t="s">
        <v>1131</v>
      </c>
      <c r="C23" s="748" t="s">
        <v>1132</v>
      </c>
      <c r="D23" s="748" t="s">
        <v>1133</v>
      </c>
      <c r="E23" s="748" t="s">
        <v>1134</v>
      </c>
      <c r="F23" s="752"/>
      <c r="G23" s="752"/>
      <c r="H23" s="766">
        <v>0</v>
      </c>
      <c r="I23" s="752">
        <v>1</v>
      </c>
      <c r="J23" s="752">
        <v>69.370000000000033</v>
      </c>
      <c r="K23" s="766">
        <v>1</v>
      </c>
      <c r="L23" s="752">
        <v>1</v>
      </c>
      <c r="M23" s="753">
        <v>69.370000000000033</v>
      </c>
    </row>
    <row r="24" spans="1:13" ht="14.4" customHeight="1" x14ac:dyDescent="0.3">
      <c r="A24" s="747" t="s">
        <v>600</v>
      </c>
      <c r="B24" s="748" t="s">
        <v>1135</v>
      </c>
      <c r="C24" s="748" t="s">
        <v>1136</v>
      </c>
      <c r="D24" s="748" t="s">
        <v>1137</v>
      </c>
      <c r="E24" s="748" t="s">
        <v>1138</v>
      </c>
      <c r="F24" s="752"/>
      <c r="G24" s="752"/>
      <c r="H24" s="766">
        <v>0</v>
      </c>
      <c r="I24" s="752">
        <v>1</v>
      </c>
      <c r="J24" s="752">
        <v>57.84</v>
      </c>
      <c r="K24" s="766">
        <v>1</v>
      </c>
      <c r="L24" s="752">
        <v>1</v>
      </c>
      <c r="M24" s="753">
        <v>57.84</v>
      </c>
    </row>
    <row r="25" spans="1:13" ht="14.4" customHeight="1" x14ac:dyDescent="0.3">
      <c r="A25" s="747" t="s">
        <v>600</v>
      </c>
      <c r="B25" s="748" t="s">
        <v>1139</v>
      </c>
      <c r="C25" s="748" t="s">
        <v>1140</v>
      </c>
      <c r="D25" s="748" t="s">
        <v>721</v>
      </c>
      <c r="E25" s="748" t="s">
        <v>1141</v>
      </c>
      <c r="F25" s="752"/>
      <c r="G25" s="752"/>
      <c r="H25" s="766">
        <v>0</v>
      </c>
      <c r="I25" s="752">
        <v>1</v>
      </c>
      <c r="J25" s="752">
        <v>225.24</v>
      </c>
      <c r="K25" s="766">
        <v>1</v>
      </c>
      <c r="L25" s="752">
        <v>1</v>
      </c>
      <c r="M25" s="753">
        <v>225.24</v>
      </c>
    </row>
    <row r="26" spans="1:13" ht="14.4" customHeight="1" x14ac:dyDescent="0.3">
      <c r="A26" s="747" t="s">
        <v>600</v>
      </c>
      <c r="B26" s="748" t="s">
        <v>1142</v>
      </c>
      <c r="C26" s="748" t="s">
        <v>1143</v>
      </c>
      <c r="D26" s="748" t="s">
        <v>680</v>
      </c>
      <c r="E26" s="748" t="s">
        <v>1144</v>
      </c>
      <c r="F26" s="752"/>
      <c r="G26" s="752"/>
      <c r="H26" s="766">
        <v>0</v>
      </c>
      <c r="I26" s="752">
        <v>1</v>
      </c>
      <c r="J26" s="752">
        <v>68.199999999999989</v>
      </c>
      <c r="K26" s="766">
        <v>1</v>
      </c>
      <c r="L26" s="752">
        <v>1</v>
      </c>
      <c r="M26" s="753">
        <v>68.199999999999989</v>
      </c>
    </row>
    <row r="27" spans="1:13" ht="14.4" customHeight="1" x14ac:dyDescent="0.3">
      <c r="A27" s="747" t="s">
        <v>600</v>
      </c>
      <c r="B27" s="748" t="s">
        <v>1142</v>
      </c>
      <c r="C27" s="748" t="s">
        <v>1145</v>
      </c>
      <c r="D27" s="748" t="s">
        <v>871</v>
      </c>
      <c r="E27" s="748" t="s">
        <v>1146</v>
      </c>
      <c r="F27" s="752"/>
      <c r="G27" s="752"/>
      <c r="H27" s="766">
        <v>0</v>
      </c>
      <c r="I27" s="752">
        <v>10</v>
      </c>
      <c r="J27" s="752">
        <v>649.59999999999991</v>
      </c>
      <c r="K27" s="766">
        <v>1</v>
      </c>
      <c r="L27" s="752">
        <v>10</v>
      </c>
      <c r="M27" s="753">
        <v>649.59999999999991</v>
      </c>
    </row>
    <row r="28" spans="1:13" ht="14.4" customHeight="1" x14ac:dyDescent="0.3">
      <c r="A28" s="747" t="s">
        <v>600</v>
      </c>
      <c r="B28" s="748" t="s">
        <v>1147</v>
      </c>
      <c r="C28" s="748" t="s">
        <v>1148</v>
      </c>
      <c r="D28" s="748" t="s">
        <v>1149</v>
      </c>
      <c r="E28" s="748" t="s">
        <v>1150</v>
      </c>
      <c r="F28" s="752">
        <v>50</v>
      </c>
      <c r="G28" s="752">
        <v>1814.19</v>
      </c>
      <c r="H28" s="766">
        <v>1</v>
      </c>
      <c r="I28" s="752"/>
      <c r="J28" s="752"/>
      <c r="K28" s="766">
        <v>0</v>
      </c>
      <c r="L28" s="752">
        <v>50</v>
      </c>
      <c r="M28" s="753">
        <v>1814.19</v>
      </c>
    </row>
    <row r="29" spans="1:13" ht="14.4" customHeight="1" x14ac:dyDescent="0.3">
      <c r="A29" s="747" t="s">
        <v>600</v>
      </c>
      <c r="B29" s="748" t="s">
        <v>1147</v>
      </c>
      <c r="C29" s="748" t="s">
        <v>1151</v>
      </c>
      <c r="D29" s="748" t="s">
        <v>1152</v>
      </c>
      <c r="E29" s="748" t="s">
        <v>1153</v>
      </c>
      <c r="F29" s="752"/>
      <c r="G29" s="752"/>
      <c r="H29" s="766">
        <v>0</v>
      </c>
      <c r="I29" s="752">
        <v>4</v>
      </c>
      <c r="J29" s="752">
        <v>1257.08</v>
      </c>
      <c r="K29" s="766">
        <v>1</v>
      </c>
      <c r="L29" s="752">
        <v>4</v>
      </c>
      <c r="M29" s="753">
        <v>1257.08</v>
      </c>
    </row>
    <row r="30" spans="1:13" ht="14.4" customHeight="1" x14ac:dyDescent="0.3">
      <c r="A30" s="747" t="s">
        <v>600</v>
      </c>
      <c r="B30" s="748" t="s">
        <v>1154</v>
      </c>
      <c r="C30" s="748" t="s">
        <v>1155</v>
      </c>
      <c r="D30" s="748" t="s">
        <v>931</v>
      </c>
      <c r="E30" s="748" t="s">
        <v>1156</v>
      </c>
      <c r="F30" s="752"/>
      <c r="G30" s="752"/>
      <c r="H30" s="766">
        <v>0</v>
      </c>
      <c r="I30" s="752">
        <v>61</v>
      </c>
      <c r="J30" s="752">
        <v>10216.759999999998</v>
      </c>
      <c r="K30" s="766">
        <v>1</v>
      </c>
      <c r="L30" s="752">
        <v>61</v>
      </c>
      <c r="M30" s="753">
        <v>10216.759999999998</v>
      </c>
    </row>
    <row r="31" spans="1:13" ht="14.4" customHeight="1" x14ac:dyDescent="0.3">
      <c r="A31" s="747" t="s">
        <v>600</v>
      </c>
      <c r="B31" s="748" t="s">
        <v>1154</v>
      </c>
      <c r="C31" s="748" t="s">
        <v>1157</v>
      </c>
      <c r="D31" s="748" t="s">
        <v>931</v>
      </c>
      <c r="E31" s="748" t="s">
        <v>1158</v>
      </c>
      <c r="F31" s="752"/>
      <c r="G31" s="752"/>
      <c r="H31" s="766">
        <v>0</v>
      </c>
      <c r="I31" s="752">
        <v>4</v>
      </c>
      <c r="J31" s="752">
        <v>458.56000000000012</v>
      </c>
      <c r="K31" s="766">
        <v>1</v>
      </c>
      <c r="L31" s="752">
        <v>4</v>
      </c>
      <c r="M31" s="753">
        <v>458.56000000000012</v>
      </c>
    </row>
    <row r="32" spans="1:13" ht="14.4" customHeight="1" x14ac:dyDescent="0.3">
      <c r="A32" s="747" t="s">
        <v>600</v>
      </c>
      <c r="B32" s="748" t="s">
        <v>1154</v>
      </c>
      <c r="C32" s="748" t="s">
        <v>1159</v>
      </c>
      <c r="D32" s="748" t="s">
        <v>1160</v>
      </c>
      <c r="E32" s="748" t="s">
        <v>1161</v>
      </c>
      <c r="F32" s="752"/>
      <c r="G32" s="752"/>
      <c r="H32" s="766">
        <v>0</v>
      </c>
      <c r="I32" s="752">
        <v>22</v>
      </c>
      <c r="J32" s="752">
        <v>2435.8600000000006</v>
      </c>
      <c r="K32" s="766">
        <v>1</v>
      </c>
      <c r="L32" s="752">
        <v>22</v>
      </c>
      <c r="M32" s="753">
        <v>2435.8600000000006</v>
      </c>
    </row>
    <row r="33" spans="1:13" ht="14.4" customHeight="1" x14ac:dyDescent="0.3">
      <c r="A33" s="747" t="s">
        <v>600</v>
      </c>
      <c r="B33" s="748" t="s">
        <v>1162</v>
      </c>
      <c r="C33" s="748" t="s">
        <v>1163</v>
      </c>
      <c r="D33" s="748" t="s">
        <v>1164</v>
      </c>
      <c r="E33" s="748" t="s">
        <v>1165</v>
      </c>
      <c r="F33" s="752"/>
      <c r="G33" s="752"/>
      <c r="H33" s="766">
        <v>0</v>
      </c>
      <c r="I33" s="752">
        <v>8.6999999999999993</v>
      </c>
      <c r="J33" s="752">
        <v>3990.69</v>
      </c>
      <c r="K33" s="766">
        <v>1</v>
      </c>
      <c r="L33" s="752">
        <v>8.6999999999999993</v>
      </c>
      <c r="M33" s="753">
        <v>3990.69</v>
      </c>
    </row>
    <row r="34" spans="1:13" ht="14.4" customHeight="1" x14ac:dyDescent="0.3">
      <c r="A34" s="747" t="s">
        <v>600</v>
      </c>
      <c r="B34" s="748" t="s">
        <v>1166</v>
      </c>
      <c r="C34" s="748" t="s">
        <v>1167</v>
      </c>
      <c r="D34" s="748" t="s">
        <v>1168</v>
      </c>
      <c r="E34" s="748" t="s">
        <v>958</v>
      </c>
      <c r="F34" s="752"/>
      <c r="G34" s="752"/>
      <c r="H34" s="766">
        <v>0</v>
      </c>
      <c r="I34" s="752">
        <v>23</v>
      </c>
      <c r="J34" s="752">
        <v>2891.8700000000003</v>
      </c>
      <c r="K34" s="766">
        <v>1</v>
      </c>
      <c r="L34" s="752">
        <v>23</v>
      </c>
      <c r="M34" s="753">
        <v>2891.8700000000003</v>
      </c>
    </row>
    <row r="35" spans="1:13" ht="14.4" customHeight="1" x14ac:dyDescent="0.3">
      <c r="A35" s="747" t="s">
        <v>600</v>
      </c>
      <c r="B35" s="748" t="s">
        <v>1169</v>
      </c>
      <c r="C35" s="748" t="s">
        <v>1170</v>
      </c>
      <c r="D35" s="748" t="s">
        <v>1171</v>
      </c>
      <c r="E35" s="748" t="s">
        <v>1172</v>
      </c>
      <c r="F35" s="752">
        <v>48</v>
      </c>
      <c r="G35" s="752">
        <v>1277.28</v>
      </c>
      <c r="H35" s="766">
        <v>1</v>
      </c>
      <c r="I35" s="752"/>
      <c r="J35" s="752"/>
      <c r="K35" s="766">
        <v>0</v>
      </c>
      <c r="L35" s="752">
        <v>48</v>
      </c>
      <c r="M35" s="753">
        <v>1277.28</v>
      </c>
    </row>
    <row r="36" spans="1:13" ht="14.4" customHeight="1" x14ac:dyDescent="0.3">
      <c r="A36" s="747" t="s">
        <v>600</v>
      </c>
      <c r="B36" s="748" t="s">
        <v>1173</v>
      </c>
      <c r="C36" s="748" t="s">
        <v>1174</v>
      </c>
      <c r="D36" s="748" t="s">
        <v>1175</v>
      </c>
      <c r="E36" s="748" t="s">
        <v>1176</v>
      </c>
      <c r="F36" s="752">
        <v>7.5</v>
      </c>
      <c r="G36" s="752">
        <v>8373.75</v>
      </c>
      <c r="H36" s="766">
        <v>1</v>
      </c>
      <c r="I36" s="752"/>
      <c r="J36" s="752"/>
      <c r="K36" s="766">
        <v>0</v>
      </c>
      <c r="L36" s="752">
        <v>7.5</v>
      </c>
      <c r="M36" s="753">
        <v>8373.75</v>
      </c>
    </row>
    <row r="37" spans="1:13" ht="14.4" customHeight="1" x14ac:dyDescent="0.3">
      <c r="A37" s="747" t="s">
        <v>600</v>
      </c>
      <c r="B37" s="748" t="s">
        <v>1173</v>
      </c>
      <c r="C37" s="748" t="s">
        <v>1177</v>
      </c>
      <c r="D37" s="748" t="s">
        <v>1178</v>
      </c>
      <c r="E37" s="748" t="s">
        <v>1179</v>
      </c>
      <c r="F37" s="752"/>
      <c r="G37" s="752"/>
      <c r="H37" s="766">
        <v>0</v>
      </c>
      <c r="I37" s="752">
        <v>4</v>
      </c>
      <c r="J37" s="752">
        <v>2156</v>
      </c>
      <c r="K37" s="766">
        <v>1</v>
      </c>
      <c r="L37" s="752">
        <v>4</v>
      </c>
      <c r="M37" s="753">
        <v>2156</v>
      </c>
    </row>
    <row r="38" spans="1:13" ht="14.4" customHeight="1" x14ac:dyDescent="0.3">
      <c r="A38" s="747" t="s">
        <v>600</v>
      </c>
      <c r="B38" s="748" t="s">
        <v>1173</v>
      </c>
      <c r="C38" s="748" t="s">
        <v>1180</v>
      </c>
      <c r="D38" s="748" t="s">
        <v>1178</v>
      </c>
      <c r="E38" s="748" t="s">
        <v>1176</v>
      </c>
      <c r="F38" s="752"/>
      <c r="G38" s="752"/>
      <c r="H38" s="766">
        <v>0</v>
      </c>
      <c r="I38" s="752">
        <v>8.8000000000000007</v>
      </c>
      <c r="J38" s="752">
        <v>8082.8</v>
      </c>
      <c r="K38" s="766">
        <v>1</v>
      </c>
      <c r="L38" s="752">
        <v>8.8000000000000007</v>
      </c>
      <c r="M38" s="753">
        <v>8082.8</v>
      </c>
    </row>
    <row r="39" spans="1:13" ht="14.4" customHeight="1" x14ac:dyDescent="0.3">
      <c r="A39" s="747" t="s">
        <v>600</v>
      </c>
      <c r="B39" s="748" t="s">
        <v>1181</v>
      </c>
      <c r="C39" s="748" t="s">
        <v>1182</v>
      </c>
      <c r="D39" s="748" t="s">
        <v>1183</v>
      </c>
      <c r="E39" s="748" t="s">
        <v>1184</v>
      </c>
      <c r="F39" s="752"/>
      <c r="G39" s="752"/>
      <c r="H39" s="766">
        <v>0</v>
      </c>
      <c r="I39" s="752">
        <v>7</v>
      </c>
      <c r="J39" s="752">
        <v>1078</v>
      </c>
      <c r="K39" s="766">
        <v>1</v>
      </c>
      <c r="L39" s="752">
        <v>7</v>
      </c>
      <c r="M39" s="753">
        <v>1078</v>
      </c>
    </row>
    <row r="40" spans="1:13" ht="14.4" customHeight="1" x14ac:dyDescent="0.3">
      <c r="A40" s="747" t="s">
        <v>600</v>
      </c>
      <c r="B40" s="748" t="s">
        <v>1185</v>
      </c>
      <c r="C40" s="748" t="s">
        <v>1186</v>
      </c>
      <c r="D40" s="748" t="s">
        <v>1187</v>
      </c>
      <c r="E40" s="748" t="s">
        <v>1188</v>
      </c>
      <c r="F40" s="752"/>
      <c r="G40" s="752"/>
      <c r="H40" s="766">
        <v>0</v>
      </c>
      <c r="I40" s="752">
        <v>13.200000000000001</v>
      </c>
      <c r="J40" s="752">
        <v>7411.9319999999998</v>
      </c>
      <c r="K40" s="766">
        <v>1</v>
      </c>
      <c r="L40" s="752">
        <v>13.200000000000001</v>
      </c>
      <c r="M40" s="753">
        <v>7411.9319999999998</v>
      </c>
    </row>
    <row r="41" spans="1:13" ht="14.4" customHeight="1" x14ac:dyDescent="0.3">
      <c r="A41" s="747" t="s">
        <v>600</v>
      </c>
      <c r="B41" s="748" t="s">
        <v>1189</v>
      </c>
      <c r="C41" s="748" t="s">
        <v>1190</v>
      </c>
      <c r="D41" s="748" t="s">
        <v>1191</v>
      </c>
      <c r="E41" s="748" t="s">
        <v>1192</v>
      </c>
      <c r="F41" s="752"/>
      <c r="G41" s="752"/>
      <c r="H41" s="766">
        <v>0</v>
      </c>
      <c r="I41" s="752">
        <v>5</v>
      </c>
      <c r="J41" s="752">
        <v>264.40000000000003</v>
      </c>
      <c r="K41" s="766">
        <v>1</v>
      </c>
      <c r="L41" s="752">
        <v>5</v>
      </c>
      <c r="M41" s="753">
        <v>264.40000000000003</v>
      </c>
    </row>
    <row r="42" spans="1:13" ht="14.4" customHeight="1" x14ac:dyDescent="0.3">
      <c r="A42" s="747" t="s">
        <v>600</v>
      </c>
      <c r="B42" s="748" t="s">
        <v>1193</v>
      </c>
      <c r="C42" s="748" t="s">
        <v>1194</v>
      </c>
      <c r="D42" s="748" t="s">
        <v>1195</v>
      </c>
      <c r="E42" s="748" t="s">
        <v>1196</v>
      </c>
      <c r="F42" s="752"/>
      <c r="G42" s="752"/>
      <c r="H42" s="766">
        <v>0</v>
      </c>
      <c r="I42" s="752">
        <v>3.3</v>
      </c>
      <c r="J42" s="752">
        <v>1237.6822</v>
      </c>
      <c r="K42" s="766">
        <v>1</v>
      </c>
      <c r="L42" s="752">
        <v>3.3</v>
      </c>
      <c r="M42" s="753">
        <v>1237.6822</v>
      </c>
    </row>
    <row r="43" spans="1:13" ht="14.4" customHeight="1" x14ac:dyDescent="0.3">
      <c r="A43" s="747" t="s">
        <v>600</v>
      </c>
      <c r="B43" s="748" t="s">
        <v>1197</v>
      </c>
      <c r="C43" s="748" t="s">
        <v>1198</v>
      </c>
      <c r="D43" s="748" t="s">
        <v>1199</v>
      </c>
      <c r="E43" s="748" t="s">
        <v>1200</v>
      </c>
      <c r="F43" s="752"/>
      <c r="G43" s="752"/>
      <c r="H43" s="766">
        <v>0</v>
      </c>
      <c r="I43" s="752">
        <v>2.5</v>
      </c>
      <c r="J43" s="752">
        <v>371.25</v>
      </c>
      <c r="K43" s="766">
        <v>1</v>
      </c>
      <c r="L43" s="752">
        <v>2.5</v>
      </c>
      <c r="M43" s="753">
        <v>371.25</v>
      </c>
    </row>
    <row r="44" spans="1:13" ht="14.4" customHeight="1" x14ac:dyDescent="0.3">
      <c r="A44" s="747" t="s">
        <v>600</v>
      </c>
      <c r="B44" s="748" t="s">
        <v>1201</v>
      </c>
      <c r="C44" s="748" t="s">
        <v>1202</v>
      </c>
      <c r="D44" s="748" t="s">
        <v>629</v>
      </c>
      <c r="E44" s="748" t="s">
        <v>630</v>
      </c>
      <c r="F44" s="752"/>
      <c r="G44" s="752"/>
      <c r="H44" s="766">
        <v>0</v>
      </c>
      <c r="I44" s="752">
        <v>1</v>
      </c>
      <c r="J44" s="752">
        <v>48.6</v>
      </c>
      <c r="K44" s="766">
        <v>1</v>
      </c>
      <c r="L44" s="752">
        <v>1</v>
      </c>
      <c r="M44" s="753">
        <v>48.6</v>
      </c>
    </row>
    <row r="45" spans="1:13" ht="14.4" customHeight="1" x14ac:dyDescent="0.3">
      <c r="A45" s="747" t="s">
        <v>600</v>
      </c>
      <c r="B45" s="748" t="s">
        <v>1201</v>
      </c>
      <c r="C45" s="748" t="s">
        <v>1203</v>
      </c>
      <c r="D45" s="748" t="s">
        <v>1204</v>
      </c>
      <c r="E45" s="748" t="s">
        <v>1205</v>
      </c>
      <c r="F45" s="752">
        <v>1</v>
      </c>
      <c r="G45" s="752">
        <v>51.22000000000002</v>
      </c>
      <c r="H45" s="766">
        <v>1</v>
      </c>
      <c r="I45" s="752"/>
      <c r="J45" s="752"/>
      <c r="K45" s="766">
        <v>0</v>
      </c>
      <c r="L45" s="752">
        <v>1</v>
      </c>
      <c r="M45" s="753">
        <v>51.22000000000002</v>
      </c>
    </row>
    <row r="46" spans="1:13" ht="14.4" customHeight="1" x14ac:dyDescent="0.3">
      <c r="A46" s="747" t="s">
        <v>600</v>
      </c>
      <c r="B46" s="748" t="s">
        <v>1201</v>
      </c>
      <c r="C46" s="748" t="s">
        <v>1206</v>
      </c>
      <c r="D46" s="748" t="s">
        <v>1204</v>
      </c>
      <c r="E46" s="748" t="s">
        <v>1207</v>
      </c>
      <c r="F46" s="752">
        <v>2</v>
      </c>
      <c r="G46" s="752">
        <v>54.02</v>
      </c>
      <c r="H46" s="766">
        <v>1</v>
      </c>
      <c r="I46" s="752"/>
      <c r="J46" s="752"/>
      <c r="K46" s="766">
        <v>0</v>
      </c>
      <c r="L46" s="752">
        <v>2</v>
      </c>
      <c r="M46" s="753">
        <v>54.02</v>
      </c>
    </row>
    <row r="47" spans="1:13" ht="14.4" customHeight="1" x14ac:dyDescent="0.3">
      <c r="A47" s="747" t="s">
        <v>600</v>
      </c>
      <c r="B47" s="748" t="s">
        <v>1208</v>
      </c>
      <c r="C47" s="748" t="s">
        <v>1209</v>
      </c>
      <c r="D47" s="748" t="s">
        <v>847</v>
      </c>
      <c r="E47" s="748" t="s">
        <v>848</v>
      </c>
      <c r="F47" s="752"/>
      <c r="G47" s="752"/>
      <c r="H47" s="766">
        <v>0</v>
      </c>
      <c r="I47" s="752">
        <v>12</v>
      </c>
      <c r="J47" s="752">
        <v>407.21999999999997</v>
      </c>
      <c r="K47" s="766">
        <v>1</v>
      </c>
      <c r="L47" s="752">
        <v>12</v>
      </c>
      <c r="M47" s="753">
        <v>407.21999999999997</v>
      </c>
    </row>
    <row r="48" spans="1:13" ht="14.4" customHeight="1" x14ac:dyDescent="0.3">
      <c r="A48" s="747" t="s">
        <v>600</v>
      </c>
      <c r="B48" s="748" t="s">
        <v>1208</v>
      </c>
      <c r="C48" s="748" t="s">
        <v>1210</v>
      </c>
      <c r="D48" s="748" t="s">
        <v>847</v>
      </c>
      <c r="E48" s="748" t="s">
        <v>1211</v>
      </c>
      <c r="F48" s="752"/>
      <c r="G48" s="752"/>
      <c r="H48" s="766">
        <v>0</v>
      </c>
      <c r="I48" s="752">
        <v>168</v>
      </c>
      <c r="J48" s="752">
        <v>8510.8700000000008</v>
      </c>
      <c r="K48" s="766">
        <v>1</v>
      </c>
      <c r="L48" s="752">
        <v>168</v>
      </c>
      <c r="M48" s="753">
        <v>8510.8700000000008</v>
      </c>
    </row>
    <row r="49" spans="1:13" ht="14.4" customHeight="1" x14ac:dyDescent="0.3">
      <c r="A49" s="747" t="s">
        <v>600</v>
      </c>
      <c r="B49" s="748" t="s">
        <v>1212</v>
      </c>
      <c r="C49" s="748" t="s">
        <v>1213</v>
      </c>
      <c r="D49" s="748" t="s">
        <v>1214</v>
      </c>
      <c r="E49" s="748" t="s">
        <v>1215</v>
      </c>
      <c r="F49" s="752"/>
      <c r="G49" s="752"/>
      <c r="H49" s="766">
        <v>0</v>
      </c>
      <c r="I49" s="752">
        <v>6</v>
      </c>
      <c r="J49" s="752">
        <v>1353.0000000000002</v>
      </c>
      <c r="K49" s="766">
        <v>1</v>
      </c>
      <c r="L49" s="752">
        <v>6</v>
      </c>
      <c r="M49" s="753">
        <v>1353.0000000000002</v>
      </c>
    </row>
    <row r="50" spans="1:13" ht="14.4" customHeight="1" x14ac:dyDescent="0.3">
      <c r="A50" s="747" t="s">
        <v>600</v>
      </c>
      <c r="B50" s="748" t="s">
        <v>1216</v>
      </c>
      <c r="C50" s="748" t="s">
        <v>1217</v>
      </c>
      <c r="D50" s="748" t="s">
        <v>1218</v>
      </c>
      <c r="E50" s="748" t="s">
        <v>1219</v>
      </c>
      <c r="F50" s="752"/>
      <c r="G50" s="752"/>
      <c r="H50" s="766">
        <v>0</v>
      </c>
      <c r="I50" s="752">
        <v>54</v>
      </c>
      <c r="J50" s="752">
        <v>493.04</v>
      </c>
      <c r="K50" s="766">
        <v>1</v>
      </c>
      <c r="L50" s="752">
        <v>54</v>
      </c>
      <c r="M50" s="753">
        <v>493.04</v>
      </c>
    </row>
    <row r="51" spans="1:13" ht="14.4" customHeight="1" x14ac:dyDescent="0.3">
      <c r="A51" s="747" t="s">
        <v>600</v>
      </c>
      <c r="B51" s="748" t="s">
        <v>1220</v>
      </c>
      <c r="C51" s="748" t="s">
        <v>1221</v>
      </c>
      <c r="D51" s="748" t="s">
        <v>910</v>
      </c>
      <c r="E51" s="748" t="s">
        <v>1222</v>
      </c>
      <c r="F51" s="752"/>
      <c r="G51" s="752"/>
      <c r="H51" s="766">
        <v>0</v>
      </c>
      <c r="I51" s="752">
        <v>4</v>
      </c>
      <c r="J51" s="752">
        <v>181.95999999999998</v>
      </c>
      <c r="K51" s="766">
        <v>1</v>
      </c>
      <c r="L51" s="752">
        <v>4</v>
      </c>
      <c r="M51" s="753">
        <v>181.95999999999998</v>
      </c>
    </row>
    <row r="52" spans="1:13" ht="14.4" customHeight="1" x14ac:dyDescent="0.3">
      <c r="A52" s="747" t="s">
        <v>600</v>
      </c>
      <c r="B52" s="748" t="s">
        <v>1223</v>
      </c>
      <c r="C52" s="748" t="s">
        <v>1224</v>
      </c>
      <c r="D52" s="748" t="s">
        <v>1225</v>
      </c>
      <c r="E52" s="748" t="s">
        <v>1226</v>
      </c>
      <c r="F52" s="752"/>
      <c r="G52" s="752"/>
      <c r="H52" s="766">
        <v>0</v>
      </c>
      <c r="I52" s="752">
        <v>1</v>
      </c>
      <c r="J52" s="752">
        <v>50.289999999999992</v>
      </c>
      <c r="K52" s="766">
        <v>1</v>
      </c>
      <c r="L52" s="752">
        <v>1</v>
      </c>
      <c r="M52" s="753">
        <v>50.289999999999992</v>
      </c>
    </row>
    <row r="53" spans="1:13" ht="14.4" customHeight="1" x14ac:dyDescent="0.3">
      <c r="A53" s="747" t="s">
        <v>600</v>
      </c>
      <c r="B53" s="748" t="s">
        <v>1223</v>
      </c>
      <c r="C53" s="748" t="s">
        <v>1227</v>
      </c>
      <c r="D53" s="748" t="s">
        <v>1225</v>
      </c>
      <c r="E53" s="748" t="s">
        <v>1228</v>
      </c>
      <c r="F53" s="752"/>
      <c r="G53" s="752"/>
      <c r="H53" s="766">
        <v>0</v>
      </c>
      <c r="I53" s="752">
        <v>1</v>
      </c>
      <c r="J53" s="752">
        <v>100.59999999999998</v>
      </c>
      <c r="K53" s="766">
        <v>1</v>
      </c>
      <c r="L53" s="752">
        <v>1</v>
      </c>
      <c r="M53" s="753">
        <v>100.59999999999998</v>
      </c>
    </row>
    <row r="54" spans="1:13" ht="14.4" customHeight="1" x14ac:dyDescent="0.3">
      <c r="A54" s="747" t="s">
        <v>600</v>
      </c>
      <c r="B54" s="748" t="s">
        <v>1229</v>
      </c>
      <c r="C54" s="748" t="s">
        <v>1230</v>
      </c>
      <c r="D54" s="748" t="s">
        <v>906</v>
      </c>
      <c r="E54" s="748" t="s">
        <v>1231</v>
      </c>
      <c r="F54" s="752"/>
      <c r="G54" s="752"/>
      <c r="H54" s="766">
        <v>0</v>
      </c>
      <c r="I54" s="752">
        <v>1</v>
      </c>
      <c r="J54" s="752">
        <v>75</v>
      </c>
      <c r="K54" s="766">
        <v>1</v>
      </c>
      <c r="L54" s="752">
        <v>1</v>
      </c>
      <c r="M54" s="753">
        <v>75</v>
      </c>
    </row>
    <row r="55" spans="1:13" ht="14.4" customHeight="1" x14ac:dyDescent="0.3">
      <c r="A55" s="747" t="s">
        <v>600</v>
      </c>
      <c r="B55" s="748" t="s">
        <v>1229</v>
      </c>
      <c r="C55" s="748" t="s">
        <v>1232</v>
      </c>
      <c r="D55" s="748" t="s">
        <v>906</v>
      </c>
      <c r="E55" s="748" t="s">
        <v>1233</v>
      </c>
      <c r="F55" s="752"/>
      <c r="G55" s="752"/>
      <c r="H55" s="766">
        <v>0</v>
      </c>
      <c r="I55" s="752">
        <v>1</v>
      </c>
      <c r="J55" s="752">
        <v>28.500000000000007</v>
      </c>
      <c r="K55" s="766">
        <v>1</v>
      </c>
      <c r="L55" s="752">
        <v>1</v>
      </c>
      <c r="M55" s="753">
        <v>28.500000000000007</v>
      </c>
    </row>
    <row r="56" spans="1:13" ht="14.4" customHeight="1" x14ac:dyDescent="0.3">
      <c r="A56" s="747" t="s">
        <v>600</v>
      </c>
      <c r="B56" s="748" t="s">
        <v>1229</v>
      </c>
      <c r="C56" s="748" t="s">
        <v>1234</v>
      </c>
      <c r="D56" s="748" t="s">
        <v>906</v>
      </c>
      <c r="E56" s="748" t="s">
        <v>667</v>
      </c>
      <c r="F56" s="752"/>
      <c r="G56" s="752"/>
      <c r="H56" s="766">
        <v>0</v>
      </c>
      <c r="I56" s="752">
        <v>2</v>
      </c>
      <c r="J56" s="752">
        <v>59.7</v>
      </c>
      <c r="K56" s="766">
        <v>1</v>
      </c>
      <c r="L56" s="752">
        <v>2</v>
      </c>
      <c r="M56" s="753">
        <v>59.7</v>
      </c>
    </row>
    <row r="57" spans="1:13" ht="14.4" customHeight="1" x14ac:dyDescent="0.3">
      <c r="A57" s="747" t="s">
        <v>600</v>
      </c>
      <c r="B57" s="748" t="s">
        <v>1235</v>
      </c>
      <c r="C57" s="748" t="s">
        <v>1236</v>
      </c>
      <c r="D57" s="748" t="s">
        <v>918</v>
      </c>
      <c r="E57" s="748" t="s">
        <v>919</v>
      </c>
      <c r="F57" s="752"/>
      <c r="G57" s="752"/>
      <c r="H57" s="766">
        <v>0</v>
      </c>
      <c r="I57" s="752">
        <v>1</v>
      </c>
      <c r="J57" s="752">
        <v>131.25</v>
      </c>
      <c r="K57" s="766">
        <v>1</v>
      </c>
      <c r="L57" s="752">
        <v>1</v>
      </c>
      <c r="M57" s="753">
        <v>131.25</v>
      </c>
    </row>
    <row r="58" spans="1:13" ht="14.4" customHeight="1" x14ac:dyDescent="0.3">
      <c r="A58" s="747" t="s">
        <v>600</v>
      </c>
      <c r="B58" s="748" t="s">
        <v>1235</v>
      </c>
      <c r="C58" s="748" t="s">
        <v>1237</v>
      </c>
      <c r="D58" s="748" t="s">
        <v>921</v>
      </c>
      <c r="E58" s="748" t="s">
        <v>1238</v>
      </c>
      <c r="F58" s="752"/>
      <c r="G58" s="752"/>
      <c r="H58" s="766">
        <v>0</v>
      </c>
      <c r="I58" s="752">
        <v>1</v>
      </c>
      <c r="J58" s="752">
        <v>111.95000000000003</v>
      </c>
      <c r="K58" s="766">
        <v>1</v>
      </c>
      <c r="L58" s="752">
        <v>1</v>
      </c>
      <c r="M58" s="753">
        <v>111.95000000000003</v>
      </c>
    </row>
    <row r="59" spans="1:13" ht="14.4" customHeight="1" x14ac:dyDescent="0.3">
      <c r="A59" s="747" t="s">
        <v>600</v>
      </c>
      <c r="B59" s="748" t="s">
        <v>1235</v>
      </c>
      <c r="C59" s="748" t="s">
        <v>1239</v>
      </c>
      <c r="D59" s="748" t="s">
        <v>925</v>
      </c>
      <c r="E59" s="748" t="s">
        <v>924</v>
      </c>
      <c r="F59" s="752"/>
      <c r="G59" s="752"/>
      <c r="H59" s="766">
        <v>0</v>
      </c>
      <c r="I59" s="752">
        <v>3</v>
      </c>
      <c r="J59" s="752">
        <v>368.07</v>
      </c>
      <c r="K59" s="766">
        <v>1</v>
      </c>
      <c r="L59" s="752">
        <v>3</v>
      </c>
      <c r="M59" s="753">
        <v>368.07</v>
      </c>
    </row>
    <row r="60" spans="1:13" ht="14.4" customHeight="1" x14ac:dyDescent="0.3">
      <c r="A60" s="747" t="s">
        <v>600</v>
      </c>
      <c r="B60" s="748" t="s">
        <v>1235</v>
      </c>
      <c r="C60" s="748" t="s">
        <v>1240</v>
      </c>
      <c r="D60" s="748" t="s">
        <v>923</v>
      </c>
      <c r="E60" s="748" t="s">
        <v>924</v>
      </c>
      <c r="F60" s="752"/>
      <c r="G60" s="752"/>
      <c r="H60" s="766">
        <v>0</v>
      </c>
      <c r="I60" s="752">
        <v>2</v>
      </c>
      <c r="J60" s="752">
        <v>245.38000000000008</v>
      </c>
      <c r="K60" s="766">
        <v>1</v>
      </c>
      <c r="L60" s="752">
        <v>2</v>
      </c>
      <c r="M60" s="753">
        <v>245.38000000000008</v>
      </c>
    </row>
    <row r="61" spans="1:13" ht="14.4" customHeight="1" x14ac:dyDescent="0.3">
      <c r="A61" s="747" t="s">
        <v>600</v>
      </c>
      <c r="B61" s="748" t="s">
        <v>1235</v>
      </c>
      <c r="C61" s="748" t="s">
        <v>1241</v>
      </c>
      <c r="D61" s="748" t="s">
        <v>1242</v>
      </c>
      <c r="E61" s="748" t="s">
        <v>917</v>
      </c>
      <c r="F61" s="752"/>
      <c r="G61" s="752"/>
      <c r="H61" s="766">
        <v>0</v>
      </c>
      <c r="I61" s="752">
        <v>2</v>
      </c>
      <c r="J61" s="752">
        <v>358.52</v>
      </c>
      <c r="K61" s="766">
        <v>1</v>
      </c>
      <c r="L61" s="752">
        <v>2</v>
      </c>
      <c r="M61" s="753">
        <v>358.52</v>
      </c>
    </row>
    <row r="62" spans="1:13" ht="14.4" customHeight="1" x14ac:dyDescent="0.3">
      <c r="A62" s="747" t="s">
        <v>600</v>
      </c>
      <c r="B62" s="748" t="s">
        <v>1235</v>
      </c>
      <c r="C62" s="748" t="s">
        <v>1243</v>
      </c>
      <c r="D62" s="748" t="s">
        <v>920</v>
      </c>
      <c r="E62" s="748" t="s">
        <v>919</v>
      </c>
      <c r="F62" s="752"/>
      <c r="G62" s="752"/>
      <c r="H62" s="766">
        <v>0</v>
      </c>
      <c r="I62" s="752">
        <v>1</v>
      </c>
      <c r="J62" s="752">
        <v>135.6</v>
      </c>
      <c r="K62" s="766">
        <v>1</v>
      </c>
      <c r="L62" s="752">
        <v>1</v>
      </c>
      <c r="M62" s="753">
        <v>135.6</v>
      </c>
    </row>
    <row r="63" spans="1:13" ht="14.4" customHeight="1" x14ac:dyDescent="0.3">
      <c r="A63" s="747" t="s">
        <v>605</v>
      </c>
      <c r="B63" s="748" t="s">
        <v>1105</v>
      </c>
      <c r="C63" s="748" t="s">
        <v>1106</v>
      </c>
      <c r="D63" s="748" t="s">
        <v>734</v>
      </c>
      <c r="E63" s="748" t="s">
        <v>735</v>
      </c>
      <c r="F63" s="752"/>
      <c r="G63" s="752"/>
      <c r="H63" s="766">
        <v>0</v>
      </c>
      <c r="I63" s="752">
        <v>2</v>
      </c>
      <c r="J63" s="752">
        <v>80.779999999999987</v>
      </c>
      <c r="K63" s="766">
        <v>1</v>
      </c>
      <c r="L63" s="752">
        <v>2</v>
      </c>
      <c r="M63" s="753">
        <v>80.779999999999987</v>
      </c>
    </row>
    <row r="64" spans="1:13" ht="14.4" customHeight="1" thickBot="1" x14ac:dyDescent="0.35">
      <c r="A64" s="754" t="s">
        <v>605</v>
      </c>
      <c r="B64" s="755" t="s">
        <v>1244</v>
      </c>
      <c r="C64" s="755" t="s">
        <v>1245</v>
      </c>
      <c r="D64" s="755" t="s">
        <v>1246</v>
      </c>
      <c r="E64" s="755" t="s">
        <v>1247</v>
      </c>
      <c r="F64" s="759"/>
      <c r="G64" s="759"/>
      <c r="H64" s="767">
        <v>0</v>
      </c>
      <c r="I64" s="759">
        <v>3</v>
      </c>
      <c r="J64" s="759">
        <v>5192.1900000000014</v>
      </c>
      <c r="K64" s="767">
        <v>1</v>
      </c>
      <c r="L64" s="759">
        <v>3</v>
      </c>
      <c r="M64" s="760">
        <v>5192.1900000000014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637</v>
      </c>
      <c r="C3" s="396">
        <f>SUM(C6:C1048576)</f>
        <v>329</v>
      </c>
      <c r="D3" s="396">
        <f>SUM(D6:D1048576)</f>
        <v>218</v>
      </c>
      <c r="E3" s="397">
        <f>SUM(E6:E1048576)</f>
        <v>0</v>
      </c>
      <c r="F3" s="394">
        <f>IF(SUM($B3:$E3)=0,"",B3/SUM($B3:$E3))</f>
        <v>0.5380067567567568</v>
      </c>
      <c r="G3" s="392">
        <f t="shared" ref="G3:I3" si="0">IF(SUM($B3:$E3)=0,"",C3/SUM($B3:$E3))</f>
        <v>0.2778716216216216</v>
      </c>
      <c r="H3" s="392">
        <f t="shared" si="0"/>
        <v>0.18412162162162163</v>
      </c>
      <c r="I3" s="393">
        <f t="shared" si="0"/>
        <v>0</v>
      </c>
      <c r="J3" s="396">
        <f>SUM(J6:J1048576)</f>
        <v>139</v>
      </c>
      <c r="K3" s="396">
        <f>SUM(K6:K1048576)</f>
        <v>107</v>
      </c>
      <c r="L3" s="396">
        <f>SUM(L6:L1048576)</f>
        <v>218</v>
      </c>
      <c r="M3" s="397">
        <f>SUM(M6:M1048576)</f>
        <v>0</v>
      </c>
      <c r="N3" s="394">
        <f>IF(SUM($J3:$M3)=0,"",J3/SUM($J3:$M3))</f>
        <v>0.29956896551724138</v>
      </c>
      <c r="O3" s="392">
        <f t="shared" ref="O3:Q3" si="1">IF(SUM($J3:$M3)=0,"",K3/SUM($J3:$M3))</f>
        <v>0.23060344827586207</v>
      </c>
      <c r="P3" s="392">
        <f t="shared" si="1"/>
        <v>0.46982758620689657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1249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1250</v>
      </c>
      <c r="B7" s="798">
        <v>362</v>
      </c>
      <c r="C7" s="752">
        <v>295</v>
      </c>
      <c r="D7" s="752">
        <v>218</v>
      </c>
      <c r="E7" s="753"/>
      <c r="F7" s="795">
        <v>0.4137142857142857</v>
      </c>
      <c r="G7" s="766">
        <v>0.33714285714285713</v>
      </c>
      <c r="H7" s="766">
        <v>0.24914285714285714</v>
      </c>
      <c r="I7" s="801">
        <v>0</v>
      </c>
      <c r="J7" s="798">
        <v>49</v>
      </c>
      <c r="K7" s="752">
        <v>91</v>
      </c>
      <c r="L7" s="752">
        <v>218</v>
      </c>
      <c r="M7" s="753"/>
      <c r="N7" s="795">
        <v>0.13687150837988826</v>
      </c>
      <c r="O7" s="766">
        <v>0.25418994413407819</v>
      </c>
      <c r="P7" s="766">
        <v>0.60893854748603349</v>
      </c>
      <c r="Q7" s="789">
        <v>0</v>
      </c>
    </row>
    <row r="8" spans="1:17" ht="14.4" customHeight="1" x14ac:dyDescent="0.3">
      <c r="A8" s="792" t="s">
        <v>1251</v>
      </c>
      <c r="B8" s="798">
        <v>273</v>
      </c>
      <c r="C8" s="752">
        <v>34</v>
      </c>
      <c r="D8" s="752"/>
      <c r="E8" s="753"/>
      <c r="F8" s="795">
        <v>0.88925081433224751</v>
      </c>
      <c r="G8" s="766">
        <v>0.11074918566775244</v>
      </c>
      <c r="H8" s="766">
        <v>0</v>
      </c>
      <c r="I8" s="801">
        <v>0</v>
      </c>
      <c r="J8" s="798">
        <v>88</v>
      </c>
      <c r="K8" s="752">
        <v>16</v>
      </c>
      <c r="L8" s="752"/>
      <c r="M8" s="753"/>
      <c r="N8" s="795">
        <v>0.84615384615384615</v>
      </c>
      <c r="O8" s="766">
        <v>0.15384615384615385</v>
      </c>
      <c r="P8" s="766">
        <v>0</v>
      </c>
      <c r="Q8" s="789">
        <v>0</v>
      </c>
    </row>
    <row r="9" spans="1:17" ht="14.4" customHeight="1" thickBot="1" x14ac:dyDescent="0.35">
      <c r="A9" s="793" t="s">
        <v>1252</v>
      </c>
      <c r="B9" s="799">
        <v>2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2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1253</v>
      </c>
      <c r="C5" s="733">
        <v>5962572.6100000031</v>
      </c>
      <c r="D5" s="733">
        <v>4325</v>
      </c>
      <c r="E5" s="733">
        <v>4153227.8400000036</v>
      </c>
      <c r="F5" s="803">
        <v>0.69654964587508839</v>
      </c>
      <c r="G5" s="733">
        <v>2905</v>
      </c>
      <c r="H5" s="803">
        <v>0.67167630057803474</v>
      </c>
      <c r="I5" s="733">
        <v>1809344.7700000005</v>
      </c>
      <c r="J5" s="803">
        <v>0.30345035412491178</v>
      </c>
      <c r="K5" s="733">
        <v>1420</v>
      </c>
      <c r="L5" s="803">
        <v>0.32832369942196532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1254</v>
      </c>
      <c r="C6" s="733">
        <v>2749566.0600000038</v>
      </c>
      <c r="D6" s="733">
        <v>3497</v>
      </c>
      <c r="E6" s="733">
        <v>1862335.6700000034</v>
      </c>
      <c r="F6" s="803">
        <v>0.67731984951836399</v>
      </c>
      <c r="G6" s="733">
        <v>2316</v>
      </c>
      <c r="H6" s="803">
        <v>0.66228195596225337</v>
      </c>
      <c r="I6" s="733">
        <v>887230.39000000036</v>
      </c>
      <c r="J6" s="803">
        <v>0.32268015048163606</v>
      </c>
      <c r="K6" s="733">
        <v>1181</v>
      </c>
      <c r="L6" s="803">
        <v>0.33771804403774663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1255</v>
      </c>
      <c r="C7" s="733">
        <v>0</v>
      </c>
      <c r="D7" s="733">
        <v>44</v>
      </c>
      <c r="E7" s="733">
        <v>0</v>
      </c>
      <c r="F7" s="803" t="s">
        <v>586</v>
      </c>
      <c r="G7" s="733">
        <v>33</v>
      </c>
      <c r="H7" s="803">
        <v>0.75</v>
      </c>
      <c r="I7" s="733">
        <v>0</v>
      </c>
      <c r="J7" s="803" t="s">
        <v>586</v>
      </c>
      <c r="K7" s="733">
        <v>11</v>
      </c>
      <c r="L7" s="803">
        <v>0.25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1256</v>
      </c>
      <c r="C8" s="733">
        <v>3213006.55</v>
      </c>
      <c r="D8" s="733">
        <v>784</v>
      </c>
      <c r="E8" s="733">
        <v>2290892.17</v>
      </c>
      <c r="F8" s="803">
        <v>0.71300575780027586</v>
      </c>
      <c r="G8" s="733">
        <v>556</v>
      </c>
      <c r="H8" s="803">
        <v>0.70918367346938771</v>
      </c>
      <c r="I8" s="733">
        <v>922114.38</v>
      </c>
      <c r="J8" s="803">
        <v>0.28699424219972414</v>
      </c>
      <c r="K8" s="733">
        <v>228</v>
      </c>
      <c r="L8" s="803">
        <v>0.29081632653061223</v>
      </c>
      <c r="M8" s="733" t="s">
        <v>1</v>
      </c>
      <c r="N8" s="270"/>
    </row>
    <row r="9" spans="1:14" ht="14.4" customHeight="1" x14ac:dyDescent="0.3">
      <c r="A9" s="729" t="s">
        <v>584</v>
      </c>
      <c r="B9" s="730" t="s">
        <v>3</v>
      </c>
      <c r="C9" s="733">
        <v>5962572.6100000031</v>
      </c>
      <c r="D9" s="733">
        <v>4325</v>
      </c>
      <c r="E9" s="733">
        <v>4153227.8400000036</v>
      </c>
      <c r="F9" s="803">
        <v>0.69654964587508839</v>
      </c>
      <c r="G9" s="733">
        <v>2905</v>
      </c>
      <c r="H9" s="803">
        <v>0.67167630057803474</v>
      </c>
      <c r="I9" s="733">
        <v>1809344.7700000005</v>
      </c>
      <c r="J9" s="803">
        <v>0.30345035412491178</v>
      </c>
      <c r="K9" s="733">
        <v>1420</v>
      </c>
      <c r="L9" s="803">
        <v>0.32832369942196532</v>
      </c>
      <c r="M9" s="733" t="s">
        <v>599</v>
      </c>
      <c r="N9" s="270"/>
    </row>
    <row r="11" spans="1:14" ht="14.4" customHeight="1" x14ac:dyDescent="0.3">
      <c r="A11" s="729">
        <v>12</v>
      </c>
      <c r="B11" s="730" t="s">
        <v>1253</v>
      </c>
      <c r="C11" s="733" t="s">
        <v>586</v>
      </c>
      <c r="D11" s="733" t="s">
        <v>586</v>
      </c>
      <c r="E11" s="733" t="s">
        <v>586</v>
      </c>
      <c r="F11" s="803" t="s">
        <v>586</v>
      </c>
      <c r="G11" s="733" t="s">
        <v>586</v>
      </c>
      <c r="H11" s="803" t="s">
        <v>586</v>
      </c>
      <c r="I11" s="733" t="s">
        <v>586</v>
      </c>
      <c r="J11" s="803" t="s">
        <v>586</v>
      </c>
      <c r="K11" s="733" t="s">
        <v>586</v>
      </c>
      <c r="L11" s="803" t="s">
        <v>586</v>
      </c>
      <c r="M11" s="733" t="s">
        <v>73</v>
      </c>
      <c r="N11" s="270"/>
    </row>
    <row r="12" spans="1:14" ht="14.4" customHeight="1" x14ac:dyDescent="0.3">
      <c r="A12" s="729" t="s">
        <v>1257</v>
      </c>
      <c r="B12" s="730" t="s">
        <v>1254</v>
      </c>
      <c r="C12" s="733">
        <v>21696.080000000002</v>
      </c>
      <c r="D12" s="733">
        <v>70</v>
      </c>
      <c r="E12" s="733">
        <v>15895.610000000004</v>
      </c>
      <c r="F12" s="803">
        <v>0.73264893934756892</v>
      </c>
      <c r="G12" s="733">
        <v>42</v>
      </c>
      <c r="H12" s="803">
        <v>0.6</v>
      </c>
      <c r="I12" s="733">
        <v>5800.4699999999993</v>
      </c>
      <c r="J12" s="803">
        <v>0.26735106065243119</v>
      </c>
      <c r="K12" s="733">
        <v>28</v>
      </c>
      <c r="L12" s="803">
        <v>0.4</v>
      </c>
      <c r="M12" s="733" t="s">
        <v>1</v>
      </c>
      <c r="N12" s="270"/>
    </row>
    <row r="13" spans="1:14" ht="14.4" customHeight="1" x14ac:dyDescent="0.3">
      <c r="A13" s="729" t="s">
        <v>1257</v>
      </c>
      <c r="B13" s="730" t="s">
        <v>1256</v>
      </c>
      <c r="C13" s="733">
        <v>32285.35</v>
      </c>
      <c r="D13" s="733">
        <v>89</v>
      </c>
      <c r="E13" s="733">
        <v>27585</v>
      </c>
      <c r="F13" s="803">
        <v>0.85441229535996976</v>
      </c>
      <c r="G13" s="733">
        <v>74</v>
      </c>
      <c r="H13" s="803">
        <v>0.8314606741573034</v>
      </c>
      <c r="I13" s="733">
        <v>4700.3500000000004</v>
      </c>
      <c r="J13" s="803">
        <v>0.14558770464003024</v>
      </c>
      <c r="K13" s="733">
        <v>15</v>
      </c>
      <c r="L13" s="803">
        <v>0.16853932584269662</v>
      </c>
      <c r="M13" s="733" t="s">
        <v>1</v>
      </c>
      <c r="N13" s="270"/>
    </row>
    <row r="14" spans="1:14" ht="14.4" customHeight="1" x14ac:dyDescent="0.3">
      <c r="A14" s="729" t="s">
        <v>1257</v>
      </c>
      <c r="B14" s="730" t="s">
        <v>1258</v>
      </c>
      <c r="C14" s="733">
        <v>53981.43</v>
      </c>
      <c r="D14" s="733">
        <v>159</v>
      </c>
      <c r="E14" s="733">
        <v>43480.61</v>
      </c>
      <c r="F14" s="803">
        <v>0.80547347485978049</v>
      </c>
      <c r="G14" s="733">
        <v>116</v>
      </c>
      <c r="H14" s="803">
        <v>0.72955974842767291</v>
      </c>
      <c r="I14" s="733">
        <v>10500.82</v>
      </c>
      <c r="J14" s="803">
        <v>0.19452652514021951</v>
      </c>
      <c r="K14" s="733">
        <v>43</v>
      </c>
      <c r="L14" s="803">
        <v>0.27044025157232704</v>
      </c>
      <c r="M14" s="733" t="s">
        <v>603</v>
      </c>
      <c r="N14" s="270"/>
    </row>
    <row r="15" spans="1:14" ht="14.4" customHeight="1" x14ac:dyDescent="0.3">
      <c r="A15" s="729" t="s">
        <v>586</v>
      </c>
      <c r="B15" s="730" t="s">
        <v>586</v>
      </c>
      <c r="C15" s="733" t="s">
        <v>586</v>
      </c>
      <c r="D15" s="733" t="s">
        <v>586</v>
      </c>
      <c r="E15" s="733" t="s">
        <v>586</v>
      </c>
      <c r="F15" s="803" t="s">
        <v>586</v>
      </c>
      <c r="G15" s="733" t="s">
        <v>586</v>
      </c>
      <c r="H15" s="803" t="s">
        <v>586</v>
      </c>
      <c r="I15" s="733" t="s">
        <v>586</v>
      </c>
      <c r="J15" s="803" t="s">
        <v>586</v>
      </c>
      <c r="K15" s="733" t="s">
        <v>586</v>
      </c>
      <c r="L15" s="803" t="s">
        <v>586</v>
      </c>
      <c r="M15" s="733" t="s">
        <v>604</v>
      </c>
      <c r="N15" s="270"/>
    </row>
    <row r="16" spans="1:14" ht="14.4" customHeight="1" x14ac:dyDescent="0.3">
      <c r="A16" s="729" t="s">
        <v>1259</v>
      </c>
      <c r="B16" s="730" t="s">
        <v>1254</v>
      </c>
      <c r="C16" s="733">
        <v>1899177.4800000011</v>
      </c>
      <c r="D16" s="733">
        <v>2541</v>
      </c>
      <c r="E16" s="733">
        <v>1379201.4400000016</v>
      </c>
      <c r="F16" s="803">
        <v>0.72620987481380661</v>
      </c>
      <c r="G16" s="733">
        <v>1739</v>
      </c>
      <c r="H16" s="803">
        <v>0.68437622983077528</v>
      </c>
      <c r="I16" s="733">
        <v>519976.03999999957</v>
      </c>
      <c r="J16" s="803">
        <v>0.27379012518619339</v>
      </c>
      <c r="K16" s="733">
        <v>802</v>
      </c>
      <c r="L16" s="803">
        <v>0.31562377016922472</v>
      </c>
      <c r="M16" s="733" t="s">
        <v>1</v>
      </c>
      <c r="N16" s="270"/>
    </row>
    <row r="17" spans="1:14" ht="14.4" customHeight="1" x14ac:dyDescent="0.3">
      <c r="A17" s="729" t="s">
        <v>1259</v>
      </c>
      <c r="B17" s="730" t="s">
        <v>1255</v>
      </c>
      <c r="C17" s="733">
        <v>0</v>
      </c>
      <c r="D17" s="733">
        <v>30</v>
      </c>
      <c r="E17" s="733">
        <v>0</v>
      </c>
      <c r="F17" s="803" t="s">
        <v>586</v>
      </c>
      <c r="G17" s="733">
        <v>25</v>
      </c>
      <c r="H17" s="803">
        <v>0.83333333333333337</v>
      </c>
      <c r="I17" s="733">
        <v>0</v>
      </c>
      <c r="J17" s="803" t="s">
        <v>586</v>
      </c>
      <c r="K17" s="733">
        <v>5</v>
      </c>
      <c r="L17" s="803">
        <v>0.16666666666666666</v>
      </c>
      <c r="M17" s="733" t="s">
        <v>1</v>
      </c>
      <c r="N17" s="270"/>
    </row>
    <row r="18" spans="1:14" ht="14.4" customHeight="1" x14ac:dyDescent="0.3">
      <c r="A18" s="729" t="s">
        <v>1259</v>
      </c>
      <c r="B18" s="730" t="s">
        <v>1256</v>
      </c>
      <c r="C18" s="733">
        <v>2714501.5000000005</v>
      </c>
      <c r="D18" s="733">
        <v>645</v>
      </c>
      <c r="E18" s="733">
        <v>1919597.8000000003</v>
      </c>
      <c r="F18" s="803">
        <v>0.70716402256546917</v>
      </c>
      <c r="G18" s="733">
        <v>458</v>
      </c>
      <c r="H18" s="803">
        <v>0.71007751937984498</v>
      </c>
      <c r="I18" s="733">
        <v>794903.70000000019</v>
      </c>
      <c r="J18" s="803">
        <v>0.29283597743453083</v>
      </c>
      <c r="K18" s="733">
        <v>187</v>
      </c>
      <c r="L18" s="803">
        <v>0.28992248062015502</v>
      </c>
      <c r="M18" s="733" t="s">
        <v>1</v>
      </c>
      <c r="N18" s="270"/>
    </row>
    <row r="19" spans="1:14" ht="14.4" customHeight="1" x14ac:dyDescent="0.3">
      <c r="A19" s="729" t="s">
        <v>1259</v>
      </c>
      <c r="B19" s="730" t="s">
        <v>1260</v>
      </c>
      <c r="C19" s="733">
        <v>4613678.9800000014</v>
      </c>
      <c r="D19" s="733">
        <v>3216</v>
      </c>
      <c r="E19" s="733">
        <v>3298799.2400000021</v>
      </c>
      <c r="F19" s="803">
        <v>0.71500406818508233</v>
      </c>
      <c r="G19" s="733">
        <v>2222</v>
      </c>
      <c r="H19" s="803">
        <v>0.6909203980099502</v>
      </c>
      <c r="I19" s="733">
        <v>1314879.7399999998</v>
      </c>
      <c r="J19" s="803">
        <v>0.28499593181491778</v>
      </c>
      <c r="K19" s="733">
        <v>994</v>
      </c>
      <c r="L19" s="803">
        <v>0.30907960199004975</v>
      </c>
      <c r="M19" s="733" t="s">
        <v>603</v>
      </c>
      <c r="N19" s="270"/>
    </row>
    <row r="20" spans="1:14" ht="14.4" customHeight="1" x14ac:dyDescent="0.3">
      <c r="A20" s="729" t="s">
        <v>586</v>
      </c>
      <c r="B20" s="730" t="s">
        <v>586</v>
      </c>
      <c r="C20" s="733" t="s">
        <v>586</v>
      </c>
      <c r="D20" s="733" t="s">
        <v>586</v>
      </c>
      <c r="E20" s="733" t="s">
        <v>586</v>
      </c>
      <c r="F20" s="803" t="s">
        <v>586</v>
      </c>
      <c r="G20" s="733" t="s">
        <v>586</v>
      </c>
      <c r="H20" s="803" t="s">
        <v>586</v>
      </c>
      <c r="I20" s="733" t="s">
        <v>586</v>
      </c>
      <c r="J20" s="803" t="s">
        <v>586</v>
      </c>
      <c r="K20" s="733" t="s">
        <v>586</v>
      </c>
      <c r="L20" s="803" t="s">
        <v>586</v>
      </c>
      <c r="M20" s="733" t="s">
        <v>604</v>
      </c>
      <c r="N20" s="270"/>
    </row>
    <row r="21" spans="1:14" ht="14.4" customHeight="1" x14ac:dyDescent="0.3">
      <c r="A21" s="729" t="s">
        <v>1261</v>
      </c>
      <c r="B21" s="730" t="s">
        <v>1254</v>
      </c>
      <c r="C21" s="733">
        <v>75110.040000000008</v>
      </c>
      <c r="D21" s="733">
        <v>250</v>
      </c>
      <c r="E21" s="733">
        <v>55746.150000000009</v>
      </c>
      <c r="F21" s="803">
        <v>0.74219305435065674</v>
      </c>
      <c r="G21" s="733">
        <v>191</v>
      </c>
      <c r="H21" s="803">
        <v>0.76400000000000001</v>
      </c>
      <c r="I21" s="733">
        <v>19363.890000000007</v>
      </c>
      <c r="J21" s="803">
        <v>0.25780694564934337</v>
      </c>
      <c r="K21" s="733">
        <v>59</v>
      </c>
      <c r="L21" s="803">
        <v>0.23599999999999999</v>
      </c>
      <c r="M21" s="733" t="s">
        <v>1</v>
      </c>
      <c r="N21" s="270"/>
    </row>
    <row r="22" spans="1:14" ht="14.4" customHeight="1" x14ac:dyDescent="0.3">
      <c r="A22" s="729" t="s">
        <v>1261</v>
      </c>
      <c r="B22" s="730" t="s">
        <v>1255</v>
      </c>
      <c r="C22" s="733">
        <v>0</v>
      </c>
      <c r="D22" s="733">
        <v>2</v>
      </c>
      <c r="E22" s="733">
        <v>0</v>
      </c>
      <c r="F22" s="803" t="s">
        <v>586</v>
      </c>
      <c r="G22" s="733">
        <v>1</v>
      </c>
      <c r="H22" s="803">
        <v>0.5</v>
      </c>
      <c r="I22" s="733">
        <v>0</v>
      </c>
      <c r="J22" s="803" t="s">
        <v>586</v>
      </c>
      <c r="K22" s="733">
        <v>1</v>
      </c>
      <c r="L22" s="803">
        <v>0.5</v>
      </c>
      <c r="M22" s="733" t="s">
        <v>1</v>
      </c>
      <c r="N22" s="270"/>
    </row>
    <row r="23" spans="1:14" ht="14.4" customHeight="1" x14ac:dyDescent="0.3">
      <c r="A23" s="729" t="s">
        <v>1261</v>
      </c>
      <c r="B23" s="730" t="s">
        <v>1256</v>
      </c>
      <c r="C23" s="733">
        <v>80466.37</v>
      </c>
      <c r="D23" s="733">
        <v>19</v>
      </c>
      <c r="E23" s="733">
        <v>66501.679999999993</v>
      </c>
      <c r="F23" s="803">
        <v>0.82645308841445186</v>
      </c>
      <c r="G23" s="733">
        <v>7</v>
      </c>
      <c r="H23" s="803">
        <v>0.36842105263157893</v>
      </c>
      <c r="I23" s="733">
        <v>13964.69</v>
      </c>
      <c r="J23" s="803">
        <v>0.17354691158554811</v>
      </c>
      <c r="K23" s="733">
        <v>12</v>
      </c>
      <c r="L23" s="803">
        <v>0.63157894736842102</v>
      </c>
      <c r="M23" s="733" t="s">
        <v>1</v>
      </c>
      <c r="N23" s="270"/>
    </row>
    <row r="24" spans="1:14" ht="14.4" customHeight="1" x14ac:dyDescent="0.3">
      <c r="A24" s="729" t="s">
        <v>1261</v>
      </c>
      <c r="B24" s="730" t="s">
        <v>1262</v>
      </c>
      <c r="C24" s="733">
        <v>155576.41</v>
      </c>
      <c r="D24" s="733">
        <v>271</v>
      </c>
      <c r="E24" s="733">
        <v>122247.83</v>
      </c>
      <c r="F24" s="803">
        <v>0.78577356297140422</v>
      </c>
      <c r="G24" s="733">
        <v>199</v>
      </c>
      <c r="H24" s="803">
        <v>0.73431734317343178</v>
      </c>
      <c r="I24" s="733">
        <v>33328.580000000009</v>
      </c>
      <c r="J24" s="803">
        <v>0.21422643702859584</v>
      </c>
      <c r="K24" s="733">
        <v>72</v>
      </c>
      <c r="L24" s="803">
        <v>0.26568265682656828</v>
      </c>
      <c r="M24" s="733" t="s">
        <v>603</v>
      </c>
      <c r="N24" s="270"/>
    </row>
    <row r="25" spans="1:14" ht="14.4" customHeight="1" x14ac:dyDescent="0.3">
      <c r="A25" s="729" t="s">
        <v>586</v>
      </c>
      <c r="B25" s="730" t="s">
        <v>586</v>
      </c>
      <c r="C25" s="733" t="s">
        <v>586</v>
      </c>
      <c r="D25" s="733" t="s">
        <v>586</v>
      </c>
      <c r="E25" s="733" t="s">
        <v>586</v>
      </c>
      <c r="F25" s="803" t="s">
        <v>586</v>
      </c>
      <c r="G25" s="733" t="s">
        <v>586</v>
      </c>
      <c r="H25" s="803" t="s">
        <v>586</v>
      </c>
      <c r="I25" s="733" t="s">
        <v>586</v>
      </c>
      <c r="J25" s="803" t="s">
        <v>586</v>
      </c>
      <c r="K25" s="733" t="s">
        <v>586</v>
      </c>
      <c r="L25" s="803" t="s">
        <v>586</v>
      </c>
      <c r="M25" s="733" t="s">
        <v>604</v>
      </c>
      <c r="N25" s="270"/>
    </row>
    <row r="26" spans="1:14" ht="14.4" customHeight="1" x14ac:dyDescent="0.3">
      <c r="A26" s="729" t="s">
        <v>1263</v>
      </c>
      <c r="B26" s="730" t="s">
        <v>1254</v>
      </c>
      <c r="C26" s="733">
        <v>753582.46</v>
      </c>
      <c r="D26" s="733">
        <v>636</v>
      </c>
      <c r="E26" s="733">
        <v>411492.47</v>
      </c>
      <c r="F26" s="803">
        <v>0.54604836476687635</v>
      </c>
      <c r="G26" s="733">
        <v>344</v>
      </c>
      <c r="H26" s="803">
        <v>0.54088050314465408</v>
      </c>
      <c r="I26" s="733">
        <v>342089.98999999993</v>
      </c>
      <c r="J26" s="803">
        <v>0.4539516352331236</v>
      </c>
      <c r="K26" s="733">
        <v>292</v>
      </c>
      <c r="L26" s="803">
        <v>0.45911949685534592</v>
      </c>
      <c r="M26" s="733" t="s">
        <v>1</v>
      </c>
      <c r="N26" s="270"/>
    </row>
    <row r="27" spans="1:14" ht="14.4" customHeight="1" x14ac:dyDescent="0.3">
      <c r="A27" s="729" t="s">
        <v>1263</v>
      </c>
      <c r="B27" s="730" t="s">
        <v>1255</v>
      </c>
      <c r="C27" s="733">
        <v>0</v>
      </c>
      <c r="D27" s="733">
        <v>12</v>
      </c>
      <c r="E27" s="733">
        <v>0</v>
      </c>
      <c r="F27" s="803" t="s">
        <v>586</v>
      </c>
      <c r="G27" s="733">
        <v>7</v>
      </c>
      <c r="H27" s="803">
        <v>0.58333333333333337</v>
      </c>
      <c r="I27" s="733">
        <v>0</v>
      </c>
      <c r="J27" s="803" t="s">
        <v>586</v>
      </c>
      <c r="K27" s="733">
        <v>5</v>
      </c>
      <c r="L27" s="803">
        <v>0.41666666666666669</v>
      </c>
      <c r="M27" s="733" t="s">
        <v>1</v>
      </c>
      <c r="N27" s="270"/>
    </row>
    <row r="28" spans="1:14" ht="14.4" customHeight="1" x14ac:dyDescent="0.3">
      <c r="A28" s="729" t="s">
        <v>1263</v>
      </c>
      <c r="B28" s="730" t="s">
        <v>1256</v>
      </c>
      <c r="C28" s="733">
        <v>385753.33000000007</v>
      </c>
      <c r="D28" s="733">
        <v>31</v>
      </c>
      <c r="E28" s="733">
        <v>277207.69000000006</v>
      </c>
      <c r="F28" s="803">
        <v>0.71861386135020533</v>
      </c>
      <c r="G28" s="733">
        <v>17</v>
      </c>
      <c r="H28" s="803">
        <v>0.54838709677419351</v>
      </c>
      <c r="I28" s="733">
        <v>108545.64</v>
      </c>
      <c r="J28" s="803">
        <v>0.28138613864979461</v>
      </c>
      <c r="K28" s="733">
        <v>14</v>
      </c>
      <c r="L28" s="803">
        <v>0.45161290322580644</v>
      </c>
      <c r="M28" s="733" t="s">
        <v>1</v>
      </c>
      <c r="N28" s="270"/>
    </row>
    <row r="29" spans="1:14" ht="14.4" customHeight="1" x14ac:dyDescent="0.3">
      <c r="A29" s="729" t="s">
        <v>1263</v>
      </c>
      <c r="B29" s="730" t="s">
        <v>1264</v>
      </c>
      <c r="C29" s="733">
        <v>1139335.79</v>
      </c>
      <c r="D29" s="733">
        <v>679</v>
      </c>
      <c r="E29" s="733">
        <v>688700.16</v>
      </c>
      <c r="F29" s="803">
        <v>0.60447513897549032</v>
      </c>
      <c r="G29" s="733">
        <v>368</v>
      </c>
      <c r="H29" s="803">
        <v>0.54197349042709864</v>
      </c>
      <c r="I29" s="733">
        <v>450635.62999999995</v>
      </c>
      <c r="J29" s="803">
        <v>0.39552486102450968</v>
      </c>
      <c r="K29" s="733">
        <v>311</v>
      </c>
      <c r="L29" s="803">
        <v>0.45802650957290131</v>
      </c>
      <c r="M29" s="733" t="s">
        <v>603</v>
      </c>
      <c r="N29" s="270"/>
    </row>
    <row r="30" spans="1:14" ht="14.4" customHeight="1" x14ac:dyDescent="0.3">
      <c r="A30" s="729" t="s">
        <v>586</v>
      </c>
      <c r="B30" s="730" t="s">
        <v>586</v>
      </c>
      <c r="C30" s="733" t="s">
        <v>586</v>
      </c>
      <c r="D30" s="733" t="s">
        <v>586</v>
      </c>
      <c r="E30" s="733" t="s">
        <v>586</v>
      </c>
      <c r="F30" s="803" t="s">
        <v>586</v>
      </c>
      <c r="G30" s="733" t="s">
        <v>586</v>
      </c>
      <c r="H30" s="803" t="s">
        <v>586</v>
      </c>
      <c r="I30" s="733" t="s">
        <v>586</v>
      </c>
      <c r="J30" s="803" t="s">
        <v>586</v>
      </c>
      <c r="K30" s="733" t="s">
        <v>586</v>
      </c>
      <c r="L30" s="803" t="s">
        <v>586</v>
      </c>
      <c r="M30" s="733" t="s">
        <v>604</v>
      </c>
      <c r="N30" s="270"/>
    </row>
    <row r="31" spans="1:14" ht="14.4" customHeight="1" x14ac:dyDescent="0.3">
      <c r="A31" s="729" t="s">
        <v>584</v>
      </c>
      <c r="B31" s="730" t="s">
        <v>1265</v>
      </c>
      <c r="C31" s="733">
        <v>5962572.6100000022</v>
      </c>
      <c r="D31" s="733">
        <v>4325</v>
      </c>
      <c r="E31" s="733">
        <v>4153227.8400000022</v>
      </c>
      <c r="F31" s="803">
        <v>0.69654964587508827</v>
      </c>
      <c r="G31" s="733">
        <v>2905</v>
      </c>
      <c r="H31" s="803">
        <v>0.67167630057803474</v>
      </c>
      <c r="I31" s="733">
        <v>1809344.7699999993</v>
      </c>
      <c r="J31" s="803">
        <v>0.30345035412491161</v>
      </c>
      <c r="K31" s="733">
        <v>1420</v>
      </c>
      <c r="L31" s="803">
        <v>0.32832369942196532</v>
      </c>
      <c r="M31" s="733" t="s">
        <v>599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1266</v>
      </c>
    </row>
    <row r="34" spans="1:1" ht="14.4" customHeight="1" x14ac:dyDescent="0.3">
      <c r="A34" s="804" t="s">
        <v>1267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1268</v>
      </c>
      <c r="B5" s="797">
        <v>740888.95</v>
      </c>
      <c r="C5" s="741">
        <v>1</v>
      </c>
      <c r="D5" s="810">
        <v>267</v>
      </c>
      <c r="E5" s="813" t="s">
        <v>1268</v>
      </c>
      <c r="F5" s="797">
        <v>570668.85</v>
      </c>
      <c r="G5" s="765">
        <v>0.77024883418763368</v>
      </c>
      <c r="H5" s="745">
        <v>174</v>
      </c>
      <c r="I5" s="788">
        <v>0.651685393258427</v>
      </c>
      <c r="J5" s="816">
        <v>170220.09999999995</v>
      </c>
      <c r="K5" s="765">
        <v>0.22975116581236629</v>
      </c>
      <c r="L5" s="745">
        <v>93</v>
      </c>
      <c r="M5" s="788">
        <v>0.34831460674157305</v>
      </c>
    </row>
    <row r="6" spans="1:13" ht="14.4" customHeight="1" x14ac:dyDescent="0.3">
      <c r="A6" s="807" t="s">
        <v>1269</v>
      </c>
      <c r="B6" s="798">
        <v>162649.46000000002</v>
      </c>
      <c r="C6" s="748">
        <v>1</v>
      </c>
      <c r="D6" s="811">
        <v>144</v>
      </c>
      <c r="E6" s="814" t="s">
        <v>1269</v>
      </c>
      <c r="F6" s="798">
        <v>79427.91</v>
      </c>
      <c r="G6" s="766">
        <v>0.48833798771911074</v>
      </c>
      <c r="H6" s="752">
        <v>97</v>
      </c>
      <c r="I6" s="789">
        <v>0.67361111111111116</v>
      </c>
      <c r="J6" s="817">
        <v>83221.55</v>
      </c>
      <c r="K6" s="766">
        <v>0.51166201228088914</v>
      </c>
      <c r="L6" s="752">
        <v>47</v>
      </c>
      <c r="M6" s="789">
        <v>0.3263888888888889</v>
      </c>
    </row>
    <row r="7" spans="1:13" ht="14.4" customHeight="1" x14ac:dyDescent="0.3">
      <c r="A7" s="807" t="s">
        <v>1270</v>
      </c>
      <c r="B7" s="798">
        <v>1369.8600000000001</v>
      </c>
      <c r="C7" s="748">
        <v>1</v>
      </c>
      <c r="D7" s="811">
        <v>11</v>
      </c>
      <c r="E7" s="814" t="s">
        <v>1270</v>
      </c>
      <c r="F7" s="798">
        <v>1242.24</v>
      </c>
      <c r="G7" s="766">
        <v>0.90683719504182903</v>
      </c>
      <c r="H7" s="752">
        <v>8</v>
      </c>
      <c r="I7" s="789">
        <v>0.72727272727272729</v>
      </c>
      <c r="J7" s="817">
        <v>127.62</v>
      </c>
      <c r="K7" s="766">
        <v>9.3162804958170906E-2</v>
      </c>
      <c r="L7" s="752">
        <v>3</v>
      </c>
      <c r="M7" s="789">
        <v>0.27272727272727271</v>
      </c>
    </row>
    <row r="8" spans="1:13" ht="14.4" customHeight="1" x14ac:dyDescent="0.3">
      <c r="A8" s="807" t="s">
        <v>1271</v>
      </c>
      <c r="B8" s="798">
        <v>151959.33000000005</v>
      </c>
      <c r="C8" s="748">
        <v>1</v>
      </c>
      <c r="D8" s="811">
        <v>250</v>
      </c>
      <c r="E8" s="814" t="s">
        <v>1271</v>
      </c>
      <c r="F8" s="798">
        <v>106617.90000000007</v>
      </c>
      <c r="G8" s="766">
        <v>0.70162128248393851</v>
      </c>
      <c r="H8" s="752">
        <v>195</v>
      </c>
      <c r="I8" s="789">
        <v>0.78</v>
      </c>
      <c r="J8" s="817">
        <v>45341.429999999986</v>
      </c>
      <c r="K8" s="766">
        <v>0.29837871751606154</v>
      </c>
      <c r="L8" s="752">
        <v>55</v>
      </c>
      <c r="M8" s="789">
        <v>0.22</v>
      </c>
    </row>
    <row r="9" spans="1:13" ht="14.4" customHeight="1" x14ac:dyDescent="0.3">
      <c r="A9" s="807" t="s">
        <v>1272</v>
      </c>
      <c r="B9" s="798">
        <v>203919.22999999998</v>
      </c>
      <c r="C9" s="748">
        <v>1</v>
      </c>
      <c r="D9" s="811">
        <v>157</v>
      </c>
      <c r="E9" s="814" t="s">
        <v>1272</v>
      </c>
      <c r="F9" s="798">
        <v>145135.10999999999</v>
      </c>
      <c r="G9" s="766">
        <v>0.7117284132546009</v>
      </c>
      <c r="H9" s="752">
        <v>108</v>
      </c>
      <c r="I9" s="789">
        <v>0.68789808917197448</v>
      </c>
      <c r="J9" s="817">
        <v>58784.12000000001</v>
      </c>
      <c r="K9" s="766">
        <v>0.28827158674539921</v>
      </c>
      <c r="L9" s="752">
        <v>49</v>
      </c>
      <c r="M9" s="789">
        <v>0.31210191082802546</v>
      </c>
    </row>
    <row r="10" spans="1:13" ht="14.4" customHeight="1" x14ac:dyDescent="0.3">
      <c r="A10" s="807" t="s">
        <v>1273</v>
      </c>
      <c r="B10" s="798">
        <v>116639.40999999999</v>
      </c>
      <c r="C10" s="748">
        <v>1</v>
      </c>
      <c r="D10" s="811">
        <v>102</v>
      </c>
      <c r="E10" s="814" t="s">
        <v>1273</v>
      </c>
      <c r="F10" s="798">
        <v>90004.449999999983</v>
      </c>
      <c r="G10" s="766">
        <v>0.77164699307035234</v>
      </c>
      <c r="H10" s="752">
        <v>71</v>
      </c>
      <c r="I10" s="789">
        <v>0.69607843137254899</v>
      </c>
      <c r="J10" s="817">
        <v>26634.960000000006</v>
      </c>
      <c r="K10" s="766">
        <v>0.22835300692964761</v>
      </c>
      <c r="L10" s="752">
        <v>31</v>
      </c>
      <c r="M10" s="789">
        <v>0.30392156862745096</v>
      </c>
    </row>
    <row r="11" spans="1:13" ht="14.4" customHeight="1" x14ac:dyDescent="0.3">
      <c r="A11" s="807" t="s">
        <v>1274</v>
      </c>
      <c r="B11" s="798">
        <v>81077.569999999992</v>
      </c>
      <c r="C11" s="748">
        <v>1</v>
      </c>
      <c r="D11" s="811">
        <v>135</v>
      </c>
      <c r="E11" s="814" t="s">
        <v>1274</v>
      </c>
      <c r="F11" s="798">
        <v>57920.34</v>
      </c>
      <c r="G11" s="766">
        <v>0.71438179511300104</v>
      </c>
      <c r="H11" s="752">
        <v>89</v>
      </c>
      <c r="I11" s="789">
        <v>0.65925925925925921</v>
      </c>
      <c r="J11" s="817">
        <v>23157.23</v>
      </c>
      <c r="K11" s="766">
        <v>0.28561820488699896</v>
      </c>
      <c r="L11" s="752">
        <v>46</v>
      </c>
      <c r="M11" s="789">
        <v>0.34074074074074073</v>
      </c>
    </row>
    <row r="12" spans="1:13" ht="14.4" customHeight="1" x14ac:dyDescent="0.3">
      <c r="A12" s="807" t="s">
        <v>1275</v>
      </c>
      <c r="B12" s="798">
        <v>51910.570000000007</v>
      </c>
      <c r="C12" s="748">
        <v>1</v>
      </c>
      <c r="D12" s="811">
        <v>97</v>
      </c>
      <c r="E12" s="814" t="s">
        <v>1275</v>
      </c>
      <c r="F12" s="798">
        <v>35610.120000000003</v>
      </c>
      <c r="G12" s="766">
        <v>0.68598977048412291</v>
      </c>
      <c r="H12" s="752">
        <v>57</v>
      </c>
      <c r="I12" s="789">
        <v>0.58762886597938147</v>
      </c>
      <c r="J12" s="817">
        <v>16300.45</v>
      </c>
      <c r="K12" s="766">
        <v>0.31401022951587698</v>
      </c>
      <c r="L12" s="752">
        <v>40</v>
      </c>
      <c r="M12" s="789">
        <v>0.41237113402061853</v>
      </c>
    </row>
    <row r="13" spans="1:13" ht="14.4" customHeight="1" x14ac:dyDescent="0.3">
      <c r="A13" s="807" t="s">
        <v>1276</v>
      </c>
      <c r="B13" s="798">
        <v>297190.60000000003</v>
      </c>
      <c r="C13" s="748">
        <v>1</v>
      </c>
      <c r="D13" s="811">
        <v>251</v>
      </c>
      <c r="E13" s="814" t="s">
        <v>1276</v>
      </c>
      <c r="F13" s="798">
        <v>216682.75000000003</v>
      </c>
      <c r="G13" s="766">
        <v>0.72910364594304133</v>
      </c>
      <c r="H13" s="752">
        <v>182</v>
      </c>
      <c r="I13" s="789">
        <v>0.72509960159362552</v>
      </c>
      <c r="J13" s="817">
        <v>80507.850000000006</v>
      </c>
      <c r="K13" s="766">
        <v>0.27089635405695872</v>
      </c>
      <c r="L13" s="752">
        <v>69</v>
      </c>
      <c r="M13" s="789">
        <v>0.27490039840637448</v>
      </c>
    </row>
    <row r="14" spans="1:13" ht="14.4" customHeight="1" x14ac:dyDescent="0.3">
      <c r="A14" s="807" t="s">
        <v>1277</v>
      </c>
      <c r="B14" s="798">
        <v>1087301.1299999999</v>
      </c>
      <c r="C14" s="748">
        <v>1</v>
      </c>
      <c r="D14" s="811">
        <v>487</v>
      </c>
      <c r="E14" s="814" t="s">
        <v>1277</v>
      </c>
      <c r="F14" s="798">
        <v>928605.17999999993</v>
      </c>
      <c r="G14" s="766">
        <v>0.8540459991980327</v>
      </c>
      <c r="H14" s="752">
        <v>404</v>
      </c>
      <c r="I14" s="789">
        <v>0.82956878850102667</v>
      </c>
      <c r="J14" s="817">
        <v>158695.94999999998</v>
      </c>
      <c r="K14" s="766">
        <v>0.14595400080196735</v>
      </c>
      <c r="L14" s="752">
        <v>83</v>
      </c>
      <c r="M14" s="789">
        <v>0.17043121149897331</v>
      </c>
    </row>
    <row r="15" spans="1:13" ht="14.4" customHeight="1" x14ac:dyDescent="0.3">
      <c r="A15" s="807" t="s">
        <v>1278</v>
      </c>
      <c r="B15" s="798">
        <v>20209.43</v>
      </c>
      <c r="C15" s="748">
        <v>1</v>
      </c>
      <c r="D15" s="811">
        <v>81</v>
      </c>
      <c r="E15" s="814" t="s">
        <v>1278</v>
      </c>
      <c r="F15" s="798">
        <v>12864.94</v>
      </c>
      <c r="G15" s="766">
        <v>0.6365810416226485</v>
      </c>
      <c r="H15" s="752">
        <v>48</v>
      </c>
      <c r="I15" s="789">
        <v>0.59259259259259256</v>
      </c>
      <c r="J15" s="817">
        <v>7344.4900000000007</v>
      </c>
      <c r="K15" s="766">
        <v>0.36341895837735161</v>
      </c>
      <c r="L15" s="752">
        <v>33</v>
      </c>
      <c r="M15" s="789">
        <v>0.40740740740740738</v>
      </c>
    </row>
    <row r="16" spans="1:13" ht="14.4" customHeight="1" x14ac:dyDescent="0.3">
      <c r="A16" s="807" t="s">
        <v>1279</v>
      </c>
      <c r="B16" s="798">
        <v>599688.26999999979</v>
      </c>
      <c r="C16" s="748">
        <v>1</v>
      </c>
      <c r="D16" s="811">
        <v>438</v>
      </c>
      <c r="E16" s="814" t="s">
        <v>1279</v>
      </c>
      <c r="F16" s="798">
        <v>434013.99999999988</v>
      </c>
      <c r="G16" s="766">
        <v>0.72373268198159024</v>
      </c>
      <c r="H16" s="752">
        <v>291</v>
      </c>
      <c r="I16" s="789">
        <v>0.66438356164383561</v>
      </c>
      <c r="J16" s="817">
        <v>165674.26999999996</v>
      </c>
      <c r="K16" s="766">
        <v>0.27626731801840981</v>
      </c>
      <c r="L16" s="752">
        <v>147</v>
      </c>
      <c r="M16" s="789">
        <v>0.33561643835616439</v>
      </c>
    </row>
    <row r="17" spans="1:13" ht="14.4" customHeight="1" x14ac:dyDescent="0.3">
      <c r="A17" s="807" t="s">
        <v>1280</v>
      </c>
      <c r="B17" s="798">
        <v>239.19</v>
      </c>
      <c r="C17" s="748">
        <v>1</v>
      </c>
      <c r="D17" s="811">
        <v>1</v>
      </c>
      <c r="E17" s="814" t="s">
        <v>1280</v>
      </c>
      <c r="F17" s="798">
        <v>239.19</v>
      </c>
      <c r="G17" s="766">
        <v>1</v>
      </c>
      <c r="H17" s="752">
        <v>1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1281</v>
      </c>
      <c r="B18" s="798">
        <v>19336.390000000003</v>
      </c>
      <c r="C18" s="748">
        <v>1</v>
      </c>
      <c r="D18" s="811">
        <v>72</v>
      </c>
      <c r="E18" s="814" t="s">
        <v>1281</v>
      </c>
      <c r="F18" s="798">
        <v>14248.290000000003</v>
      </c>
      <c r="G18" s="766">
        <v>0.73686401649946032</v>
      </c>
      <c r="H18" s="752">
        <v>44</v>
      </c>
      <c r="I18" s="789">
        <v>0.61111111111111116</v>
      </c>
      <c r="J18" s="817">
        <v>5088.0999999999995</v>
      </c>
      <c r="K18" s="766">
        <v>0.26313598350053957</v>
      </c>
      <c r="L18" s="752">
        <v>28</v>
      </c>
      <c r="M18" s="789">
        <v>0.3888888888888889</v>
      </c>
    </row>
    <row r="19" spans="1:13" ht="14.4" customHeight="1" x14ac:dyDescent="0.3">
      <c r="A19" s="807" t="s">
        <v>1282</v>
      </c>
      <c r="B19" s="798">
        <v>3692.1600000000003</v>
      </c>
      <c r="C19" s="748">
        <v>1</v>
      </c>
      <c r="D19" s="811">
        <v>4</v>
      </c>
      <c r="E19" s="814" t="s">
        <v>1282</v>
      </c>
      <c r="F19" s="798">
        <v>3692.1600000000003</v>
      </c>
      <c r="G19" s="766">
        <v>1</v>
      </c>
      <c r="H19" s="752">
        <v>4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1283</v>
      </c>
      <c r="B20" s="798">
        <v>573459.68999999994</v>
      </c>
      <c r="C20" s="748">
        <v>1</v>
      </c>
      <c r="D20" s="811">
        <v>449</v>
      </c>
      <c r="E20" s="814" t="s">
        <v>1283</v>
      </c>
      <c r="F20" s="798">
        <v>330177.56999999989</v>
      </c>
      <c r="G20" s="766">
        <v>0.57576421805689593</v>
      </c>
      <c r="H20" s="752">
        <v>288</v>
      </c>
      <c r="I20" s="789">
        <v>0.64142538975501118</v>
      </c>
      <c r="J20" s="817">
        <v>243282.12</v>
      </c>
      <c r="K20" s="766">
        <v>0.42423578194310402</v>
      </c>
      <c r="L20" s="752">
        <v>161</v>
      </c>
      <c r="M20" s="789">
        <v>0.35857461024498888</v>
      </c>
    </row>
    <row r="21" spans="1:13" ht="14.4" customHeight="1" x14ac:dyDescent="0.3">
      <c r="A21" s="807" t="s">
        <v>1284</v>
      </c>
      <c r="B21" s="798">
        <v>15212.409999999998</v>
      </c>
      <c r="C21" s="748">
        <v>1</v>
      </c>
      <c r="D21" s="811">
        <v>24</v>
      </c>
      <c r="E21" s="814" t="s">
        <v>1284</v>
      </c>
      <c r="F21" s="798">
        <v>14311.439999999999</v>
      </c>
      <c r="G21" s="766">
        <v>0.9407740127961316</v>
      </c>
      <c r="H21" s="752">
        <v>18</v>
      </c>
      <c r="I21" s="789">
        <v>0.75</v>
      </c>
      <c r="J21" s="817">
        <v>900.97</v>
      </c>
      <c r="K21" s="766">
        <v>5.922598720386843E-2</v>
      </c>
      <c r="L21" s="752">
        <v>6</v>
      </c>
      <c r="M21" s="789">
        <v>0.25</v>
      </c>
    </row>
    <row r="22" spans="1:13" ht="14.4" customHeight="1" x14ac:dyDescent="0.3">
      <c r="A22" s="807" t="s">
        <v>1285</v>
      </c>
      <c r="B22" s="798">
        <v>81331.460000000006</v>
      </c>
      <c r="C22" s="748">
        <v>1</v>
      </c>
      <c r="D22" s="811">
        <v>122</v>
      </c>
      <c r="E22" s="814" t="s">
        <v>1285</v>
      </c>
      <c r="F22" s="798">
        <v>32436.200000000004</v>
      </c>
      <c r="G22" s="766">
        <v>0.39881492352405823</v>
      </c>
      <c r="H22" s="752">
        <v>57</v>
      </c>
      <c r="I22" s="789">
        <v>0.46721311475409838</v>
      </c>
      <c r="J22" s="817">
        <v>48895.26</v>
      </c>
      <c r="K22" s="766">
        <v>0.60118507647594177</v>
      </c>
      <c r="L22" s="752">
        <v>65</v>
      </c>
      <c r="M22" s="789">
        <v>0.53278688524590168</v>
      </c>
    </row>
    <row r="23" spans="1:13" ht="14.4" customHeight="1" x14ac:dyDescent="0.3">
      <c r="A23" s="807" t="s">
        <v>1286</v>
      </c>
      <c r="B23" s="798">
        <v>44985.440000000002</v>
      </c>
      <c r="C23" s="748">
        <v>1</v>
      </c>
      <c r="D23" s="811">
        <v>84</v>
      </c>
      <c r="E23" s="814" t="s">
        <v>1286</v>
      </c>
      <c r="F23" s="798">
        <v>36605.29</v>
      </c>
      <c r="G23" s="766">
        <v>0.8137141706294303</v>
      </c>
      <c r="H23" s="752">
        <v>54</v>
      </c>
      <c r="I23" s="789">
        <v>0.6428571428571429</v>
      </c>
      <c r="J23" s="817">
        <v>8380.1500000000015</v>
      </c>
      <c r="K23" s="766">
        <v>0.1862858293705697</v>
      </c>
      <c r="L23" s="752">
        <v>30</v>
      </c>
      <c r="M23" s="789">
        <v>0.35714285714285715</v>
      </c>
    </row>
    <row r="24" spans="1:13" ht="14.4" customHeight="1" x14ac:dyDescent="0.3">
      <c r="A24" s="807" t="s">
        <v>1287</v>
      </c>
      <c r="B24" s="798">
        <v>165303.32999999996</v>
      </c>
      <c r="C24" s="748">
        <v>1</v>
      </c>
      <c r="D24" s="811">
        <v>142</v>
      </c>
      <c r="E24" s="814" t="s">
        <v>1287</v>
      </c>
      <c r="F24" s="798">
        <v>125009.45999999996</v>
      </c>
      <c r="G24" s="766">
        <v>0.75624284156889032</v>
      </c>
      <c r="H24" s="752">
        <v>92</v>
      </c>
      <c r="I24" s="789">
        <v>0.647887323943662</v>
      </c>
      <c r="J24" s="817">
        <v>40293.87000000001</v>
      </c>
      <c r="K24" s="766">
        <v>0.24375715843110976</v>
      </c>
      <c r="L24" s="752">
        <v>50</v>
      </c>
      <c r="M24" s="789">
        <v>0.352112676056338</v>
      </c>
    </row>
    <row r="25" spans="1:13" ht="14.4" customHeight="1" x14ac:dyDescent="0.3">
      <c r="A25" s="807" t="s">
        <v>1288</v>
      </c>
      <c r="B25" s="798">
        <v>398874.15999999986</v>
      </c>
      <c r="C25" s="748">
        <v>1</v>
      </c>
      <c r="D25" s="811">
        <v>244</v>
      </c>
      <c r="E25" s="814" t="s">
        <v>1288</v>
      </c>
      <c r="F25" s="798">
        <v>225507.15999999989</v>
      </c>
      <c r="G25" s="766">
        <v>0.56535915989143037</v>
      </c>
      <c r="H25" s="752">
        <v>179</v>
      </c>
      <c r="I25" s="789">
        <v>0.73360655737704916</v>
      </c>
      <c r="J25" s="817">
        <v>173366.99999999997</v>
      </c>
      <c r="K25" s="766">
        <v>0.43464084010856968</v>
      </c>
      <c r="L25" s="752">
        <v>65</v>
      </c>
      <c r="M25" s="789">
        <v>0.26639344262295084</v>
      </c>
    </row>
    <row r="26" spans="1:13" ht="14.4" customHeight="1" x14ac:dyDescent="0.3">
      <c r="A26" s="807" t="s">
        <v>1289</v>
      </c>
      <c r="B26" s="798">
        <v>1125106.2</v>
      </c>
      <c r="C26" s="748">
        <v>1</v>
      </c>
      <c r="D26" s="811">
        <v>707</v>
      </c>
      <c r="E26" s="814" t="s">
        <v>1289</v>
      </c>
      <c r="F26" s="798">
        <v>679128.59999999986</v>
      </c>
      <c r="G26" s="766">
        <v>0.60361288561026494</v>
      </c>
      <c r="H26" s="752">
        <v>407</v>
      </c>
      <c r="I26" s="789">
        <v>0.57567185289957568</v>
      </c>
      <c r="J26" s="817">
        <v>445977.60000000009</v>
      </c>
      <c r="K26" s="766">
        <v>0.39638711438973506</v>
      </c>
      <c r="L26" s="752">
        <v>300</v>
      </c>
      <c r="M26" s="789">
        <v>0.42432814710042432</v>
      </c>
    </row>
    <row r="27" spans="1:13" ht="14.4" customHeight="1" x14ac:dyDescent="0.3">
      <c r="A27" s="807" t="s">
        <v>1290</v>
      </c>
      <c r="B27" s="798">
        <v>913.68</v>
      </c>
      <c r="C27" s="748">
        <v>1</v>
      </c>
      <c r="D27" s="811">
        <v>1</v>
      </c>
      <c r="E27" s="814" t="s">
        <v>1290</v>
      </c>
      <c r="F27" s="798">
        <v>913.68</v>
      </c>
      <c r="G27" s="766">
        <v>1</v>
      </c>
      <c r="H27" s="752">
        <v>1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" customHeight="1" thickBot="1" x14ac:dyDescent="0.35">
      <c r="A28" s="808" t="s">
        <v>1291</v>
      </c>
      <c r="B28" s="799">
        <v>19314.689999999999</v>
      </c>
      <c r="C28" s="755">
        <v>1</v>
      </c>
      <c r="D28" s="812">
        <v>55</v>
      </c>
      <c r="E28" s="815" t="s">
        <v>1291</v>
      </c>
      <c r="F28" s="799">
        <v>12165.009999999998</v>
      </c>
      <c r="G28" s="767">
        <v>0.62983200869390077</v>
      </c>
      <c r="H28" s="759">
        <v>36</v>
      </c>
      <c r="I28" s="790">
        <v>0.65454545454545454</v>
      </c>
      <c r="J28" s="818">
        <v>7149.6799999999994</v>
      </c>
      <c r="K28" s="767">
        <v>0.37016799130609912</v>
      </c>
      <c r="L28" s="759">
        <v>19</v>
      </c>
      <c r="M28" s="790">
        <v>0.34545454545454546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2931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5962572.6099999966</v>
      </c>
      <c r="N3" s="70">
        <f>SUBTOTAL(9,N7:N1048576)</f>
        <v>11949</v>
      </c>
      <c r="O3" s="70">
        <f>SUBTOTAL(9,O7:O1048576)</f>
        <v>4325</v>
      </c>
      <c r="P3" s="70">
        <f>SUBTOTAL(9,P7:P1048576)</f>
        <v>4153227.8400000064</v>
      </c>
      <c r="Q3" s="71">
        <f>IF(M3=0,0,P3/M3)</f>
        <v>0.69654964587508961</v>
      </c>
      <c r="R3" s="70">
        <f>SUBTOTAL(9,R7:R1048576)</f>
        <v>7367</v>
      </c>
      <c r="S3" s="71">
        <f>IF(N3=0,0,R3/N3)</f>
        <v>0.61653694869863584</v>
      </c>
      <c r="T3" s="70">
        <f>SUBTOTAL(9,T7:T1048576)</f>
        <v>2905</v>
      </c>
      <c r="U3" s="72">
        <f>IF(O3=0,0,T3/O3)</f>
        <v>0.67167630057803474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1253</v>
      </c>
      <c r="C7" s="825" t="s">
        <v>1257</v>
      </c>
      <c r="D7" s="826" t="s">
        <v>2927</v>
      </c>
      <c r="E7" s="827" t="s">
        <v>1268</v>
      </c>
      <c r="F7" s="825" t="s">
        <v>1254</v>
      </c>
      <c r="G7" s="825" t="s">
        <v>1292</v>
      </c>
      <c r="H7" s="825" t="s">
        <v>586</v>
      </c>
      <c r="I7" s="825" t="s">
        <v>1293</v>
      </c>
      <c r="J7" s="825" t="s">
        <v>1294</v>
      </c>
      <c r="K7" s="825" t="s">
        <v>1295</v>
      </c>
      <c r="L7" s="828">
        <v>48.09</v>
      </c>
      <c r="M7" s="828">
        <v>48.09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12</v>
      </c>
      <c r="B8" s="832" t="s">
        <v>1253</v>
      </c>
      <c r="C8" s="832" t="s">
        <v>1257</v>
      </c>
      <c r="D8" s="833" t="s">
        <v>2927</v>
      </c>
      <c r="E8" s="834" t="s">
        <v>1268</v>
      </c>
      <c r="F8" s="832" t="s">
        <v>1254</v>
      </c>
      <c r="G8" s="832" t="s">
        <v>1296</v>
      </c>
      <c r="H8" s="832" t="s">
        <v>586</v>
      </c>
      <c r="I8" s="832" t="s">
        <v>1297</v>
      </c>
      <c r="J8" s="832" t="s">
        <v>1298</v>
      </c>
      <c r="K8" s="832" t="s">
        <v>1299</v>
      </c>
      <c r="L8" s="835">
        <v>77.599999999999994</v>
      </c>
      <c r="M8" s="835">
        <v>77.599999999999994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12</v>
      </c>
      <c r="B9" s="832" t="s">
        <v>1253</v>
      </c>
      <c r="C9" s="832" t="s">
        <v>1257</v>
      </c>
      <c r="D9" s="833" t="s">
        <v>2927</v>
      </c>
      <c r="E9" s="834" t="s">
        <v>1268</v>
      </c>
      <c r="F9" s="832" t="s">
        <v>1256</v>
      </c>
      <c r="G9" s="832" t="s">
        <v>1300</v>
      </c>
      <c r="H9" s="832" t="s">
        <v>586</v>
      </c>
      <c r="I9" s="832" t="s">
        <v>1301</v>
      </c>
      <c r="J9" s="832" t="s">
        <v>1302</v>
      </c>
      <c r="K9" s="832" t="s">
        <v>1303</v>
      </c>
      <c r="L9" s="835">
        <v>190</v>
      </c>
      <c r="M9" s="835">
        <v>1140</v>
      </c>
      <c r="N9" s="832">
        <v>6</v>
      </c>
      <c r="O9" s="836">
        <v>3</v>
      </c>
      <c r="P9" s="835">
        <v>1140</v>
      </c>
      <c r="Q9" s="837">
        <v>1</v>
      </c>
      <c r="R9" s="832">
        <v>6</v>
      </c>
      <c r="S9" s="837">
        <v>1</v>
      </c>
      <c r="T9" s="836">
        <v>3</v>
      </c>
      <c r="U9" s="838">
        <v>1</v>
      </c>
    </row>
    <row r="10" spans="1:21" ht="14.4" customHeight="1" x14ac:dyDescent="0.3">
      <c r="A10" s="831">
        <v>12</v>
      </c>
      <c r="B10" s="832" t="s">
        <v>1253</v>
      </c>
      <c r="C10" s="832" t="s">
        <v>1257</v>
      </c>
      <c r="D10" s="833" t="s">
        <v>2927</v>
      </c>
      <c r="E10" s="834" t="s">
        <v>1269</v>
      </c>
      <c r="F10" s="832" t="s">
        <v>1254</v>
      </c>
      <c r="G10" s="832" t="s">
        <v>1304</v>
      </c>
      <c r="H10" s="832" t="s">
        <v>628</v>
      </c>
      <c r="I10" s="832" t="s">
        <v>1157</v>
      </c>
      <c r="J10" s="832" t="s">
        <v>931</v>
      </c>
      <c r="K10" s="832" t="s">
        <v>1158</v>
      </c>
      <c r="L10" s="835">
        <v>154.36000000000001</v>
      </c>
      <c r="M10" s="835">
        <v>154.36000000000001</v>
      </c>
      <c r="N10" s="832">
        <v>1</v>
      </c>
      <c r="O10" s="836">
        <v>1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1253</v>
      </c>
      <c r="C11" s="832" t="s">
        <v>1257</v>
      </c>
      <c r="D11" s="833" t="s">
        <v>2927</v>
      </c>
      <c r="E11" s="834" t="s">
        <v>1269</v>
      </c>
      <c r="F11" s="832" t="s">
        <v>1256</v>
      </c>
      <c r="G11" s="832" t="s">
        <v>1300</v>
      </c>
      <c r="H11" s="832" t="s">
        <v>586</v>
      </c>
      <c r="I11" s="832" t="s">
        <v>1301</v>
      </c>
      <c r="J11" s="832" t="s">
        <v>1302</v>
      </c>
      <c r="K11" s="832" t="s">
        <v>1303</v>
      </c>
      <c r="L11" s="835">
        <v>190</v>
      </c>
      <c r="M11" s="835">
        <v>1520</v>
      </c>
      <c r="N11" s="832">
        <v>8</v>
      </c>
      <c r="O11" s="836">
        <v>4</v>
      </c>
      <c r="P11" s="835">
        <v>1520</v>
      </c>
      <c r="Q11" s="837">
        <v>1</v>
      </c>
      <c r="R11" s="832">
        <v>8</v>
      </c>
      <c r="S11" s="837">
        <v>1</v>
      </c>
      <c r="T11" s="836">
        <v>4</v>
      </c>
      <c r="U11" s="838">
        <v>1</v>
      </c>
    </row>
    <row r="12" spans="1:21" ht="14.4" customHeight="1" x14ac:dyDescent="0.3">
      <c r="A12" s="831">
        <v>12</v>
      </c>
      <c r="B12" s="832" t="s">
        <v>1253</v>
      </c>
      <c r="C12" s="832" t="s">
        <v>1257</v>
      </c>
      <c r="D12" s="833" t="s">
        <v>2927</v>
      </c>
      <c r="E12" s="834" t="s">
        <v>1270</v>
      </c>
      <c r="F12" s="832" t="s">
        <v>1254</v>
      </c>
      <c r="G12" s="832" t="s">
        <v>1305</v>
      </c>
      <c r="H12" s="832" t="s">
        <v>586</v>
      </c>
      <c r="I12" s="832" t="s">
        <v>1306</v>
      </c>
      <c r="J12" s="832" t="s">
        <v>957</v>
      </c>
      <c r="K12" s="832" t="s">
        <v>958</v>
      </c>
      <c r="L12" s="835">
        <v>78.33</v>
      </c>
      <c r="M12" s="835">
        <v>156.66</v>
      </c>
      <c r="N12" s="832">
        <v>2</v>
      </c>
      <c r="O12" s="836">
        <v>1</v>
      </c>
      <c r="P12" s="835">
        <v>156.66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12</v>
      </c>
      <c r="B13" s="832" t="s">
        <v>1253</v>
      </c>
      <c r="C13" s="832" t="s">
        <v>1257</v>
      </c>
      <c r="D13" s="833" t="s">
        <v>2927</v>
      </c>
      <c r="E13" s="834" t="s">
        <v>1270</v>
      </c>
      <c r="F13" s="832" t="s">
        <v>1254</v>
      </c>
      <c r="G13" s="832" t="s">
        <v>1307</v>
      </c>
      <c r="H13" s="832" t="s">
        <v>586</v>
      </c>
      <c r="I13" s="832" t="s">
        <v>1308</v>
      </c>
      <c r="J13" s="832" t="s">
        <v>1309</v>
      </c>
      <c r="K13" s="832" t="s">
        <v>1310</v>
      </c>
      <c r="L13" s="835">
        <v>42.54</v>
      </c>
      <c r="M13" s="835">
        <v>127.62</v>
      </c>
      <c r="N13" s="832">
        <v>3</v>
      </c>
      <c r="O13" s="836">
        <v>2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12</v>
      </c>
      <c r="B14" s="832" t="s">
        <v>1253</v>
      </c>
      <c r="C14" s="832" t="s">
        <v>1257</v>
      </c>
      <c r="D14" s="833" t="s">
        <v>2927</v>
      </c>
      <c r="E14" s="834" t="s">
        <v>1270</v>
      </c>
      <c r="F14" s="832" t="s">
        <v>1256</v>
      </c>
      <c r="G14" s="832" t="s">
        <v>1300</v>
      </c>
      <c r="H14" s="832" t="s">
        <v>586</v>
      </c>
      <c r="I14" s="832" t="s">
        <v>1301</v>
      </c>
      <c r="J14" s="832" t="s">
        <v>1302</v>
      </c>
      <c r="K14" s="832" t="s">
        <v>1303</v>
      </c>
      <c r="L14" s="835">
        <v>190</v>
      </c>
      <c r="M14" s="835">
        <v>380</v>
      </c>
      <c r="N14" s="832">
        <v>2</v>
      </c>
      <c r="O14" s="836">
        <v>1</v>
      </c>
      <c r="P14" s="835">
        <v>380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12</v>
      </c>
      <c r="B15" s="832" t="s">
        <v>1253</v>
      </c>
      <c r="C15" s="832" t="s">
        <v>1257</v>
      </c>
      <c r="D15" s="833" t="s">
        <v>2927</v>
      </c>
      <c r="E15" s="834" t="s">
        <v>1271</v>
      </c>
      <c r="F15" s="832" t="s">
        <v>1254</v>
      </c>
      <c r="G15" s="832" t="s">
        <v>1311</v>
      </c>
      <c r="H15" s="832" t="s">
        <v>586</v>
      </c>
      <c r="I15" s="832" t="s">
        <v>1312</v>
      </c>
      <c r="J15" s="832" t="s">
        <v>1313</v>
      </c>
      <c r="K15" s="832" t="s">
        <v>1314</v>
      </c>
      <c r="L15" s="835">
        <v>75.05</v>
      </c>
      <c r="M15" s="835">
        <v>75.05</v>
      </c>
      <c r="N15" s="832">
        <v>1</v>
      </c>
      <c r="O15" s="836">
        <v>1</v>
      </c>
      <c r="P15" s="835">
        <v>75.05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12</v>
      </c>
      <c r="B16" s="832" t="s">
        <v>1253</v>
      </c>
      <c r="C16" s="832" t="s">
        <v>1257</v>
      </c>
      <c r="D16" s="833" t="s">
        <v>2927</v>
      </c>
      <c r="E16" s="834" t="s">
        <v>1271</v>
      </c>
      <c r="F16" s="832" t="s">
        <v>1256</v>
      </c>
      <c r="G16" s="832" t="s">
        <v>1300</v>
      </c>
      <c r="H16" s="832" t="s">
        <v>586</v>
      </c>
      <c r="I16" s="832" t="s">
        <v>1301</v>
      </c>
      <c r="J16" s="832" t="s">
        <v>1302</v>
      </c>
      <c r="K16" s="832" t="s">
        <v>1303</v>
      </c>
      <c r="L16" s="835">
        <v>190</v>
      </c>
      <c r="M16" s="835">
        <v>2660</v>
      </c>
      <c r="N16" s="832">
        <v>14</v>
      </c>
      <c r="O16" s="836">
        <v>7</v>
      </c>
      <c r="P16" s="835">
        <v>2660</v>
      </c>
      <c r="Q16" s="837">
        <v>1</v>
      </c>
      <c r="R16" s="832">
        <v>14</v>
      </c>
      <c r="S16" s="837">
        <v>1</v>
      </c>
      <c r="T16" s="836">
        <v>7</v>
      </c>
      <c r="U16" s="838">
        <v>1</v>
      </c>
    </row>
    <row r="17" spans="1:21" ht="14.4" customHeight="1" x14ac:dyDescent="0.3">
      <c r="A17" s="831">
        <v>12</v>
      </c>
      <c r="B17" s="832" t="s">
        <v>1253</v>
      </c>
      <c r="C17" s="832" t="s">
        <v>1257</v>
      </c>
      <c r="D17" s="833" t="s">
        <v>2927</v>
      </c>
      <c r="E17" s="834" t="s">
        <v>1272</v>
      </c>
      <c r="F17" s="832" t="s">
        <v>1254</v>
      </c>
      <c r="G17" s="832" t="s">
        <v>1315</v>
      </c>
      <c r="H17" s="832" t="s">
        <v>628</v>
      </c>
      <c r="I17" s="832" t="s">
        <v>1167</v>
      </c>
      <c r="J17" s="832" t="s">
        <v>1168</v>
      </c>
      <c r="K17" s="832" t="s">
        <v>958</v>
      </c>
      <c r="L17" s="835">
        <v>170.52</v>
      </c>
      <c r="M17" s="835">
        <v>341.04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1253</v>
      </c>
      <c r="C18" s="832" t="s">
        <v>1257</v>
      </c>
      <c r="D18" s="833" t="s">
        <v>2927</v>
      </c>
      <c r="E18" s="834" t="s">
        <v>1272</v>
      </c>
      <c r="F18" s="832" t="s">
        <v>1254</v>
      </c>
      <c r="G18" s="832" t="s">
        <v>1307</v>
      </c>
      <c r="H18" s="832" t="s">
        <v>586</v>
      </c>
      <c r="I18" s="832" t="s">
        <v>1308</v>
      </c>
      <c r="J18" s="832" t="s">
        <v>1309</v>
      </c>
      <c r="K18" s="832" t="s">
        <v>1310</v>
      </c>
      <c r="L18" s="835">
        <v>42.54</v>
      </c>
      <c r="M18" s="835">
        <v>42.54</v>
      </c>
      <c r="N18" s="832">
        <v>1</v>
      </c>
      <c r="O18" s="836">
        <v>1</v>
      </c>
      <c r="P18" s="835">
        <v>42.54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12</v>
      </c>
      <c r="B19" s="832" t="s">
        <v>1253</v>
      </c>
      <c r="C19" s="832" t="s">
        <v>1257</v>
      </c>
      <c r="D19" s="833" t="s">
        <v>2927</v>
      </c>
      <c r="E19" s="834" t="s">
        <v>1272</v>
      </c>
      <c r="F19" s="832" t="s">
        <v>1254</v>
      </c>
      <c r="G19" s="832" t="s">
        <v>1304</v>
      </c>
      <c r="H19" s="832" t="s">
        <v>628</v>
      </c>
      <c r="I19" s="832" t="s">
        <v>1157</v>
      </c>
      <c r="J19" s="832" t="s">
        <v>931</v>
      </c>
      <c r="K19" s="832" t="s">
        <v>1158</v>
      </c>
      <c r="L19" s="835">
        <v>154.36000000000001</v>
      </c>
      <c r="M19" s="835">
        <v>308.72000000000003</v>
      </c>
      <c r="N19" s="832">
        <v>2</v>
      </c>
      <c r="O19" s="836">
        <v>2</v>
      </c>
      <c r="P19" s="835">
        <v>154.36000000000001</v>
      </c>
      <c r="Q19" s="837">
        <v>0.5</v>
      </c>
      <c r="R19" s="832">
        <v>1</v>
      </c>
      <c r="S19" s="837">
        <v>0.5</v>
      </c>
      <c r="T19" s="836">
        <v>1</v>
      </c>
      <c r="U19" s="838">
        <v>0.5</v>
      </c>
    </row>
    <row r="20" spans="1:21" ht="14.4" customHeight="1" x14ac:dyDescent="0.3">
      <c r="A20" s="831">
        <v>12</v>
      </c>
      <c r="B20" s="832" t="s">
        <v>1253</v>
      </c>
      <c r="C20" s="832" t="s">
        <v>1257</v>
      </c>
      <c r="D20" s="833" t="s">
        <v>2927</v>
      </c>
      <c r="E20" s="834" t="s">
        <v>1272</v>
      </c>
      <c r="F20" s="832" t="s">
        <v>1256</v>
      </c>
      <c r="G20" s="832" t="s">
        <v>1300</v>
      </c>
      <c r="H20" s="832" t="s">
        <v>586</v>
      </c>
      <c r="I20" s="832" t="s">
        <v>1301</v>
      </c>
      <c r="J20" s="832" t="s">
        <v>1302</v>
      </c>
      <c r="K20" s="832" t="s">
        <v>1303</v>
      </c>
      <c r="L20" s="835">
        <v>190</v>
      </c>
      <c r="M20" s="835">
        <v>3990</v>
      </c>
      <c r="N20" s="832">
        <v>21</v>
      </c>
      <c r="O20" s="836">
        <v>11</v>
      </c>
      <c r="P20" s="835">
        <v>3990</v>
      </c>
      <c r="Q20" s="837">
        <v>1</v>
      </c>
      <c r="R20" s="832">
        <v>21</v>
      </c>
      <c r="S20" s="837">
        <v>1</v>
      </c>
      <c r="T20" s="836">
        <v>11</v>
      </c>
      <c r="U20" s="838">
        <v>1</v>
      </c>
    </row>
    <row r="21" spans="1:21" ht="14.4" customHeight="1" x14ac:dyDescent="0.3">
      <c r="A21" s="831">
        <v>12</v>
      </c>
      <c r="B21" s="832" t="s">
        <v>1253</v>
      </c>
      <c r="C21" s="832" t="s">
        <v>1257</v>
      </c>
      <c r="D21" s="833" t="s">
        <v>2927</v>
      </c>
      <c r="E21" s="834" t="s">
        <v>1274</v>
      </c>
      <c r="F21" s="832" t="s">
        <v>1254</v>
      </c>
      <c r="G21" s="832" t="s">
        <v>1315</v>
      </c>
      <c r="H21" s="832" t="s">
        <v>628</v>
      </c>
      <c r="I21" s="832" t="s">
        <v>1167</v>
      </c>
      <c r="J21" s="832" t="s">
        <v>1168</v>
      </c>
      <c r="K21" s="832" t="s">
        <v>958</v>
      </c>
      <c r="L21" s="835">
        <v>170.52</v>
      </c>
      <c r="M21" s="835">
        <v>341.04</v>
      </c>
      <c r="N21" s="832">
        <v>2</v>
      </c>
      <c r="O21" s="836">
        <v>1</v>
      </c>
      <c r="P21" s="835">
        <v>341.04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12</v>
      </c>
      <c r="B22" s="832" t="s">
        <v>1253</v>
      </c>
      <c r="C22" s="832" t="s">
        <v>1257</v>
      </c>
      <c r="D22" s="833" t="s">
        <v>2927</v>
      </c>
      <c r="E22" s="834" t="s">
        <v>1274</v>
      </c>
      <c r="F22" s="832" t="s">
        <v>1254</v>
      </c>
      <c r="G22" s="832" t="s">
        <v>1316</v>
      </c>
      <c r="H22" s="832" t="s">
        <v>628</v>
      </c>
      <c r="I22" s="832" t="s">
        <v>1209</v>
      </c>
      <c r="J22" s="832" t="s">
        <v>847</v>
      </c>
      <c r="K22" s="832" t="s">
        <v>848</v>
      </c>
      <c r="L22" s="835">
        <v>0</v>
      </c>
      <c r="M22" s="835">
        <v>0</v>
      </c>
      <c r="N22" s="832">
        <v>1</v>
      </c>
      <c r="O22" s="836">
        <v>1</v>
      </c>
      <c r="P22" s="835">
        <v>0</v>
      </c>
      <c r="Q22" s="837"/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12</v>
      </c>
      <c r="B23" s="832" t="s">
        <v>1253</v>
      </c>
      <c r="C23" s="832" t="s">
        <v>1257</v>
      </c>
      <c r="D23" s="833" t="s">
        <v>2927</v>
      </c>
      <c r="E23" s="834" t="s">
        <v>1274</v>
      </c>
      <c r="F23" s="832" t="s">
        <v>1254</v>
      </c>
      <c r="G23" s="832" t="s">
        <v>1304</v>
      </c>
      <c r="H23" s="832" t="s">
        <v>586</v>
      </c>
      <c r="I23" s="832" t="s">
        <v>1317</v>
      </c>
      <c r="J23" s="832" t="s">
        <v>931</v>
      </c>
      <c r="K23" s="832" t="s">
        <v>1158</v>
      </c>
      <c r="L23" s="835">
        <v>154.36000000000001</v>
      </c>
      <c r="M23" s="835">
        <v>154.36000000000001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12</v>
      </c>
      <c r="B24" s="832" t="s">
        <v>1253</v>
      </c>
      <c r="C24" s="832" t="s">
        <v>1257</v>
      </c>
      <c r="D24" s="833" t="s">
        <v>2927</v>
      </c>
      <c r="E24" s="834" t="s">
        <v>1274</v>
      </c>
      <c r="F24" s="832" t="s">
        <v>1256</v>
      </c>
      <c r="G24" s="832" t="s">
        <v>1300</v>
      </c>
      <c r="H24" s="832" t="s">
        <v>586</v>
      </c>
      <c r="I24" s="832" t="s">
        <v>1301</v>
      </c>
      <c r="J24" s="832" t="s">
        <v>1302</v>
      </c>
      <c r="K24" s="832" t="s">
        <v>1303</v>
      </c>
      <c r="L24" s="835">
        <v>190</v>
      </c>
      <c r="M24" s="835">
        <v>2280</v>
      </c>
      <c r="N24" s="832">
        <v>12</v>
      </c>
      <c r="O24" s="836">
        <v>6</v>
      </c>
      <c r="P24" s="835">
        <v>1900</v>
      </c>
      <c r="Q24" s="837">
        <v>0.83333333333333337</v>
      </c>
      <c r="R24" s="832">
        <v>10</v>
      </c>
      <c r="S24" s="837">
        <v>0.83333333333333337</v>
      </c>
      <c r="T24" s="836">
        <v>5</v>
      </c>
      <c r="U24" s="838">
        <v>0.83333333333333337</v>
      </c>
    </row>
    <row r="25" spans="1:21" ht="14.4" customHeight="1" x14ac:dyDescent="0.3">
      <c r="A25" s="831">
        <v>12</v>
      </c>
      <c r="B25" s="832" t="s">
        <v>1253</v>
      </c>
      <c r="C25" s="832" t="s">
        <v>1257</v>
      </c>
      <c r="D25" s="833" t="s">
        <v>2927</v>
      </c>
      <c r="E25" s="834" t="s">
        <v>1276</v>
      </c>
      <c r="F25" s="832" t="s">
        <v>1254</v>
      </c>
      <c r="G25" s="832" t="s">
        <v>1305</v>
      </c>
      <c r="H25" s="832" t="s">
        <v>586</v>
      </c>
      <c r="I25" s="832" t="s">
        <v>1306</v>
      </c>
      <c r="J25" s="832" t="s">
        <v>957</v>
      </c>
      <c r="K25" s="832" t="s">
        <v>958</v>
      </c>
      <c r="L25" s="835">
        <v>78.33</v>
      </c>
      <c r="M25" s="835">
        <v>156.66</v>
      </c>
      <c r="N25" s="832">
        <v>2</v>
      </c>
      <c r="O25" s="836">
        <v>1</v>
      </c>
      <c r="P25" s="835">
        <v>156.66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12</v>
      </c>
      <c r="B26" s="832" t="s">
        <v>1253</v>
      </c>
      <c r="C26" s="832" t="s">
        <v>1257</v>
      </c>
      <c r="D26" s="833" t="s">
        <v>2927</v>
      </c>
      <c r="E26" s="834" t="s">
        <v>1276</v>
      </c>
      <c r="F26" s="832" t="s">
        <v>1254</v>
      </c>
      <c r="G26" s="832" t="s">
        <v>1318</v>
      </c>
      <c r="H26" s="832" t="s">
        <v>586</v>
      </c>
      <c r="I26" s="832" t="s">
        <v>1319</v>
      </c>
      <c r="J26" s="832" t="s">
        <v>718</v>
      </c>
      <c r="K26" s="832" t="s">
        <v>848</v>
      </c>
      <c r="L26" s="835">
        <v>163.54</v>
      </c>
      <c r="M26" s="835">
        <v>163.54</v>
      </c>
      <c r="N26" s="832">
        <v>1</v>
      </c>
      <c r="O26" s="836">
        <v>0.5</v>
      </c>
      <c r="P26" s="835">
        <v>163.54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12</v>
      </c>
      <c r="B27" s="832" t="s">
        <v>1253</v>
      </c>
      <c r="C27" s="832" t="s">
        <v>1257</v>
      </c>
      <c r="D27" s="833" t="s">
        <v>2927</v>
      </c>
      <c r="E27" s="834" t="s">
        <v>1276</v>
      </c>
      <c r="F27" s="832" t="s">
        <v>1254</v>
      </c>
      <c r="G27" s="832" t="s">
        <v>1320</v>
      </c>
      <c r="H27" s="832" t="s">
        <v>628</v>
      </c>
      <c r="I27" s="832" t="s">
        <v>1321</v>
      </c>
      <c r="J27" s="832" t="s">
        <v>1322</v>
      </c>
      <c r="K27" s="832" t="s">
        <v>1323</v>
      </c>
      <c r="L27" s="835">
        <v>1385.62</v>
      </c>
      <c r="M27" s="835">
        <v>1385.62</v>
      </c>
      <c r="N27" s="832">
        <v>1</v>
      </c>
      <c r="O27" s="836">
        <v>1</v>
      </c>
      <c r="P27" s="835">
        <v>1385.62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12</v>
      </c>
      <c r="B28" s="832" t="s">
        <v>1253</v>
      </c>
      <c r="C28" s="832" t="s">
        <v>1257</v>
      </c>
      <c r="D28" s="833" t="s">
        <v>2927</v>
      </c>
      <c r="E28" s="834" t="s">
        <v>1276</v>
      </c>
      <c r="F28" s="832" t="s">
        <v>1254</v>
      </c>
      <c r="G28" s="832" t="s">
        <v>1320</v>
      </c>
      <c r="H28" s="832" t="s">
        <v>628</v>
      </c>
      <c r="I28" s="832" t="s">
        <v>1324</v>
      </c>
      <c r="J28" s="832" t="s">
        <v>1325</v>
      </c>
      <c r="K28" s="832" t="s">
        <v>1326</v>
      </c>
      <c r="L28" s="835">
        <v>736.33</v>
      </c>
      <c r="M28" s="835">
        <v>1472.66</v>
      </c>
      <c r="N28" s="832">
        <v>2</v>
      </c>
      <c r="O28" s="836">
        <v>1.5</v>
      </c>
      <c r="P28" s="835">
        <v>1472.66</v>
      </c>
      <c r="Q28" s="837">
        <v>1</v>
      </c>
      <c r="R28" s="832">
        <v>2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12</v>
      </c>
      <c r="B29" s="832" t="s">
        <v>1253</v>
      </c>
      <c r="C29" s="832" t="s">
        <v>1257</v>
      </c>
      <c r="D29" s="833" t="s">
        <v>2927</v>
      </c>
      <c r="E29" s="834" t="s">
        <v>1276</v>
      </c>
      <c r="F29" s="832" t="s">
        <v>1254</v>
      </c>
      <c r="G29" s="832" t="s">
        <v>1320</v>
      </c>
      <c r="H29" s="832" t="s">
        <v>628</v>
      </c>
      <c r="I29" s="832" t="s">
        <v>1327</v>
      </c>
      <c r="J29" s="832" t="s">
        <v>1325</v>
      </c>
      <c r="K29" s="832" t="s">
        <v>1328</v>
      </c>
      <c r="L29" s="835">
        <v>490.89</v>
      </c>
      <c r="M29" s="835">
        <v>490.89</v>
      </c>
      <c r="N29" s="832">
        <v>1</v>
      </c>
      <c r="O29" s="836">
        <v>1</v>
      </c>
      <c r="P29" s="835">
        <v>490.89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12</v>
      </c>
      <c r="B30" s="832" t="s">
        <v>1253</v>
      </c>
      <c r="C30" s="832" t="s">
        <v>1257</v>
      </c>
      <c r="D30" s="833" t="s">
        <v>2927</v>
      </c>
      <c r="E30" s="834" t="s">
        <v>1276</v>
      </c>
      <c r="F30" s="832" t="s">
        <v>1254</v>
      </c>
      <c r="G30" s="832" t="s">
        <v>1329</v>
      </c>
      <c r="H30" s="832" t="s">
        <v>586</v>
      </c>
      <c r="I30" s="832" t="s">
        <v>1330</v>
      </c>
      <c r="J30" s="832" t="s">
        <v>624</v>
      </c>
      <c r="K30" s="832" t="s">
        <v>1331</v>
      </c>
      <c r="L30" s="835">
        <v>108.44</v>
      </c>
      <c r="M30" s="835">
        <v>108.44</v>
      </c>
      <c r="N30" s="832">
        <v>1</v>
      </c>
      <c r="O30" s="836">
        <v>1</v>
      </c>
      <c r="P30" s="835">
        <v>108.44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12</v>
      </c>
      <c r="B31" s="832" t="s">
        <v>1253</v>
      </c>
      <c r="C31" s="832" t="s">
        <v>1257</v>
      </c>
      <c r="D31" s="833" t="s">
        <v>2927</v>
      </c>
      <c r="E31" s="834" t="s">
        <v>1276</v>
      </c>
      <c r="F31" s="832" t="s">
        <v>1254</v>
      </c>
      <c r="G31" s="832" t="s">
        <v>1332</v>
      </c>
      <c r="H31" s="832" t="s">
        <v>586</v>
      </c>
      <c r="I31" s="832" t="s">
        <v>1333</v>
      </c>
      <c r="J31" s="832" t="s">
        <v>1334</v>
      </c>
      <c r="K31" s="832" t="s">
        <v>1335</v>
      </c>
      <c r="L31" s="835">
        <v>308.69</v>
      </c>
      <c r="M31" s="835">
        <v>308.69</v>
      </c>
      <c r="N31" s="832">
        <v>1</v>
      </c>
      <c r="O31" s="836">
        <v>1</v>
      </c>
      <c r="P31" s="835">
        <v>308.69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12</v>
      </c>
      <c r="B32" s="832" t="s">
        <v>1253</v>
      </c>
      <c r="C32" s="832" t="s">
        <v>1257</v>
      </c>
      <c r="D32" s="833" t="s">
        <v>2927</v>
      </c>
      <c r="E32" s="834" t="s">
        <v>1276</v>
      </c>
      <c r="F32" s="832" t="s">
        <v>1254</v>
      </c>
      <c r="G32" s="832" t="s">
        <v>1336</v>
      </c>
      <c r="H32" s="832" t="s">
        <v>586</v>
      </c>
      <c r="I32" s="832" t="s">
        <v>1337</v>
      </c>
      <c r="J32" s="832" t="s">
        <v>1338</v>
      </c>
      <c r="K32" s="832" t="s">
        <v>1339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12</v>
      </c>
      <c r="B33" s="832" t="s">
        <v>1253</v>
      </c>
      <c r="C33" s="832" t="s">
        <v>1257</v>
      </c>
      <c r="D33" s="833" t="s">
        <v>2927</v>
      </c>
      <c r="E33" s="834" t="s">
        <v>1276</v>
      </c>
      <c r="F33" s="832" t="s">
        <v>1254</v>
      </c>
      <c r="G33" s="832" t="s">
        <v>1316</v>
      </c>
      <c r="H33" s="832" t="s">
        <v>628</v>
      </c>
      <c r="I33" s="832" t="s">
        <v>1209</v>
      </c>
      <c r="J33" s="832" t="s">
        <v>847</v>
      </c>
      <c r="K33" s="832" t="s">
        <v>848</v>
      </c>
      <c r="L33" s="835">
        <v>0</v>
      </c>
      <c r="M33" s="835">
        <v>0</v>
      </c>
      <c r="N33" s="832">
        <v>1</v>
      </c>
      <c r="O33" s="836">
        <v>0.5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12</v>
      </c>
      <c r="B34" s="832" t="s">
        <v>1253</v>
      </c>
      <c r="C34" s="832" t="s">
        <v>1257</v>
      </c>
      <c r="D34" s="833" t="s">
        <v>2927</v>
      </c>
      <c r="E34" s="834" t="s">
        <v>1276</v>
      </c>
      <c r="F34" s="832" t="s">
        <v>1254</v>
      </c>
      <c r="G34" s="832" t="s">
        <v>1304</v>
      </c>
      <c r="H34" s="832" t="s">
        <v>628</v>
      </c>
      <c r="I34" s="832" t="s">
        <v>1157</v>
      </c>
      <c r="J34" s="832" t="s">
        <v>931</v>
      </c>
      <c r="K34" s="832" t="s">
        <v>1158</v>
      </c>
      <c r="L34" s="835">
        <v>154.36000000000001</v>
      </c>
      <c r="M34" s="835">
        <v>154.36000000000001</v>
      </c>
      <c r="N34" s="832">
        <v>1</v>
      </c>
      <c r="O34" s="836">
        <v>1</v>
      </c>
      <c r="P34" s="835">
        <v>154.36000000000001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12</v>
      </c>
      <c r="B35" s="832" t="s">
        <v>1253</v>
      </c>
      <c r="C35" s="832" t="s">
        <v>1257</v>
      </c>
      <c r="D35" s="833" t="s">
        <v>2927</v>
      </c>
      <c r="E35" s="834" t="s">
        <v>1276</v>
      </c>
      <c r="F35" s="832" t="s">
        <v>1254</v>
      </c>
      <c r="G35" s="832" t="s">
        <v>1304</v>
      </c>
      <c r="H35" s="832" t="s">
        <v>586</v>
      </c>
      <c r="I35" s="832" t="s">
        <v>1317</v>
      </c>
      <c r="J35" s="832" t="s">
        <v>931</v>
      </c>
      <c r="K35" s="832" t="s">
        <v>1158</v>
      </c>
      <c r="L35" s="835">
        <v>154.36000000000001</v>
      </c>
      <c r="M35" s="835">
        <v>154.36000000000001</v>
      </c>
      <c r="N35" s="832">
        <v>1</v>
      </c>
      <c r="O35" s="836">
        <v>1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12</v>
      </c>
      <c r="B36" s="832" t="s">
        <v>1253</v>
      </c>
      <c r="C36" s="832" t="s">
        <v>1257</v>
      </c>
      <c r="D36" s="833" t="s">
        <v>2927</v>
      </c>
      <c r="E36" s="834" t="s">
        <v>1276</v>
      </c>
      <c r="F36" s="832" t="s">
        <v>1254</v>
      </c>
      <c r="G36" s="832" t="s">
        <v>1304</v>
      </c>
      <c r="H36" s="832" t="s">
        <v>628</v>
      </c>
      <c r="I36" s="832" t="s">
        <v>1155</v>
      </c>
      <c r="J36" s="832" t="s">
        <v>931</v>
      </c>
      <c r="K36" s="832" t="s">
        <v>1156</v>
      </c>
      <c r="L36" s="835">
        <v>225.06</v>
      </c>
      <c r="M36" s="835">
        <v>675.18000000000006</v>
      </c>
      <c r="N36" s="832">
        <v>3</v>
      </c>
      <c r="O36" s="836">
        <v>2.5</v>
      </c>
      <c r="P36" s="835">
        <v>225.06</v>
      </c>
      <c r="Q36" s="837">
        <v>0.33333333333333331</v>
      </c>
      <c r="R36" s="832">
        <v>1</v>
      </c>
      <c r="S36" s="837">
        <v>0.33333333333333331</v>
      </c>
      <c r="T36" s="836">
        <v>1</v>
      </c>
      <c r="U36" s="838">
        <v>0.4</v>
      </c>
    </row>
    <row r="37" spans="1:21" ht="14.4" customHeight="1" x14ac:dyDescent="0.3">
      <c r="A37" s="831">
        <v>12</v>
      </c>
      <c r="B37" s="832" t="s">
        <v>1253</v>
      </c>
      <c r="C37" s="832" t="s">
        <v>1257</v>
      </c>
      <c r="D37" s="833" t="s">
        <v>2927</v>
      </c>
      <c r="E37" s="834" t="s">
        <v>1276</v>
      </c>
      <c r="F37" s="832" t="s">
        <v>1254</v>
      </c>
      <c r="G37" s="832" t="s">
        <v>1304</v>
      </c>
      <c r="H37" s="832" t="s">
        <v>586</v>
      </c>
      <c r="I37" s="832" t="s">
        <v>1340</v>
      </c>
      <c r="J37" s="832" t="s">
        <v>931</v>
      </c>
      <c r="K37" s="832" t="s">
        <v>1158</v>
      </c>
      <c r="L37" s="835">
        <v>154.36000000000001</v>
      </c>
      <c r="M37" s="835">
        <v>154.36000000000001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12</v>
      </c>
      <c r="B38" s="832" t="s">
        <v>1253</v>
      </c>
      <c r="C38" s="832" t="s">
        <v>1257</v>
      </c>
      <c r="D38" s="833" t="s">
        <v>2927</v>
      </c>
      <c r="E38" s="834" t="s">
        <v>1276</v>
      </c>
      <c r="F38" s="832" t="s">
        <v>1256</v>
      </c>
      <c r="G38" s="832" t="s">
        <v>1300</v>
      </c>
      <c r="H38" s="832" t="s">
        <v>586</v>
      </c>
      <c r="I38" s="832" t="s">
        <v>1301</v>
      </c>
      <c r="J38" s="832" t="s">
        <v>1302</v>
      </c>
      <c r="K38" s="832" t="s">
        <v>1303</v>
      </c>
      <c r="L38" s="835">
        <v>190</v>
      </c>
      <c r="M38" s="835">
        <v>1140</v>
      </c>
      <c r="N38" s="832">
        <v>6</v>
      </c>
      <c r="O38" s="836">
        <v>3</v>
      </c>
      <c r="P38" s="835">
        <v>1140</v>
      </c>
      <c r="Q38" s="837">
        <v>1</v>
      </c>
      <c r="R38" s="832">
        <v>6</v>
      </c>
      <c r="S38" s="837">
        <v>1</v>
      </c>
      <c r="T38" s="836">
        <v>3</v>
      </c>
      <c r="U38" s="838">
        <v>1</v>
      </c>
    </row>
    <row r="39" spans="1:21" ht="14.4" customHeight="1" x14ac:dyDescent="0.3">
      <c r="A39" s="831">
        <v>12</v>
      </c>
      <c r="B39" s="832" t="s">
        <v>1253</v>
      </c>
      <c r="C39" s="832" t="s">
        <v>1257</v>
      </c>
      <c r="D39" s="833" t="s">
        <v>2927</v>
      </c>
      <c r="E39" s="834" t="s">
        <v>1276</v>
      </c>
      <c r="F39" s="832" t="s">
        <v>1256</v>
      </c>
      <c r="G39" s="832" t="s">
        <v>1300</v>
      </c>
      <c r="H39" s="832" t="s">
        <v>586</v>
      </c>
      <c r="I39" s="832" t="s">
        <v>1341</v>
      </c>
      <c r="J39" s="832" t="s">
        <v>1342</v>
      </c>
      <c r="K39" s="832" t="s">
        <v>1343</v>
      </c>
      <c r="L39" s="835">
        <v>126.65</v>
      </c>
      <c r="M39" s="835">
        <v>506.6</v>
      </c>
      <c r="N39" s="832">
        <v>4</v>
      </c>
      <c r="O39" s="836">
        <v>2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1253</v>
      </c>
      <c r="C40" s="832" t="s">
        <v>1257</v>
      </c>
      <c r="D40" s="833" t="s">
        <v>2927</v>
      </c>
      <c r="E40" s="834" t="s">
        <v>1277</v>
      </c>
      <c r="F40" s="832" t="s">
        <v>1256</v>
      </c>
      <c r="G40" s="832" t="s">
        <v>1300</v>
      </c>
      <c r="H40" s="832" t="s">
        <v>586</v>
      </c>
      <c r="I40" s="832" t="s">
        <v>1301</v>
      </c>
      <c r="J40" s="832" t="s">
        <v>1302</v>
      </c>
      <c r="K40" s="832" t="s">
        <v>1303</v>
      </c>
      <c r="L40" s="835">
        <v>190</v>
      </c>
      <c r="M40" s="835">
        <v>1520</v>
      </c>
      <c r="N40" s="832">
        <v>8</v>
      </c>
      <c r="O40" s="836">
        <v>4</v>
      </c>
      <c r="P40" s="835">
        <v>1520</v>
      </c>
      <c r="Q40" s="837">
        <v>1</v>
      </c>
      <c r="R40" s="832">
        <v>8</v>
      </c>
      <c r="S40" s="837">
        <v>1</v>
      </c>
      <c r="T40" s="836">
        <v>4</v>
      </c>
      <c r="U40" s="838">
        <v>1</v>
      </c>
    </row>
    <row r="41" spans="1:21" ht="14.4" customHeight="1" x14ac:dyDescent="0.3">
      <c r="A41" s="831">
        <v>12</v>
      </c>
      <c r="B41" s="832" t="s">
        <v>1253</v>
      </c>
      <c r="C41" s="832" t="s">
        <v>1257</v>
      </c>
      <c r="D41" s="833" t="s">
        <v>2927</v>
      </c>
      <c r="E41" s="834" t="s">
        <v>1285</v>
      </c>
      <c r="F41" s="832" t="s">
        <v>1256</v>
      </c>
      <c r="G41" s="832" t="s">
        <v>1300</v>
      </c>
      <c r="H41" s="832" t="s">
        <v>586</v>
      </c>
      <c r="I41" s="832" t="s">
        <v>1301</v>
      </c>
      <c r="J41" s="832" t="s">
        <v>1302</v>
      </c>
      <c r="K41" s="832" t="s">
        <v>1303</v>
      </c>
      <c r="L41" s="835">
        <v>190</v>
      </c>
      <c r="M41" s="835">
        <v>3040</v>
      </c>
      <c r="N41" s="832">
        <v>16</v>
      </c>
      <c r="O41" s="836">
        <v>8</v>
      </c>
      <c r="P41" s="835">
        <v>3040</v>
      </c>
      <c r="Q41" s="837">
        <v>1</v>
      </c>
      <c r="R41" s="832">
        <v>16</v>
      </c>
      <c r="S41" s="837">
        <v>1</v>
      </c>
      <c r="T41" s="836">
        <v>8</v>
      </c>
      <c r="U41" s="838">
        <v>1</v>
      </c>
    </row>
    <row r="42" spans="1:21" ht="14.4" customHeight="1" x14ac:dyDescent="0.3">
      <c r="A42" s="831">
        <v>12</v>
      </c>
      <c r="B42" s="832" t="s">
        <v>1253</v>
      </c>
      <c r="C42" s="832" t="s">
        <v>1257</v>
      </c>
      <c r="D42" s="833" t="s">
        <v>2927</v>
      </c>
      <c r="E42" s="834" t="s">
        <v>1287</v>
      </c>
      <c r="F42" s="832" t="s">
        <v>1256</v>
      </c>
      <c r="G42" s="832" t="s">
        <v>1300</v>
      </c>
      <c r="H42" s="832" t="s">
        <v>586</v>
      </c>
      <c r="I42" s="832" t="s">
        <v>1301</v>
      </c>
      <c r="J42" s="832" t="s">
        <v>1302</v>
      </c>
      <c r="K42" s="832" t="s">
        <v>1303</v>
      </c>
      <c r="L42" s="835">
        <v>190</v>
      </c>
      <c r="M42" s="835">
        <v>1520</v>
      </c>
      <c r="N42" s="832">
        <v>8</v>
      </c>
      <c r="O42" s="836">
        <v>4</v>
      </c>
      <c r="P42" s="835">
        <v>1520</v>
      </c>
      <c r="Q42" s="837">
        <v>1</v>
      </c>
      <c r="R42" s="832">
        <v>8</v>
      </c>
      <c r="S42" s="837">
        <v>1</v>
      </c>
      <c r="T42" s="836">
        <v>4</v>
      </c>
      <c r="U42" s="838">
        <v>1</v>
      </c>
    </row>
    <row r="43" spans="1:21" ht="14.4" customHeight="1" x14ac:dyDescent="0.3">
      <c r="A43" s="831">
        <v>12</v>
      </c>
      <c r="B43" s="832" t="s">
        <v>1253</v>
      </c>
      <c r="C43" s="832" t="s">
        <v>1257</v>
      </c>
      <c r="D43" s="833" t="s">
        <v>2927</v>
      </c>
      <c r="E43" s="834" t="s">
        <v>1289</v>
      </c>
      <c r="F43" s="832" t="s">
        <v>1256</v>
      </c>
      <c r="G43" s="832" t="s">
        <v>1300</v>
      </c>
      <c r="H43" s="832" t="s">
        <v>586</v>
      </c>
      <c r="I43" s="832" t="s">
        <v>1301</v>
      </c>
      <c r="J43" s="832" t="s">
        <v>1302</v>
      </c>
      <c r="K43" s="832" t="s">
        <v>1303</v>
      </c>
      <c r="L43" s="835">
        <v>190</v>
      </c>
      <c r="M43" s="835">
        <v>380</v>
      </c>
      <c r="N43" s="832">
        <v>2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12</v>
      </c>
      <c r="B44" s="832" t="s">
        <v>1253</v>
      </c>
      <c r="C44" s="832" t="s">
        <v>1257</v>
      </c>
      <c r="D44" s="833" t="s">
        <v>2927</v>
      </c>
      <c r="E44" s="834" t="s">
        <v>1291</v>
      </c>
      <c r="F44" s="832" t="s">
        <v>1254</v>
      </c>
      <c r="G44" s="832" t="s">
        <v>1329</v>
      </c>
      <c r="H44" s="832" t="s">
        <v>586</v>
      </c>
      <c r="I44" s="832" t="s">
        <v>1330</v>
      </c>
      <c r="J44" s="832" t="s">
        <v>624</v>
      </c>
      <c r="K44" s="832" t="s">
        <v>1331</v>
      </c>
      <c r="L44" s="835">
        <v>108.44</v>
      </c>
      <c r="M44" s="835">
        <v>108.44</v>
      </c>
      <c r="N44" s="832">
        <v>1</v>
      </c>
      <c r="O44" s="836">
        <v>0.5</v>
      </c>
      <c r="P44" s="835">
        <v>108.44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12</v>
      </c>
      <c r="B45" s="832" t="s">
        <v>1253</v>
      </c>
      <c r="C45" s="832" t="s">
        <v>1257</v>
      </c>
      <c r="D45" s="833" t="s">
        <v>2927</v>
      </c>
      <c r="E45" s="834" t="s">
        <v>1291</v>
      </c>
      <c r="F45" s="832" t="s">
        <v>1254</v>
      </c>
      <c r="G45" s="832" t="s">
        <v>1304</v>
      </c>
      <c r="H45" s="832" t="s">
        <v>628</v>
      </c>
      <c r="I45" s="832" t="s">
        <v>1157</v>
      </c>
      <c r="J45" s="832" t="s">
        <v>931</v>
      </c>
      <c r="K45" s="832" t="s">
        <v>1158</v>
      </c>
      <c r="L45" s="835">
        <v>154.36000000000001</v>
      </c>
      <c r="M45" s="835">
        <v>154.36000000000001</v>
      </c>
      <c r="N45" s="832">
        <v>1</v>
      </c>
      <c r="O45" s="836">
        <v>0.5</v>
      </c>
      <c r="P45" s="835">
        <v>154.36000000000001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12</v>
      </c>
      <c r="B46" s="832" t="s">
        <v>1253</v>
      </c>
      <c r="C46" s="832" t="s">
        <v>1257</v>
      </c>
      <c r="D46" s="833" t="s">
        <v>2927</v>
      </c>
      <c r="E46" s="834" t="s">
        <v>1291</v>
      </c>
      <c r="F46" s="832" t="s">
        <v>1256</v>
      </c>
      <c r="G46" s="832" t="s">
        <v>1300</v>
      </c>
      <c r="H46" s="832" t="s">
        <v>586</v>
      </c>
      <c r="I46" s="832" t="s">
        <v>1301</v>
      </c>
      <c r="J46" s="832" t="s">
        <v>1302</v>
      </c>
      <c r="K46" s="832" t="s">
        <v>1303</v>
      </c>
      <c r="L46" s="835">
        <v>190</v>
      </c>
      <c r="M46" s="835">
        <v>1140</v>
      </c>
      <c r="N46" s="832">
        <v>6</v>
      </c>
      <c r="O46" s="836">
        <v>3</v>
      </c>
      <c r="P46" s="835">
        <v>380</v>
      </c>
      <c r="Q46" s="837">
        <v>0.33333333333333331</v>
      </c>
      <c r="R46" s="832">
        <v>2</v>
      </c>
      <c r="S46" s="837">
        <v>0.33333333333333331</v>
      </c>
      <c r="T46" s="836">
        <v>1</v>
      </c>
      <c r="U46" s="838">
        <v>0.33333333333333331</v>
      </c>
    </row>
    <row r="47" spans="1:21" ht="14.4" customHeight="1" x14ac:dyDescent="0.3">
      <c r="A47" s="831">
        <v>12</v>
      </c>
      <c r="B47" s="832" t="s">
        <v>1253</v>
      </c>
      <c r="C47" s="832" t="s">
        <v>1257</v>
      </c>
      <c r="D47" s="833" t="s">
        <v>2927</v>
      </c>
      <c r="E47" s="834" t="s">
        <v>1284</v>
      </c>
      <c r="F47" s="832" t="s">
        <v>1254</v>
      </c>
      <c r="G47" s="832" t="s">
        <v>1320</v>
      </c>
      <c r="H47" s="832" t="s">
        <v>628</v>
      </c>
      <c r="I47" s="832" t="s">
        <v>1327</v>
      </c>
      <c r="J47" s="832" t="s">
        <v>1325</v>
      </c>
      <c r="K47" s="832" t="s">
        <v>1328</v>
      </c>
      <c r="L47" s="835">
        <v>490.89</v>
      </c>
      <c r="M47" s="835">
        <v>490.89</v>
      </c>
      <c r="N47" s="832">
        <v>1</v>
      </c>
      <c r="O47" s="836">
        <v>1</v>
      </c>
      <c r="P47" s="835">
        <v>490.89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12</v>
      </c>
      <c r="B48" s="832" t="s">
        <v>1253</v>
      </c>
      <c r="C48" s="832" t="s">
        <v>1257</v>
      </c>
      <c r="D48" s="833" t="s">
        <v>2927</v>
      </c>
      <c r="E48" s="834" t="s">
        <v>1284</v>
      </c>
      <c r="F48" s="832" t="s">
        <v>1254</v>
      </c>
      <c r="G48" s="832" t="s">
        <v>1304</v>
      </c>
      <c r="H48" s="832" t="s">
        <v>628</v>
      </c>
      <c r="I48" s="832" t="s">
        <v>1157</v>
      </c>
      <c r="J48" s="832" t="s">
        <v>931</v>
      </c>
      <c r="K48" s="832" t="s">
        <v>1158</v>
      </c>
      <c r="L48" s="835">
        <v>154.36000000000001</v>
      </c>
      <c r="M48" s="835">
        <v>154.36000000000001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12</v>
      </c>
      <c r="B49" s="832" t="s">
        <v>1253</v>
      </c>
      <c r="C49" s="832" t="s">
        <v>1257</v>
      </c>
      <c r="D49" s="833" t="s">
        <v>2927</v>
      </c>
      <c r="E49" s="834" t="s">
        <v>1284</v>
      </c>
      <c r="F49" s="832" t="s">
        <v>1254</v>
      </c>
      <c r="G49" s="832" t="s">
        <v>1304</v>
      </c>
      <c r="H49" s="832" t="s">
        <v>586</v>
      </c>
      <c r="I49" s="832" t="s">
        <v>1317</v>
      </c>
      <c r="J49" s="832" t="s">
        <v>931</v>
      </c>
      <c r="K49" s="832" t="s">
        <v>1158</v>
      </c>
      <c r="L49" s="835">
        <v>154.36000000000001</v>
      </c>
      <c r="M49" s="835">
        <v>154.36000000000001</v>
      </c>
      <c r="N49" s="832">
        <v>1</v>
      </c>
      <c r="O49" s="836">
        <v>1</v>
      </c>
      <c r="P49" s="835">
        <v>154.36000000000001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12</v>
      </c>
      <c r="B50" s="832" t="s">
        <v>1253</v>
      </c>
      <c r="C50" s="832" t="s">
        <v>1257</v>
      </c>
      <c r="D50" s="833" t="s">
        <v>2927</v>
      </c>
      <c r="E50" s="834" t="s">
        <v>1284</v>
      </c>
      <c r="F50" s="832" t="s">
        <v>1254</v>
      </c>
      <c r="G50" s="832" t="s">
        <v>1304</v>
      </c>
      <c r="H50" s="832" t="s">
        <v>586</v>
      </c>
      <c r="I50" s="832" t="s">
        <v>1344</v>
      </c>
      <c r="J50" s="832" t="s">
        <v>931</v>
      </c>
      <c r="K50" s="832" t="s">
        <v>1156</v>
      </c>
      <c r="L50" s="835">
        <v>225.06</v>
      </c>
      <c r="M50" s="835">
        <v>225.06</v>
      </c>
      <c r="N50" s="832">
        <v>1</v>
      </c>
      <c r="O50" s="836">
        <v>1</v>
      </c>
      <c r="P50" s="835">
        <v>225.06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1253</v>
      </c>
      <c r="C51" s="832" t="s">
        <v>1257</v>
      </c>
      <c r="D51" s="833" t="s">
        <v>2927</v>
      </c>
      <c r="E51" s="834" t="s">
        <v>1284</v>
      </c>
      <c r="F51" s="832" t="s">
        <v>1256</v>
      </c>
      <c r="G51" s="832" t="s">
        <v>1300</v>
      </c>
      <c r="H51" s="832" t="s">
        <v>586</v>
      </c>
      <c r="I51" s="832" t="s">
        <v>1301</v>
      </c>
      <c r="J51" s="832" t="s">
        <v>1302</v>
      </c>
      <c r="K51" s="832" t="s">
        <v>1303</v>
      </c>
      <c r="L51" s="835">
        <v>190</v>
      </c>
      <c r="M51" s="835">
        <v>760</v>
      </c>
      <c r="N51" s="832">
        <v>4</v>
      </c>
      <c r="O51" s="836">
        <v>2</v>
      </c>
      <c r="P51" s="835">
        <v>760</v>
      </c>
      <c r="Q51" s="837">
        <v>1</v>
      </c>
      <c r="R51" s="832">
        <v>4</v>
      </c>
      <c r="S51" s="837">
        <v>1</v>
      </c>
      <c r="T51" s="836">
        <v>2</v>
      </c>
      <c r="U51" s="838">
        <v>1</v>
      </c>
    </row>
    <row r="52" spans="1:21" ht="14.4" customHeight="1" x14ac:dyDescent="0.3">
      <c r="A52" s="831">
        <v>12</v>
      </c>
      <c r="B52" s="832" t="s">
        <v>1253</v>
      </c>
      <c r="C52" s="832" t="s">
        <v>1257</v>
      </c>
      <c r="D52" s="833" t="s">
        <v>2927</v>
      </c>
      <c r="E52" s="834" t="s">
        <v>1275</v>
      </c>
      <c r="F52" s="832" t="s">
        <v>1254</v>
      </c>
      <c r="G52" s="832" t="s">
        <v>1320</v>
      </c>
      <c r="H52" s="832" t="s">
        <v>628</v>
      </c>
      <c r="I52" s="832" t="s">
        <v>1345</v>
      </c>
      <c r="J52" s="832" t="s">
        <v>1322</v>
      </c>
      <c r="K52" s="832" t="s">
        <v>1346</v>
      </c>
      <c r="L52" s="835">
        <v>1847.49</v>
      </c>
      <c r="M52" s="835">
        <v>1847.49</v>
      </c>
      <c r="N52" s="832">
        <v>1</v>
      </c>
      <c r="O52" s="836">
        <v>0.5</v>
      </c>
      <c r="P52" s="835">
        <v>1847.49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12</v>
      </c>
      <c r="B53" s="832" t="s">
        <v>1253</v>
      </c>
      <c r="C53" s="832" t="s">
        <v>1257</v>
      </c>
      <c r="D53" s="833" t="s">
        <v>2927</v>
      </c>
      <c r="E53" s="834" t="s">
        <v>1275</v>
      </c>
      <c r="F53" s="832" t="s">
        <v>1254</v>
      </c>
      <c r="G53" s="832" t="s">
        <v>1347</v>
      </c>
      <c r="H53" s="832" t="s">
        <v>586</v>
      </c>
      <c r="I53" s="832" t="s">
        <v>1348</v>
      </c>
      <c r="J53" s="832" t="s">
        <v>1349</v>
      </c>
      <c r="K53" s="832" t="s">
        <v>1350</v>
      </c>
      <c r="L53" s="835">
        <v>174.59</v>
      </c>
      <c r="M53" s="835">
        <v>174.59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12</v>
      </c>
      <c r="B54" s="832" t="s">
        <v>1253</v>
      </c>
      <c r="C54" s="832" t="s">
        <v>1257</v>
      </c>
      <c r="D54" s="833" t="s">
        <v>2927</v>
      </c>
      <c r="E54" s="834" t="s">
        <v>1275</v>
      </c>
      <c r="F54" s="832" t="s">
        <v>1254</v>
      </c>
      <c r="G54" s="832" t="s">
        <v>1307</v>
      </c>
      <c r="H54" s="832" t="s">
        <v>586</v>
      </c>
      <c r="I54" s="832" t="s">
        <v>1351</v>
      </c>
      <c r="J54" s="832" t="s">
        <v>1309</v>
      </c>
      <c r="K54" s="832" t="s">
        <v>1352</v>
      </c>
      <c r="L54" s="835">
        <v>59.56</v>
      </c>
      <c r="M54" s="835">
        <v>59.56</v>
      </c>
      <c r="N54" s="832">
        <v>1</v>
      </c>
      <c r="O54" s="836">
        <v>0.5</v>
      </c>
      <c r="P54" s="835">
        <v>59.56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12</v>
      </c>
      <c r="B55" s="832" t="s">
        <v>1253</v>
      </c>
      <c r="C55" s="832" t="s">
        <v>1257</v>
      </c>
      <c r="D55" s="833" t="s">
        <v>2927</v>
      </c>
      <c r="E55" s="834" t="s">
        <v>1275</v>
      </c>
      <c r="F55" s="832" t="s">
        <v>1256</v>
      </c>
      <c r="G55" s="832" t="s">
        <v>1300</v>
      </c>
      <c r="H55" s="832" t="s">
        <v>586</v>
      </c>
      <c r="I55" s="832" t="s">
        <v>1301</v>
      </c>
      <c r="J55" s="832" t="s">
        <v>1302</v>
      </c>
      <c r="K55" s="832" t="s">
        <v>1303</v>
      </c>
      <c r="L55" s="835">
        <v>190</v>
      </c>
      <c r="M55" s="835">
        <v>2470</v>
      </c>
      <c r="N55" s="832">
        <v>13</v>
      </c>
      <c r="O55" s="836">
        <v>7</v>
      </c>
      <c r="P55" s="835">
        <v>1900</v>
      </c>
      <c r="Q55" s="837">
        <v>0.76923076923076927</v>
      </c>
      <c r="R55" s="832">
        <v>10</v>
      </c>
      <c r="S55" s="837">
        <v>0.76923076923076927</v>
      </c>
      <c r="T55" s="836">
        <v>5</v>
      </c>
      <c r="U55" s="838">
        <v>0.7142857142857143</v>
      </c>
    </row>
    <row r="56" spans="1:21" ht="14.4" customHeight="1" x14ac:dyDescent="0.3">
      <c r="A56" s="831">
        <v>12</v>
      </c>
      <c r="B56" s="832" t="s">
        <v>1253</v>
      </c>
      <c r="C56" s="832" t="s">
        <v>1257</v>
      </c>
      <c r="D56" s="833" t="s">
        <v>2927</v>
      </c>
      <c r="E56" s="834" t="s">
        <v>1273</v>
      </c>
      <c r="F56" s="832" t="s">
        <v>1254</v>
      </c>
      <c r="G56" s="832" t="s">
        <v>1305</v>
      </c>
      <c r="H56" s="832" t="s">
        <v>586</v>
      </c>
      <c r="I56" s="832" t="s">
        <v>1353</v>
      </c>
      <c r="J56" s="832" t="s">
        <v>1354</v>
      </c>
      <c r="K56" s="832" t="s">
        <v>958</v>
      </c>
      <c r="L56" s="835">
        <v>78.33</v>
      </c>
      <c r="M56" s="835">
        <v>78.33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12</v>
      </c>
      <c r="B57" s="832" t="s">
        <v>1253</v>
      </c>
      <c r="C57" s="832" t="s">
        <v>1257</v>
      </c>
      <c r="D57" s="833" t="s">
        <v>2927</v>
      </c>
      <c r="E57" s="834" t="s">
        <v>1273</v>
      </c>
      <c r="F57" s="832" t="s">
        <v>1254</v>
      </c>
      <c r="G57" s="832" t="s">
        <v>1355</v>
      </c>
      <c r="H57" s="832" t="s">
        <v>586</v>
      </c>
      <c r="I57" s="832" t="s">
        <v>1356</v>
      </c>
      <c r="J57" s="832" t="s">
        <v>750</v>
      </c>
      <c r="K57" s="832" t="s">
        <v>1357</v>
      </c>
      <c r="L57" s="835">
        <v>103.67</v>
      </c>
      <c r="M57" s="835">
        <v>103.67</v>
      </c>
      <c r="N57" s="832">
        <v>1</v>
      </c>
      <c r="O57" s="836"/>
      <c r="P57" s="835"/>
      <c r="Q57" s="837">
        <v>0</v>
      </c>
      <c r="R57" s="832"/>
      <c r="S57" s="837">
        <v>0</v>
      </c>
      <c r="T57" s="836"/>
      <c r="U57" s="838"/>
    </row>
    <row r="58" spans="1:21" ht="14.4" customHeight="1" x14ac:dyDescent="0.3">
      <c r="A58" s="831">
        <v>12</v>
      </c>
      <c r="B58" s="832" t="s">
        <v>1253</v>
      </c>
      <c r="C58" s="832" t="s">
        <v>1257</v>
      </c>
      <c r="D58" s="833" t="s">
        <v>2927</v>
      </c>
      <c r="E58" s="834" t="s">
        <v>1273</v>
      </c>
      <c r="F58" s="832" t="s">
        <v>1256</v>
      </c>
      <c r="G58" s="832" t="s">
        <v>1300</v>
      </c>
      <c r="H58" s="832" t="s">
        <v>586</v>
      </c>
      <c r="I58" s="832" t="s">
        <v>1301</v>
      </c>
      <c r="J58" s="832" t="s">
        <v>1302</v>
      </c>
      <c r="K58" s="832" t="s">
        <v>1303</v>
      </c>
      <c r="L58" s="835">
        <v>190</v>
      </c>
      <c r="M58" s="835">
        <v>2280</v>
      </c>
      <c r="N58" s="832">
        <v>12</v>
      </c>
      <c r="O58" s="836">
        <v>6</v>
      </c>
      <c r="P58" s="835">
        <v>2280</v>
      </c>
      <c r="Q58" s="837">
        <v>1</v>
      </c>
      <c r="R58" s="832">
        <v>12</v>
      </c>
      <c r="S58" s="837">
        <v>1</v>
      </c>
      <c r="T58" s="836">
        <v>6</v>
      </c>
      <c r="U58" s="838">
        <v>1</v>
      </c>
    </row>
    <row r="59" spans="1:21" ht="14.4" customHeight="1" x14ac:dyDescent="0.3">
      <c r="A59" s="831">
        <v>12</v>
      </c>
      <c r="B59" s="832" t="s">
        <v>1253</v>
      </c>
      <c r="C59" s="832" t="s">
        <v>1257</v>
      </c>
      <c r="D59" s="833" t="s">
        <v>2927</v>
      </c>
      <c r="E59" s="834" t="s">
        <v>1281</v>
      </c>
      <c r="F59" s="832" t="s">
        <v>1254</v>
      </c>
      <c r="G59" s="832" t="s">
        <v>1307</v>
      </c>
      <c r="H59" s="832" t="s">
        <v>586</v>
      </c>
      <c r="I59" s="832" t="s">
        <v>1358</v>
      </c>
      <c r="J59" s="832" t="s">
        <v>983</v>
      </c>
      <c r="K59" s="832" t="s">
        <v>1310</v>
      </c>
      <c r="L59" s="835">
        <v>42.54</v>
      </c>
      <c r="M59" s="835">
        <v>85.08</v>
      </c>
      <c r="N59" s="832">
        <v>2</v>
      </c>
      <c r="O59" s="836">
        <v>1</v>
      </c>
      <c r="P59" s="835">
        <v>85.08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12</v>
      </c>
      <c r="B60" s="832" t="s">
        <v>1253</v>
      </c>
      <c r="C60" s="832" t="s">
        <v>1257</v>
      </c>
      <c r="D60" s="833" t="s">
        <v>2927</v>
      </c>
      <c r="E60" s="834" t="s">
        <v>1281</v>
      </c>
      <c r="F60" s="832" t="s">
        <v>1254</v>
      </c>
      <c r="G60" s="832" t="s">
        <v>1304</v>
      </c>
      <c r="H60" s="832" t="s">
        <v>628</v>
      </c>
      <c r="I60" s="832" t="s">
        <v>1157</v>
      </c>
      <c r="J60" s="832" t="s">
        <v>931</v>
      </c>
      <c r="K60" s="832" t="s">
        <v>1158</v>
      </c>
      <c r="L60" s="835">
        <v>154.36000000000001</v>
      </c>
      <c r="M60" s="835">
        <v>154.36000000000001</v>
      </c>
      <c r="N60" s="832">
        <v>1</v>
      </c>
      <c r="O60" s="836">
        <v>1</v>
      </c>
      <c r="P60" s="835">
        <v>154.36000000000001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12</v>
      </c>
      <c r="B61" s="832" t="s">
        <v>1253</v>
      </c>
      <c r="C61" s="832" t="s">
        <v>1257</v>
      </c>
      <c r="D61" s="833" t="s">
        <v>2927</v>
      </c>
      <c r="E61" s="834" t="s">
        <v>1281</v>
      </c>
      <c r="F61" s="832" t="s">
        <v>1256</v>
      </c>
      <c r="G61" s="832" t="s">
        <v>1300</v>
      </c>
      <c r="H61" s="832" t="s">
        <v>586</v>
      </c>
      <c r="I61" s="832" t="s">
        <v>1301</v>
      </c>
      <c r="J61" s="832" t="s">
        <v>1302</v>
      </c>
      <c r="K61" s="832" t="s">
        <v>1303</v>
      </c>
      <c r="L61" s="835">
        <v>190</v>
      </c>
      <c r="M61" s="835">
        <v>2090</v>
      </c>
      <c r="N61" s="832">
        <v>11</v>
      </c>
      <c r="O61" s="836">
        <v>6</v>
      </c>
      <c r="P61" s="835">
        <v>950</v>
      </c>
      <c r="Q61" s="837">
        <v>0.45454545454545453</v>
      </c>
      <c r="R61" s="832">
        <v>5</v>
      </c>
      <c r="S61" s="837">
        <v>0.45454545454545453</v>
      </c>
      <c r="T61" s="836">
        <v>3</v>
      </c>
      <c r="U61" s="838">
        <v>0.5</v>
      </c>
    </row>
    <row r="62" spans="1:21" ht="14.4" customHeight="1" x14ac:dyDescent="0.3">
      <c r="A62" s="831">
        <v>12</v>
      </c>
      <c r="B62" s="832" t="s">
        <v>1253</v>
      </c>
      <c r="C62" s="832" t="s">
        <v>1257</v>
      </c>
      <c r="D62" s="833" t="s">
        <v>2927</v>
      </c>
      <c r="E62" s="834" t="s">
        <v>1281</v>
      </c>
      <c r="F62" s="832" t="s">
        <v>1256</v>
      </c>
      <c r="G62" s="832" t="s">
        <v>1300</v>
      </c>
      <c r="H62" s="832" t="s">
        <v>586</v>
      </c>
      <c r="I62" s="832" t="s">
        <v>1359</v>
      </c>
      <c r="J62" s="832" t="s">
        <v>1360</v>
      </c>
      <c r="K62" s="832" t="s">
        <v>1361</v>
      </c>
      <c r="L62" s="835">
        <v>112.5</v>
      </c>
      <c r="M62" s="835">
        <v>450</v>
      </c>
      <c r="N62" s="832">
        <v>4</v>
      </c>
      <c r="O62" s="836">
        <v>2</v>
      </c>
      <c r="P62" s="835">
        <v>225</v>
      </c>
      <c r="Q62" s="837">
        <v>0.5</v>
      </c>
      <c r="R62" s="832">
        <v>2</v>
      </c>
      <c r="S62" s="837">
        <v>0.5</v>
      </c>
      <c r="T62" s="836">
        <v>1</v>
      </c>
      <c r="U62" s="838">
        <v>0.5</v>
      </c>
    </row>
    <row r="63" spans="1:21" ht="14.4" customHeight="1" x14ac:dyDescent="0.3">
      <c r="A63" s="831">
        <v>12</v>
      </c>
      <c r="B63" s="832" t="s">
        <v>1253</v>
      </c>
      <c r="C63" s="832" t="s">
        <v>1257</v>
      </c>
      <c r="D63" s="833" t="s">
        <v>2927</v>
      </c>
      <c r="E63" s="834" t="s">
        <v>1278</v>
      </c>
      <c r="F63" s="832" t="s">
        <v>1254</v>
      </c>
      <c r="G63" s="832" t="s">
        <v>1315</v>
      </c>
      <c r="H63" s="832" t="s">
        <v>628</v>
      </c>
      <c r="I63" s="832" t="s">
        <v>1167</v>
      </c>
      <c r="J63" s="832" t="s">
        <v>1168</v>
      </c>
      <c r="K63" s="832" t="s">
        <v>958</v>
      </c>
      <c r="L63" s="835">
        <v>170.52</v>
      </c>
      <c r="M63" s="835">
        <v>341.04</v>
      </c>
      <c r="N63" s="832">
        <v>2</v>
      </c>
      <c r="O63" s="836">
        <v>1.5</v>
      </c>
      <c r="P63" s="835">
        <v>170.52</v>
      </c>
      <c r="Q63" s="837">
        <v>0.5</v>
      </c>
      <c r="R63" s="832">
        <v>1</v>
      </c>
      <c r="S63" s="837">
        <v>0.5</v>
      </c>
      <c r="T63" s="836">
        <v>0.5</v>
      </c>
      <c r="U63" s="838">
        <v>0.33333333333333331</v>
      </c>
    </row>
    <row r="64" spans="1:21" ht="14.4" customHeight="1" x14ac:dyDescent="0.3">
      <c r="A64" s="831">
        <v>12</v>
      </c>
      <c r="B64" s="832" t="s">
        <v>1253</v>
      </c>
      <c r="C64" s="832" t="s">
        <v>1257</v>
      </c>
      <c r="D64" s="833" t="s">
        <v>2927</v>
      </c>
      <c r="E64" s="834" t="s">
        <v>1278</v>
      </c>
      <c r="F64" s="832" t="s">
        <v>1254</v>
      </c>
      <c r="G64" s="832" t="s">
        <v>1315</v>
      </c>
      <c r="H64" s="832" t="s">
        <v>628</v>
      </c>
      <c r="I64" s="832" t="s">
        <v>1362</v>
      </c>
      <c r="J64" s="832" t="s">
        <v>1168</v>
      </c>
      <c r="K64" s="832" t="s">
        <v>1363</v>
      </c>
      <c r="L64" s="835">
        <v>272.83</v>
      </c>
      <c r="M64" s="835">
        <v>272.83</v>
      </c>
      <c r="N64" s="832">
        <v>1</v>
      </c>
      <c r="O64" s="836">
        <v>1</v>
      </c>
      <c r="P64" s="835">
        <v>272.83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12</v>
      </c>
      <c r="B65" s="832" t="s">
        <v>1253</v>
      </c>
      <c r="C65" s="832" t="s">
        <v>1257</v>
      </c>
      <c r="D65" s="833" t="s">
        <v>2927</v>
      </c>
      <c r="E65" s="834" t="s">
        <v>1278</v>
      </c>
      <c r="F65" s="832" t="s">
        <v>1254</v>
      </c>
      <c r="G65" s="832" t="s">
        <v>1364</v>
      </c>
      <c r="H65" s="832" t="s">
        <v>628</v>
      </c>
      <c r="I65" s="832" t="s">
        <v>1234</v>
      </c>
      <c r="J65" s="832" t="s">
        <v>906</v>
      </c>
      <c r="K65" s="832" t="s">
        <v>667</v>
      </c>
      <c r="L65" s="835">
        <v>58.77</v>
      </c>
      <c r="M65" s="835">
        <v>58.77</v>
      </c>
      <c r="N65" s="832">
        <v>1</v>
      </c>
      <c r="O65" s="836">
        <v>1</v>
      </c>
      <c r="P65" s="835">
        <v>58.77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12</v>
      </c>
      <c r="B66" s="832" t="s">
        <v>1253</v>
      </c>
      <c r="C66" s="832" t="s">
        <v>1257</v>
      </c>
      <c r="D66" s="833" t="s">
        <v>2927</v>
      </c>
      <c r="E66" s="834" t="s">
        <v>1278</v>
      </c>
      <c r="F66" s="832" t="s">
        <v>1254</v>
      </c>
      <c r="G66" s="832" t="s">
        <v>1305</v>
      </c>
      <c r="H66" s="832" t="s">
        <v>586</v>
      </c>
      <c r="I66" s="832" t="s">
        <v>1353</v>
      </c>
      <c r="J66" s="832" t="s">
        <v>1354</v>
      </c>
      <c r="K66" s="832" t="s">
        <v>958</v>
      </c>
      <c r="L66" s="835">
        <v>78.33</v>
      </c>
      <c r="M66" s="835">
        <v>78.33</v>
      </c>
      <c r="N66" s="832">
        <v>1</v>
      </c>
      <c r="O66" s="836">
        <v>1</v>
      </c>
      <c r="P66" s="835">
        <v>78.33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12</v>
      </c>
      <c r="B67" s="832" t="s">
        <v>1253</v>
      </c>
      <c r="C67" s="832" t="s">
        <v>1257</v>
      </c>
      <c r="D67" s="833" t="s">
        <v>2927</v>
      </c>
      <c r="E67" s="834" t="s">
        <v>1278</v>
      </c>
      <c r="F67" s="832" t="s">
        <v>1254</v>
      </c>
      <c r="G67" s="832" t="s">
        <v>1365</v>
      </c>
      <c r="H67" s="832" t="s">
        <v>586</v>
      </c>
      <c r="I67" s="832" t="s">
        <v>1366</v>
      </c>
      <c r="J67" s="832" t="s">
        <v>1367</v>
      </c>
      <c r="K67" s="832" t="s">
        <v>1368</v>
      </c>
      <c r="L67" s="835">
        <v>229.72</v>
      </c>
      <c r="M67" s="835">
        <v>229.72</v>
      </c>
      <c r="N67" s="832">
        <v>1</v>
      </c>
      <c r="O67" s="836">
        <v>0.5</v>
      </c>
      <c r="P67" s="835">
        <v>229.72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12</v>
      </c>
      <c r="B68" s="832" t="s">
        <v>1253</v>
      </c>
      <c r="C68" s="832" t="s">
        <v>1257</v>
      </c>
      <c r="D68" s="833" t="s">
        <v>2927</v>
      </c>
      <c r="E68" s="834" t="s">
        <v>1278</v>
      </c>
      <c r="F68" s="832" t="s">
        <v>1254</v>
      </c>
      <c r="G68" s="832" t="s">
        <v>1369</v>
      </c>
      <c r="H68" s="832" t="s">
        <v>586</v>
      </c>
      <c r="I68" s="832" t="s">
        <v>1370</v>
      </c>
      <c r="J68" s="832" t="s">
        <v>1371</v>
      </c>
      <c r="K68" s="832" t="s">
        <v>1372</v>
      </c>
      <c r="L68" s="835">
        <v>846.47</v>
      </c>
      <c r="M68" s="835">
        <v>846.47</v>
      </c>
      <c r="N68" s="832">
        <v>1</v>
      </c>
      <c r="O68" s="836">
        <v>1</v>
      </c>
      <c r="P68" s="835">
        <v>846.47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12</v>
      </c>
      <c r="B69" s="832" t="s">
        <v>1253</v>
      </c>
      <c r="C69" s="832" t="s">
        <v>1257</v>
      </c>
      <c r="D69" s="833" t="s">
        <v>2927</v>
      </c>
      <c r="E69" s="834" t="s">
        <v>1278</v>
      </c>
      <c r="F69" s="832" t="s">
        <v>1254</v>
      </c>
      <c r="G69" s="832" t="s">
        <v>1373</v>
      </c>
      <c r="H69" s="832" t="s">
        <v>586</v>
      </c>
      <c r="I69" s="832" t="s">
        <v>1374</v>
      </c>
      <c r="J69" s="832" t="s">
        <v>1375</v>
      </c>
      <c r="K69" s="832" t="s">
        <v>1376</v>
      </c>
      <c r="L69" s="835">
        <v>140.72</v>
      </c>
      <c r="M69" s="835">
        <v>422.15999999999997</v>
      </c>
      <c r="N69" s="832">
        <v>3</v>
      </c>
      <c r="O69" s="836">
        <v>0.5</v>
      </c>
      <c r="P69" s="835">
        <v>422.15999999999997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12</v>
      </c>
      <c r="B70" s="832" t="s">
        <v>1253</v>
      </c>
      <c r="C70" s="832" t="s">
        <v>1257</v>
      </c>
      <c r="D70" s="833" t="s">
        <v>2927</v>
      </c>
      <c r="E70" s="834" t="s">
        <v>1278</v>
      </c>
      <c r="F70" s="832" t="s">
        <v>1254</v>
      </c>
      <c r="G70" s="832" t="s">
        <v>1292</v>
      </c>
      <c r="H70" s="832" t="s">
        <v>586</v>
      </c>
      <c r="I70" s="832" t="s">
        <v>1293</v>
      </c>
      <c r="J70" s="832" t="s">
        <v>1294</v>
      </c>
      <c r="K70" s="832" t="s">
        <v>1295</v>
      </c>
      <c r="L70" s="835">
        <v>42.14</v>
      </c>
      <c r="M70" s="835">
        <v>42.14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12</v>
      </c>
      <c r="B71" s="832" t="s">
        <v>1253</v>
      </c>
      <c r="C71" s="832" t="s">
        <v>1257</v>
      </c>
      <c r="D71" s="833" t="s">
        <v>2927</v>
      </c>
      <c r="E71" s="834" t="s">
        <v>1278</v>
      </c>
      <c r="F71" s="832" t="s">
        <v>1254</v>
      </c>
      <c r="G71" s="832" t="s">
        <v>1320</v>
      </c>
      <c r="H71" s="832" t="s">
        <v>628</v>
      </c>
      <c r="I71" s="832" t="s">
        <v>1324</v>
      </c>
      <c r="J71" s="832" t="s">
        <v>1325</v>
      </c>
      <c r="K71" s="832" t="s">
        <v>1326</v>
      </c>
      <c r="L71" s="835">
        <v>736.33</v>
      </c>
      <c r="M71" s="835">
        <v>2945.32</v>
      </c>
      <c r="N71" s="832">
        <v>4</v>
      </c>
      <c r="O71" s="836">
        <v>2</v>
      </c>
      <c r="P71" s="835">
        <v>2208.9900000000002</v>
      </c>
      <c r="Q71" s="837">
        <v>0.75</v>
      </c>
      <c r="R71" s="832">
        <v>3</v>
      </c>
      <c r="S71" s="837">
        <v>0.75</v>
      </c>
      <c r="T71" s="836">
        <v>1</v>
      </c>
      <c r="U71" s="838">
        <v>0.5</v>
      </c>
    </row>
    <row r="72" spans="1:21" ht="14.4" customHeight="1" x14ac:dyDescent="0.3">
      <c r="A72" s="831">
        <v>12</v>
      </c>
      <c r="B72" s="832" t="s">
        <v>1253</v>
      </c>
      <c r="C72" s="832" t="s">
        <v>1257</v>
      </c>
      <c r="D72" s="833" t="s">
        <v>2927</v>
      </c>
      <c r="E72" s="834" t="s">
        <v>1278</v>
      </c>
      <c r="F72" s="832" t="s">
        <v>1254</v>
      </c>
      <c r="G72" s="832" t="s">
        <v>1320</v>
      </c>
      <c r="H72" s="832" t="s">
        <v>628</v>
      </c>
      <c r="I72" s="832" t="s">
        <v>1377</v>
      </c>
      <c r="J72" s="832" t="s">
        <v>1325</v>
      </c>
      <c r="K72" s="832" t="s">
        <v>1378</v>
      </c>
      <c r="L72" s="835">
        <v>923.74</v>
      </c>
      <c r="M72" s="835">
        <v>923.74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12</v>
      </c>
      <c r="B73" s="832" t="s">
        <v>1253</v>
      </c>
      <c r="C73" s="832" t="s">
        <v>1257</v>
      </c>
      <c r="D73" s="833" t="s">
        <v>2927</v>
      </c>
      <c r="E73" s="834" t="s">
        <v>1278</v>
      </c>
      <c r="F73" s="832" t="s">
        <v>1254</v>
      </c>
      <c r="G73" s="832" t="s">
        <v>1379</v>
      </c>
      <c r="H73" s="832" t="s">
        <v>586</v>
      </c>
      <c r="I73" s="832" t="s">
        <v>1380</v>
      </c>
      <c r="J73" s="832" t="s">
        <v>1381</v>
      </c>
      <c r="K73" s="832" t="s">
        <v>1382</v>
      </c>
      <c r="L73" s="835">
        <v>78.33</v>
      </c>
      <c r="M73" s="835">
        <v>469.98</v>
      </c>
      <c r="N73" s="832">
        <v>6</v>
      </c>
      <c r="O73" s="836">
        <v>3</v>
      </c>
      <c r="P73" s="835">
        <v>313.32</v>
      </c>
      <c r="Q73" s="837">
        <v>0.66666666666666663</v>
      </c>
      <c r="R73" s="832">
        <v>4</v>
      </c>
      <c r="S73" s="837">
        <v>0.66666666666666663</v>
      </c>
      <c r="T73" s="836">
        <v>2</v>
      </c>
      <c r="U73" s="838">
        <v>0.66666666666666663</v>
      </c>
    </row>
    <row r="74" spans="1:21" ht="14.4" customHeight="1" x14ac:dyDescent="0.3">
      <c r="A74" s="831">
        <v>12</v>
      </c>
      <c r="B74" s="832" t="s">
        <v>1253</v>
      </c>
      <c r="C74" s="832" t="s">
        <v>1257</v>
      </c>
      <c r="D74" s="833" t="s">
        <v>2927</v>
      </c>
      <c r="E74" s="834" t="s">
        <v>1278</v>
      </c>
      <c r="F74" s="832" t="s">
        <v>1254</v>
      </c>
      <c r="G74" s="832" t="s">
        <v>1329</v>
      </c>
      <c r="H74" s="832" t="s">
        <v>586</v>
      </c>
      <c r="I74" s="832" t="s">
        <v>1330</v>
      </c>
      <c r="J74" s="832" t="s">
        <v>624</v>
      </c>
      <c r="K74" s="832" t="s">
        <v>1331</v>
      </c>
      <c r="L74" s="835">
        <v>127.91</v>
      </c>
      <c r="M74" s="835">
        <v>127.91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12</v>
      </c>
      <c r="B75" s="832" t="s">
        <v>1253</v>
      </c>
      <c r="C75" s="832" t="s">
        <v>1257</v>
      </c>
      <c r="D75" s="833" t="s">
        <v>2927</v>
      </c>
      <c r="E75" s="834" t="s">
        <v>1278</v>
      </c>
      <c r="F75" s="832" t="s">
        <v>1254</v>
      </c>
      <c r="G75" s="832" t="s">
        <v>1329</v>
      </c>
      <c r="H75" s="832" t="s">
        <v>586</v>
      </c>
      <c r="I75" s="832" t="s">
        <v>1383</v>
      </c>
      <c r="J75" s="832" t="s">
        <v>624</v>
      </c>
      <c r="K75" s="832" t="s">
        <v>1384</v>
      </c>
      <c r="L75" s="835">
        <v>0</v>
      </c>
      <c r="M75" s="835">
        <v>0</v>
      </c>
      <c r="N75" s="832">
        <v>2</v>
      </c>
      <c r="O75" s="836">
        <v>1.5</v>
      </c>
      <c r="P75" s="835">
        <v>0</v>
      </c>
      <c r="Q75" s="837"/>
      <c r="R75" s="832">
        <v>2</v>
      </c>
      <c r="S75" s="837">
        <v>1</v>
      </c>
      <c r="T75" s="836">
        <v>1.5</v>
      </c>
      <c r="U75" s="838">
        <v>1</v>
      </c>
    </row>
    <row r="76" spans="1:21" ht="14.4" customHeight="1" x14ac:dyDescent="0.3">
      <c r="A76" s="831">
        <v>12</v>
      </c>
      <c r="B76" s="832" t="s">
        <v>1253</v>
      </c>
      <c r="C76" s="832" t="s">
        <v>1257</v>
      </c>
      <c r="D76" s="833" t="s">
        <v>2927</v>
      </c>
      <c r="E76" s="834" t="s">
        <v>1278</v>
      </c>
      <c r="F76" s="832" t="s">
        <v>1254</v>
      </c>
      <c r="G76" s="832" t="s">
        <v>1329</v>
      </c>
      <c r="H76" s="832" t="s">
        <v>586</v>
      </c>
      <c r="I76" s="832" t="s">
        <v>1383</v>
      </c>
      <c r="J76" s="832" t="s">
        <v>624</v>
      </c>
      <c r="K76" s="832" t="s">
        <v>1384</v>
      </c>
      <c r="L76" s="835">
        <v>52.61</v>
      </c>
      <c r="M76" s="835">
        <v>52.61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12</v>
      </c>
      <c r="B77" s="832" t="s">
        <v>1253</v>
      </c>
      <c r="C77" s="832" t="s">
        <v>1257</v>
      </c>
      <c r="D77" s="833" t="s">
        <v>2927</v>
      </c>
      <c r="E77" s="834" t="s">
        <v>1278</v>
      </c>
      <c r="F77" s="832" t="s">
        <v>1254</v>
      </c>
      <c r="G77" s="832" t="s">
        <v>1385</v>
      </c>
      <c r="H77" s="832" t="s">
        <v>586</v>
      </c>
      <c r="I77" s="832" t="s">
        <v>1386</v>
      </c>
      <c r="J77" s="832" t="s">
        <v>1387</v>
      </c>
      <c r="K77" s="832" t="s">
        <v>1388</v>
      </c>
      <c r="L77" s="835">
        <v>432.12</v>
      </c>
      <c r="M77" s="835">
        <v>432.12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12</v>
      </c>
      <c r="B78" s="832" t="s">
        <v>1253</v>
      </c>
      <c r="C78" s="832" t="s">
        <v>1257</v>
      </c>
      <c r="D78" s="833" t="s">
        <v>2927</v>
      </c>
      <c r="E78" s="834" t="s">
        <v>1278</v>
      </c>
      <c r="F78" s="832" t="s">
        <v>1254</v>
      </c>
      <c r="G78" s="832" t="s">
        <v>1389</v>
      </c>
      <c r="H78" s="832" t="s">
        <v>586</v>
      </c>
      <c r="I78" s="832" t="s">
        <v>1390</v>
      </c>
      <c r="J78" s="832" t="s">
        <v>1391</v>
      </c>
      <c r="K78" s="832" t="s">
        <v>1392</v>
      </c>
      <c r="L78" s="835">
        <v>128.69999999999999</v>
      </c>
      <c r="M78" s="835">
        <v>128.69999999999999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12</v>
      </c>
      <c r="B79" s="832" t="s">
        <v>1253</v>
      </c>
      <c r="C79" s="832" t="s">
        <v>1257</v>
      </c>
      <c r="D79" s="833" t="s">
        <v>2927</v>
      </c>
      <c r="E79" s="834" t="s">
        <v>1278</v>
      </c>
      <c r="F79" s="832" t="s">
        <v>1254</v>
      </c>
      <c r="G79" s="832" t="s">
        <v>1316</v>
      </c>
      <c r="H79" s="832" t="s">
        <v>628</v>
      </c>
      <c r="I79" s="832" t="s">
        <v>1209</v>
      </c>
      <c r="J79" s="832" t="s">
        <v>847</v>
      </c>
      <c r="K79" s="832" t="s">
        <v>848</v>
      </c>
      <c r="L79" s="835">
        <v>0</v>
      </c>
      <c r="M79" s="835">
        <v>0</v>
      </c>
      <c r="N79" s="832">
        <v>1</v>
      </c>
      <c r="O79" s="836">
        <v>1</v>
      </c>
      <c r="P79" s="835">
        <v>0</v>
      </c>
      <c r="Q79" s="837"/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12</v>
      </c>
      <c r="B80" s="832" t="s">
        <v>1253</v>
      </c>
      <c r="C80" s="832" t="s">
        <v>1257</v>
      </c>
      <c r="D80" s="833" t="s">
        <v>2927</v>
      </c>
      <c r="E80" s="834" t="s">
        <v>1278</v>
      </c>
      <c r="F80" s="832" t="s">
        <v>1254</v>
      </c>
      <c r="G80" s="832" t="s">
        <v>1307</v>
      </c>
      <c r="H80" s="832" t="s">
        <v>586</v>
      </c>
      <c r="I80" s="832" t="s">
        <v>1308</v>
      </c>
      <c r="J80" s="832" t="s">
        <v>1309</v>
      </c>
      <c r="K80" s="832" t="s">
        <v>1310</v>
      </c>
      <c r="L80" s="835">
        <v>42.54</v>
      </c>
      <c r="M80" s="835">
        <v>42.54</v>
      </c>
      <c r="N80" s="832">
        <v>1</v>
      </c>
      <c r="O80" s="836">
        <v>1</v>
      </c>
      <c r="P80" s="835">
        <v>42.54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12</v>
      </c>
      <c r="B81" s="832" t="s">
        <v>1253</v>
      </c>
      <c r="C81" s="832" t="s">
        <v>1257</v>
      </c>
      <c r="D81" s="833" t="s">
        <v>2927</v>
      </c>
      <c r="E81" s="834" t="s">
        <v>1278</v>
      </c>
      <c r="F81" s="832" t="s">
        <v>1254</v>
      </c>
      <c r="G81" s="832" t="s">
        <v>1307</v>
      </c>
      <c r="H81" s="832" t="s">
        <v>586</v>
      </c>
      <c r="I81" s="832" t="s">
        <v>1358</v>
      </c>
      <c r="J81" s="832" t="s">
        <v>983</v>
      </c>
      <c r="K81" s="832" t="s">
        <v>1310</v>
      </c>
      <c r="L81" s="835">
        <v>42.54</v>
      </c>
      <c r="M81" s="835">
        <v>85.08</v>
      </c>
      <c r="N81" s="832">
        <v>2</v>
      </c>
      <c r="O81" s="836">
        <v>2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12</v>
      </c>
      <c r="B82" s="832" t="s">
        <v>1253</v>
      </c>
      <c r="C82" s="832" t="s">
        <v>1257</v>
      </c>
      <c r="D82" s="833" t="s">
        <v>2927</v>
      </c>
      <c r="E82" s="834" t="s">
        <v>1278</v>
      </c>
      <c r="F82" s="832" t="s">
        <v>1254</v>
      </c>
      <c r="G82" s="832" t="s">
        <v>1393</v>
      </c>
      <c r="H82" s="832" t="s">
        <v>586</v>
      </c>
      <c r="I82" s="832" t="s">
        <v>1394</v>
      </c>
      <c r="J82" s="832" t="s">
        <v>1395</v>
      </c>
      <c r="K82" s="832" t="s">
        <v>1396</v>
      </c>
      <c r="L82" s="835">
        <v>1514.87</v>
      </c>
      <c r="M82" s="835">
        <v>1514.87</v>
      </c>
      <c r="N82" s="832">
        <v>1</v>
      </c>
      <c r="O82" s="836">
        <v>1</v>
      </c>
      <c r="P82" s="835">
        <v>1514.87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12</v>
      </c>
      <c r="B83" s="832" t="s">
        <v>1253</v>
      </c>
      <c r="C83" s="832" t="s">
        <v>1257</v>
      </c>
      <c r="D83" s="833" t="s">
        <v>2927</v>
      </c>
      <c r="E83" s="834" t="s">
        <v>1278</v>
      </c>
      <c r="F83" s="832" t="s">
        <v>1254</v>
      </c>
      <c r="G83" s="832" t="s">
        <v>1304</v>
      </c>
      <c r="H83" s="832" t="s">
        <v>628</v>
      </c>
      <c r="I83" s="832" t="s">
        <v>1157</v>
      </c>
      <c r="J83" s="832" t="s">
        <v>931</v>
      </c>
      <c r="K83" s="832" t="s">
        <v>1158</v>
      </c>
      <c r="L83" s="835">
        <v>154.36000000000001</v>
      </c>
      <c r="M83" s="835">
        <v>1389.2400000000002</v>
      </c>
      <c r="N83" s="832">
        <v>9</v>
      </c>
      <c r="O83" s="836">
        <v>7.5</v>
      </c>
      <c r="P83" s="835">
        <v>463.08000000000004</v>
      </c>
      <c r="Q83" s="837">
        <v>0.33333333333333331</v>
      </c>
      <c r="R83" s="832">
        <v>3</v>
      </c>
      <c r="S83" s="837">
        <v>0.33333333333333331</v>
      </c>
      <c r="T83" s="836">
        <v>2</v>
      </c>
      <c r="U83" s="838">
        <v>0.26666666666666666</v>
      </c>
    </row>
    <row r="84" spans="1:21" ht="14.4" customHeight="1" x14ac:dyDescent="0.3">
      <c r="A84" s="831">
        <v>12</v>
      </c>
      <c r="B84" s="832" t="s">
        <v>1253</v>
      </c>
      <c r="C84" s="832" t="s">
        <v>1257</v>
      </c>
      <c r="D84" s="833" t="s">
        <v>2927</v>
      </c>
      <c r="E84" s="834" t="s">
        <v>1278</v>
      </c>
      <c r="F84" s="832" t="s">
        <v>1254</v>
      </c>
      <c r="G84" s="832" t="s">
        <v>1304</v>
      </c>
      <c r="H84" s="832" t="s">
        <v>628</v>
      </c>
      <c r="I84" s="832" t="s">
        <v>1155</v>
      </c>
      <c r="J84" s="832" t="s">
        <v>931</v>
      </c>
      <c r="K84" s="832" t="s">
        <v>1156</v>
      </c>
      <c r="L84" s="835">
        <v>225.06</v>
      </c>
      <c r="M84" s="835">
        <v>450.12</v>
      </c>
      <c r="N84" s="832">
        <v>2</v>
      </c>
      <c r="O84" s="836">
        <v>2</v>
      </c>
      <c r="P84" s="835">
        <v>450.12</v>
      </c>
      <c r="Q84" s="837">
        <v>1</v>
      </c>
      <c r="R84" s="832">
        <v>2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12</v>
      </c>
      <c r="B85" s="832" t="s">
        <v>1253</v>
      </c>
      <c r="C85" s="832" t="s">
        <v>1257</v>
      </c>
      <c r="D85" s="833" t="s">
        <v>2927</v>
      </c>
      <c r="E85" s="834" t="s">
        <v>1278</v>
      </c>
      <c r="F85" s="832" t="s">
        <v>1256</v>
      </c>
      <c r="G85" s="832" t="s">
        <v>1300</v>
      </c>
      <c r="H85" s="832" t="s">
        <v>586</v>
      </c>
      <c r="I85" s="832" t="s">
        <v>1397</v>
      </c>
      <c r="J85" s="832" t="s">
        <v>1398</v>
      </c>
      <c r="K85" s="832" t="s">
        <v>1399</v>
      </c>
      <c r="L85" s="835">
        <v>48.75</v>
      </c>
      <c r="M85" s="835">
        <v>48.75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12</v>
      </c>
      <c r="B86" s="832" t="s">
        <v>1253</v>
      </c>
      <c r="C86" s="832" t="s">
        <v>1257</v>
      </c>
      <c r="D86" s="833" t="s">
        <v>2927</v>
      </c>
      <c r="E86" s="834" t="s">
        <v>1278</v>
      </c>
      <c r="F86" s="832" t="s">
        <v>1256</v>
      </c>
      <c r="G86" s="832" t="s">
        <v>1300</v>
      </c>
      <c r="H86" s="832" t="s">
        <v>586</v>
      </c>
      <c r="I86" s="832" t="s">
        <v>1301</v>
      </c>
      <c r="J86" s="832" t="s">
        <v>1302</v>
      </c>
      <c r="K86" s="832" t="s">
        <v>1303</v>
      </c>
      <c r="L86" s="835">
        <v>190</v>
      </c>
      <c r="M86" s="835">
        <v>2470</v>
      </c>
      <c r="N86" s="832">
        <v>13</v>
      </c>
      <c r="O86" s="836">
        <v>7</v>
      </c>
      <c r="P86" s="835">
        <v>2280</v>
      </c>
      <c r="Q86" s="837">
        <v>0.92307692307692313</v>
      </c>
      <c r="R86" s="832">
        <v>12</v>
      </c>
      <c r="S86" s="837">
        <v>0.92307692307692313</v>
      </c>
      <c r="T86" s="836">
        <v>6</v>
      </c>
      <c r="U86" s="838">
        <v>0.8571428571428571</v>
      </c>
    </row>
    <row r="87" spans="1:21" ht="14.4" customHeight="1" x14ac:dyDescent="0.3">
      <c r="A87" s="831">
        <v>12</v>
      </c>
      <c r="B87" s="832" t="s">
        <v>1253</v>
      </c>
      <c r="C87" s="832" t="s">
        <v>1257</v>
      </c>
      <c r="D87" s="833" t="s">
        <v>2927</v>
      </c>
      <c r="E87" s="834" t="s">
        <v>1278</v>
      </c>
      <c r="F87" s="832" t="s">
        <v>1256</v>
      </c>
      <c r="G87" s="832" t="s">
        <v>1300</v>
      </c>
      <c r="H87" s="832" t="s">
        <v>586</v>
      </c>
      <c r="I87" s="832" t="s">
        <v>1400</v>
      </c>
      <c r="J87" s="832" t="s">
        <v>1401</v>
      </c>
      <c r="K87" s="832" t="s">
        <v>1402</v>
      </c>
      <c r="L87" s="835">
        <v>500</v>
      </c>
      <c r="M87" s="835">
        <v>500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12</v>
      </c>
      <c r="B88" s="832" t="s">
        <v>1253</v>
      </c>
      <c r="C88" s="832" t="s">
        <v>1259</v>
      </c>
      <c r="D88" s="833" t="s">
        <v>2928</v>
      </c>
      <c r="E88" s="834" t="s">
        <v>1268</v>
      </c>
      <c r="F88" s="832" t="s">
        <v>1254</v>
      </c>
      <c r="G88" s="832" t="s">
        <v>1403</v>
      </c>
      <c r="H88" s="832" t="s">
        <v>586</v>
      </c>
      <c r="I88" s="832" t="s">
        <v>1404</v>
      </c>
      <c r="J88" s="832" t="s">
        <v>1405</v>
      </c>
      <c r="K88" s="832" t="s">
        <v>1406</v>
      </c>
      <c r="L88" s="835">
        <v>0</v>
      </c>
      <c r="M88" s="835">
        <v>0</v>
      </c>
      <c r="N88" s="832">
        <v>2</v>
      </c>
      <c r="O88" s="836">
        <v>1.5</v>
      </c>
      <c r="P88" s="835">
        <v>0</v>
      </c>
      <c r="Q88" s="837"/>
      <c r="R88" s="832">
        <v>2</v>
      </c>
      <c r="S88" s="837">
        <v>1</v>
      </c>
      <c r="T88" s="836">
        <v>1.5</v>
      </c>
      <c r="U88" s="838">
        <v>1</v>
      </c>
    </row>
    <row r="89" spans="1:21" ht="14.4" customHeight="1" x14ac:dyDescent="0.3">
      <c r="A89" s="831">
        <v>12</v>
      </c>
      <c r="B89" s="832" t="s">
        <v>1253</v>
      </c>
      <c r="C89" s="832" t="s">
        <v>1259</v>
      </c>
      <c r="D89" s="833" t="s">
        <v>2928</v>
      </c>
      <c r="E89" s="834" t="s">
        <v>1268</v>
      </c>
      <c r="F89" s="832" t="s">
        <v>1254</v>
      </c>
      <c r="G89" s="832" t="s">
        <v>1407</v>
      </c>
      <c r="H89" s="832" t="s">
        <v>586</v>
      </c>
      <c r="I89" s="832" t="s">
        <v>1408</v>
      </c>
      <c r="J89" s="832" t="s">
        <v>1409</v>
      </c>
      <c r="K89" s="832" t="s">
        <v>1410</v>
      </c>
      <c r="L89" s="835">
        <v>55.95</v>
      </c>
      <c r="M89" s="835">
        <v>559.5</v>
      </c>
      <c r="N89" s="832">
        <v>10</v>
      </c>
      <c r="O89" s="836">
        <v>2</v>
      </c>
      <c r="P89" s="835">
        <v>559.5</v>
      </c>
      <c r="Q89" s="837">
        <v>1</v>
      </c>
      <c r="R89" s="832">
        <v>10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12</v>
      </c>
      <c r="B90" s="832" t="s">
        <v>1253</v>
      </c>
      <c r="C90" s="832" t="s">
        <v>1259</v>
      </c>
      <c r="D90" s="833" t="s">
        <v>2928</v>
      </c>
      <c r="E90" s="834" t="s">
        <v>1268</v>
      </c>
      <c r="F90" s="832" t="s">
        <v>1254</v>
      </c>
      <c r="G90" s="832" t="s">
        <v>1407</v>
      </c>
      <c r="H90" s="832" t="s">
        <v>586</v>
      </c>
      <c r="I90" s="832" t="s">
        <v>1411</v>
      </c>
      <c r="J90" s="832" t="s">
        <v>1409</v>
      </c>
      <c r="K90" s="832" t="s">
        <v>1412</v>
      </c>
      <c r="L90" s="835">
        <v>128.55000000000001</v>
      </c>
      <c r="M90" s="835">
        <v>1156.95</v>
      </c>
      <c r="N90" s="832">
        <v>9</v>
      </c>
      <c r="O90" s="836">
        <v>3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1253</v>
      </c>
      <c r="C91" s="832" t="s">
        <v>1259</v>
      </c>
      <c r="D91" s="833" t="s">
        <v>2928</v>
      </c>
      <c r="E91" s="834" t="s">
        <v>1268</v>
      </c>
      <c r="F91" s="832" t="s">
        <v>1254</v>
      </c>
      <c r="G91" s="832" t="s">
        <v>1413</v>
      </c>
      <c r="H91" s="832" t="s">
        <v>628</v>
      </c>
      <c r="I91" s="832" t="s">
        <v>1414</v>
      </c>
      <c r="J91" s="832" t="s">
        <v>1415</v>
      </c>
      <c r="K91" s="832" t="s">
        <v>1416</v>
      </c>
      <c r="L91" s="835">
        <v>1091.0899999999999</v>
      </c>
      <c r="M91" s="835">
        <v>3273.2699999999995</v>
      </c>
      <c r="N91" s="832">
        <v>3</v>
      </c>
      <c r="O91" s="836">
        <v>1</v>
      </c>
      <c r="P91" s="835">
        <v>3273.2699999999995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12</v>
      </c>
      <c r="B92" s="832" t="s">
        <v>1253</v>
      </c>
      <c r="C92" s="832" t="s">
        <v>1259</v>
      </c>
      <c r="D92" s="833" t="s">
        <v>2928</v>
      </c>
      <c r="E92" s="834" t="s">
        <v>1268</v>
      </c>
      <c r="F92" s="832" t="s">
        <v>1254</v>
      </c>
      <c r="G92" s="832" t="s">
        <v>1417</v>
      </c>
      <c r="H92" s="832" t="s">
        <v>586</v>
      </c>
      <c r="I92" s="832" t="s">
        <v>1418</v>
      </c>
      <c r="J92" s="832" t="s">
        <v>1419</v>
      </c>
      <c r="K92" s="832" t="s">
        <v>1420</v>
      </c>
      <c r="L92" s="835">
        <v>85.27</v>
      </c>
      <c r="M92" s="835">
        <v>511.62</v>
      </c>
      <c r="N92" s="832">
        <v>6</v>
      </c>
      <c r="O92" s="836">
        <v>2.5</v>
      </c>
      <c r="P92" s="835">
        <v>511.62</v>
      </c>
      <c r="Q92" s="837">
        <v>1</v>
      </c>
      <c r="R92" s="832">
        <v>6</v>
      </c>
      <c r="S92" s="837">
        <v>1</v>
      </c>
      <c r="T92" s="836">
        <v>2.5</v>
      </c>
      <c r="U92" s="838">
        <v>1</v>
      </c>
    </row>
    <row r="93" spans="1:21" ht="14.4" customHeight="1" x14ac:dyDescent="0.3">
      <c r="A93" s="831">
        <v>12</v>
      </c>
      <c r="B93" s="832" t="s">
        <v>1253</v>
      </c>
      <c r="C93" s="832" t="s">
        <v>1259</v>
      </c>
      <c r="D93" s="833" t="s">
        <v>2928</v>
      </c>
      <c r="E93" s="834" t="s">
        <v>1268</v>
      </c>
      <c r="F93" s="832" t="s">
        <v>1254</v>
      </c>
      <c r="G93" s="832" t="s">
        <v>1315</v>
      </c>
      <c r="H93" s="832" t="s">
        <v>628</v>
      </c>
      <c r="I93" s="832" t="s">
        <v>1167</v>
      </c>
      <c r="J93" s="832" t="s">
        <v>1168</v>
      </c>
      <c r="K93" s="832" t="s">
        <v>958</v>
      </c>
      <c r="L93" s="835">
        <v>170.52</v>
      </c>
      <c r="M93" s="835">
        <v>511.56000000000006</v>
      </c>
      <c r="N93" s="832">
        <v>3</v>
      </c>
      <c r="O93" s="836">
        <v>1.5</v>
      </c>
      <c r="P93" s="835">
        <v>341.04</v>
      </c>
      <c r="Q93" s="837">
        <v>0.66666666666666663</v>
      </c>
      <c r="R93" s="832">
        <v>2</v>
      </c>
      <c r="S93" s="837">
        <v>0.66666666666666663</v>
      </c>
      <c r="T93" s="836">
        <v>1</v>
      </c>
      <c r="U93" s="838">
        <v>0.66666666666666663</v>
      </c>
    </row>
    <row r="94" spans="1:21" ht="14.4" customHeight="1" x14ac:dyDescent="0.3">
      <c r="A94" s="831">
        <v>12</v>
      </c>
      <c r="B94" s="832" t="s">
        <v>1253</v>
      </c>
      <c r="C94" s="832" t="s">
        <v>1259</v>
      </c>
      <c r="D94" s="833" t="s">
        <v>2928</v>
      </c>
      <c r="E94" s="834" t="s">
        <v>1268</v>
      </c>
      <c r="F94" s="832" t="s">
        <v>1254</v>
      </c>
      <c r="G94" s="832" t="s">
        <v>1315</v>
      </c>
      <c r="H94" s="832" t="s">
        <v>628</v>
      </c>
      <c r="I94" s="832" t="s">
        <v>1421</v>
      </c>
      <c r="J94" s="832" t="s">
        <v>1168</v>
      </c>
      <c r="K94" s="832" t="s">
        <v>1420</v>
      </c>
      <c r="L94" s="835">
        <v>85.27</v>
      </c>
      <c r="M94" s="835">
        <v>170.54</v>
      </c>
      <c r="N94" s="832">
        <v>2</v>
      </c>
      <c r="O94" s="836">
        <v>2</v>
      </c>
      <c r="P94" s="835">
        <v>170.54</v>
      </c>
      <c r="Q94" s="837">
        <v>1</v>
      </c>
      <c r="R94" s="832">
        <v>2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12</v>
      </c>
      <c r="B95" s="832" t="s">
        <v>1253</v>
      </c>
      <c r="C95" s="832" t="s">
        <v>1259</v>
      </c>
      <c r="D95" s="833" t="s">
        <v>2928</v>
      </c>
      <c r="E95" s="834" t="s">
        <v>1268</v>
      </c>
      <c r="F95" s="832" t="s">
        <v>1254</v>
      </c>
      <c r="G95" s="832" t="s">
        <v>1305</v>
      </c>
      <c r="H95" s="832" t="s">
        <v>586</v>
      </c>
      <c r="I95" s="832" t="s">
        <v>1422</v>
      </c>
      <c r="J95" s="832" t="s">
        <v>1423</v>
      </c>
      <c r="K95" s="832" t="s">
        <v>958</v>
      </c>
      <c r="L95" s="835">
        <v>78.33</v>
      </c>
      <c r="M95" s="835">
        <v>391.65</v>
      </c>
      <c r="N95" s="832">
        <v>5</v>
      </c>
      <c r="O95" s="836">
        <v>2</v>
      </c>
      <c r="P95" s="835">
        <v>156.66</v>
      </c>
      <c r="Q95" s="837">
        <v>0.4</v>
      </c>
      <c r="R95" s="832">
        <v>2</v>
      </c>
      <c r="S95" s="837">
        <v>0.4</v>
      </c>
      <c r="T95" s="836">
        <v>1</v>
      </c>
      <c r="U95" s="838">
        <v>0.5</v>
      </c>
    </row>
    <row r="96" spans="1:21" ht="14.4" customHeight="1" x14ac:dyDescent="0.3">
      <c r="A96" s="831">
        <v>12</v>
      </c>
      <c r="B96" s="832" t="s">
        <v>1253</v>
      </c>
      <c r="C96" s="832" t="s">
        <v>1259</v>
      </c>
      <c r="D96" s="833" t="s">
        <v>2928</v>
      </c>
      <c r="E96" s="834" t="s">
        <v>1268</v>
      </c>
      <c r="F96" s="832" t="s">
        <v>1254</v>
      </c>
      <c r="G96" s="832" t="s">
        <v>1424</v>
      </c>
      <c r="H96" s="832" t="s">
        <v>586</v>
      </c>
      <c r="I96" s="832" t="s">
        <v>1425</v>
      </c>
      <c r="J96" s="832" t="s">
        <v>1426</v>
      </c>
      <c r="K96" s="832" t="s">
        <v>1427</v>
      </c>
      <c r="L96" s="835">
        <v>741.88</v>
      </c>
      <c r="M96" s="835">
        <v>2225.64</v>
      </c>
      <c r="N96" s="832">
        <v>3</v>
      </c>
      <c r="O96" s="836">
        <v>1</v>
      </c>
      <c r="P96" s="835">
        <v>2225.64</v>
      </c>
      <c r="Q96" s="837">
        <v>1</v>
      </c>
      <c r="R96" s="832">
        <v>3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12</v>
      </c>
      <c r="B97" s="832" t="s">
        <v>1253</v>
      </c>
      <c r="C97" s="832" t="s">
        <v>1259</v>
      </c>
      <c r="D97" s="833" t="s">
        <v>2928</v>
      </c>
      <c r="E97" s="834" t="s">
        <v>1268</v>
      </c>
      <c r="F97" s="832" t="s">
        <v>1254</v>
      </c>
      <c r="G97" s="832" t="s">
        <v>1424</v>
      </c>
      <c r="H97" s="832" t="s">
        <v>586</v>
      </c>
      <c r="I97" s="832" t="s">
        <v>1428</v>
      </c>
      <c r="J97" s="832" t="s">
        <v>1426</v>
      </c>
      <c r="K97" s="832" t="s">
        <v>1429</v>
      </c>
      <c r="L97" s="835">
        <v>1154.81</v>
      </c>
      <c r="M97" s="835">
        <v>23096.2</v>
      </c>
      <c r="N97" s="832">
        <v>20</v>
      </c>
      <c r="O97" s="836">
        <v>5.5</v>
      </c>
      <c r="P97" s="835">
        <v>19631.77</v>
      </c>
      <c r="Q97" s="837">
        <v>0.85</v>
      </c>
      <c r="R97" s="832">
        <v>17</v>
      </c>
      <c r="S97" s="837">
        <v>0.85</v>
      </c>
      <c r="T97" s="836">
        <v>4.5</v>
      </c>
      <c r="U97" s="838">
        <v>0.81818181818181823</v>
      </c>
    </row>
    <row r="98" spans="1:21" ht="14.4" customHeight="1" x14ac:dyDescent="0.3">
      <c r="A98" s="831">
        <v>12</v>
      </c>
      <c r="B98" s="832" t="s">
        <v>1253</v>
      </c>
      <c r="C98" s="832" t="s">
        <v>1259</v>
      </c>
      <c r="D98" s="833" t="s">
        <v>2928</v>
      </c>
      <c r="E98" s="834" t="s">
        <v>1268</v>
      </c>
      <c r="F98" s="832" t="s">
        <v>1254</v>
      </c>
      <c r="G98" s="832" t="s">
        <v>1424</v>
      </c>
      <c r="H98" s="832" t="s">
        <v>586</v>
      </c>
      <c r="I98" s="832" t="s">
        <v>1428</v>
      </c>
      <c r="J98" s="832" t="s">
        <v>1426</v>
      </c>
      <c r="K98" s="832" t="s">
        <v>1429</v>
      </c>
      <c r="L98" s="835">
        <v>1047.94</v>
      </c>
      <c r="M98" s="835">
        <v>2095.88</v>
      </c>
      <c r="N98" s="832">
        <v>2</v>
      </c>
      <c r="O98" s="836">
        <v>1</v>
      </c>
      <c r="P98" s="835">
        <v>2095.88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1253</v>
      </c>
      <c r="C99" s="832" t="s">
        <v>1259</v>
      </c>
      <c r="D99" s="833" t="s">
        <v>2928</v>
      </c>
      <c r="E99" s="834" t="s">
        <v>1268</v>
      </c>
      <c r="F99" s="832" t="s">
        <v>1254</v>
      </c>
      <c r="G99" s="832" t="s">
        <v>1424</v>
      </c>
      <c r="H99" s="832" t="s">
        <v>586</v>
      </c>
      <c r="I99" s="832" t="s">
        <v>1430</v>
      </c>
      <c r="J99" s="832" t="s">
        <v>1426</v>
      </c>
      <c r="K99" s="832" t="s">
        <v>1431</v>
      </c>
      <c r="L99" s="835">
        <v>2223.14</v>
      </c>
      <c r="M99" s="835">
        <v>6669.42</v>
      </c>
      <c r="N99" s="832">
        <v>3</v>
      </c>
      <c r="O99" s="836">
        <v>1</v>
      </c>
      <c r="P99" s="835">
        <v>6669.42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1253</v>
      </c>
      <c r="C100" s="832" t="s">
        <v>1259</v>
      </c>
      <c r="D100" s="833" t="s">
        <v>2928</v>
      </c>
      <c r="E100" s="834" t="s">
        <v>1268</v>
      </c>
      <c r="F100" s="832" t="s">
        <v>1254</v>
      </c>
      <c r="G100" s="832" t="s">
        <v>1432</v>
      </c>
      <c r="H100" s="832" t="s">
        <v>586</v>
      </c>
      <c r="I100" s="832" t="s">
        <v>1433</v>
      </c>
      <c r="J100" s="832" t="s">
        <v>695</v>
      </c>
      <c r="K100" s="832" t="s">
        <v>1434</v>
      </c>
      <c r="L100" s="835">
        <v>46.99</v>
      </c>
      <c r="M100" s="835">
        <v>187.96</v>
      </c>
      <c r="N100" s="832">
        <v>4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12</v>
      </c>
      <c r="B101" s="832" t="s">
        <v>1253</v>
      </c>
      <c r="C101" s="832" t="s">
        <v>1259</v>
      </c>
      <c r="D101" s="833" t="s">
        <v>2928</v>
      </c>
      <c r="E101" s="834" t="s">
        <v>1268</v>
      </c>
      <c r="F101" s="832" t="s">
        <v>1254</v>
      </c>
      <c r="G101" s="832" t="s">
        <v>1435</v>
      </c>
      <c r="H101" s="832" t="s">
        <v>586</v>
      </c>
      <c r="I101" s="832" t="s">
        <v>1436</v>
      </c>
      <c r="J101" s="832" t="s">
        <v>1437</v>
      </c>
      <c r="K101" s="832" t="s">
        <v>1438</v>
      </c>
      <c r="L101" s="835">
        <v>0</v>
      </c>
      <c r="M101" s="835">
        <v>0</v>
      </c>
      <c r="N101" s="832">
        <v>1</v>
      </c>
      <c r="O101" s="836">
        <v>0.5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12</v>
      </c>
      <c r="B102" s="832" t="s">
        <v>1253</v>
      </c>
      <c r="C102" s="832" t="s">
        <v>1259</v>
      </c>
      <c r="D102" s="833" t="s">
        <v>2928</v>
      </c>
      <c r="E102" s="834" t="s">
        <v>1268</v>
      </c>
      <c r="F102" s="832" t="s">
        <v>1254</v>
      </c>
      <c r="G102" s="832" t="s">
        <v>1439</v>
      </c>
      <c r="H102" s="832" t="s">
        <v>586</v>
      </c>
      <c r="I102" s="832" t="s">
        <v>1440</v>
      </c>
      <c r="J102" s="832" t="s">
        <v>1441</v>
      </c>
      <c r="K102" s="832" t="s">
        <v>1442</v>
      </c>
      <c r="L102" s="835">
        <v>37.520000000000003</v>
      </c>
      <c r="M102" s="835">
        <v>37.520000000000003</v>
      </c>
      <c r="N102" s="832">
        <v>1</v>
      </c>
      <c r="O102" s="836">
        <v>0.5</v>
      </c>
      <c r="P102" s="835">
        <v>37.520000000000003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12</v>
      </c>
      <c r="B103" s="832" t="s">
        <v>1253</v>
      </c>
      <c r="C103" s="832" t="s">
        <v>1259</v>
      </c>
      <c r="D103" s="833" t="s">
        <v>2928</v>
      </c>
      <c r="E103" s="834" t="s">
        <v>1268</v>
      </c>
      <c r="F103" s="832" t="s">
        <v>1254</v>
      </c>
      <c r="G103" s="832" t="s">
        <v>1443</v>
      </c>
      <c r="H103" s="832" t="s">
        <v>586</v>
      </c>
      <c r="I103" s="832" t="s">
        <v>1444</v>
      </c>
      <c r="J103" s="832" t="s">
        <v>1445</v>
      </c>
      <c r="K103" s="832" t="s">
        <v>1446</v>
      </c>
      <c r="L103" s="835">
        <v>611.59</v>
      </c>
      <c r="M103" s="835">
        <v>611.59</v>
      </c>
      <c r="N103" s="832">
        <v>1</v>
      </c>
      <c r="O103" s="836">
        <v>0.5</v>
      </c>
      <c r="P103" s="835">
        <v>611.59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12</v>
      </c>
      <c r="B104" s="832" t="s">
        <v>1253</v>
      </c>
      <c r="C104" s="832" t="s">
        <v>1259</v>
      </c>
      <c r="D104" s="833" t="s">
        <v>2928</v>
      </c>
      <c r="E104" s="834" t="s">
        <v>1268</v>
      </c>
      <c r="F104" s="832" t="s">
        <v>1254</v>
      </c>
      <c r="G104" s="832" t="s">
        <v>1447</v>
      </c>
      <c r="H104" s="832" t="s">
        <v>586</v>
      </c>
      <c r="I104" s="832" t="s">
        <v>1448</v>
      </c>
      <c r="J104" s="832" t="s">
        <v>1449</v>
      </c>
      <c r="K104" s="832" t="s">
        <v>1450</v>
      </c>
      <c r="L104" s="835">
        <v>1435.18</v>
      </c>
      <c r="M104" s="835">
        <v>7175.9000000000005</v>
      </c>
      <c r="N104" s="832">
        <v>5</v>
      </c>
      <c r="O104" s="836">
        <v>4.5</v>
      </c>
      <c r="P104" s="835">
        <v>5740.72</v>
      </c>
      <c r="Q104" s="837">
        <v>0.79999999999999993</v>
      </c>
      <c r="R104" s="832">
        <v>4</v>
      </c>
      <c r="S104" s="837">
        <v>0.8</v>
      </c>
      <c r="T104" s="836">
        <v>3.5</v>
      </c>
      <c r="U104" s="838">
        <v>0.77777777777777779</v>
      </c>
    </row>
    <row r="105" spans="1:21" ht="14.4" customHeight="1" x14ac:dyDescent="0.3">
      <c r="A105" s="831">
        <v>12</v>
      </c>
      <c r="B105" s="832" t="s">
        <v>1253</v>
      </c>
      <c r="C105" s="832" t="s">
        <v>1259</v>
      </c>
      <c r="D105" s="833" t="s">
        <v>2928</v>
      </c>
      <c r="E105" s="834" t="s">
        <v>1268</v>
      </c>
      <c r="F105" s="832" t="s">
        <v>1254</v>
      </c>
      <c r="G105" s="832" t="s">
        <v>1447</v>
      </c>
      <c r="H105" s="832" t="s">
        <v>586</v>
      </c>
      <c r="I105" s="832" t="s">
        <v>1451</v>
      </c>
      <c r="J105" s="832" t="s">
        <v>1449</v>
      </c>
      <c r="K105" s="832" t="s">
        <v>1452</v>
      </c>
      <c r="L105" s="835">
        <v>717.59</v>
      </c>
      <c r="M105" s="835">
        <v>3587.9500000000003</v>
      </c>
      <c r="N105" s="832">
        <v>5</v>
      </c>
      <c r="O105" s="836">
        <v>3.5</v>
      </c>
      <c r="P105" s="835">
        <v>3587.9500000000003</v>
      </c>
      <c r="Q105" s="837">
        <v>1</v>
      </c>
      <c r="R105" s="832">
        <v>5</v>
      </c>
      <c r="S105" s="837">
        <v>1</v>
      </c>
      <c r="T105" s="836">
        <v>3.5</v>
      </c>
      <c r="U105" s="838">
        <v>1</v>
      </c>
    </row>
    <row r="106" spans="1:21" ht="14.4" customHeight="1" x14ac:dyDescent="0.3">
      <c r="A106" s="831">
        <v>12</v>
      </c>
      <c r="B106" s="832" t="s">
        <v>1253</v>
      </c>
      <c r="C106" s="832" t="s">
        <v>1259</v>
      </c>
      <c r="D106" s="833" t="s">
        <v>2928</v>
      </c>
      <c r="E106" s="834" t="s">
        <v>1268</v>
      </c>
      <c r="F106" s="832" t="s">
        <v>1254</v>
      </c>
      <c r="G106" s="832" t="s">
        <v>1453</v>
      </c>
      <c r="H106" s="832" t="s">
        <v>586</v>
      </c>
      <c r="I106" s="832" t="s">
        <v>1454</v>
      </c>
      <c r="J106" s="832" t="s">
        <v>1455</v>
      </c>
      <c r="K106" s="832" t="s">
        <v>1456</v>
      </c>
      <c r="L106" s="835">
        <v>339.47</v>
      </c>
      <c r="M106" s="835">
        <v>339.47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1253</v>
      </c>
      <c r="C107" s="832" t="s">
        <v>1259</v>
      </c>
      <c r="D107" s="833" t="s">
        <v>2928</v>
      </c>
      <c r="E107" s="834" t="s">
        <v>1268</v>
      </c>
      <c r="F107" s="832" t="s">
        <v>1254</v>
      </c>
      <c r="G107" s="832" t="s">
        <v>1457</v>
      </c>
      <c r="H107" s="832" t="s">
        <v>586</v>
      </c>
      <c r="I107" s="832" t="s">
        <v>1458</v>
      </c>
      <c r="J107" s="832" t="s">
        <v>1459</v>
      </c>
      <c r="K107" s="832" t="s">
        <v>1460</v>
      </c>
      <c r="L107" s="835">
        <v>45.89</v>
      </c>
      <c r="M107" s="835">
        <v>45.89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12</v>
      </c>
      <c r="B108" s="832" t="s">
        <v>1253</v>
      </c>
      <c r="C108" s="832" t="s">
        <v>1259</v>
      </c>
      <c r="D108" s="833" t="s">
        <v>2928</v>
      </c>
      <c r="E108" s="834" t="s">
        <v>1268</v>
      </c>
      <c r="F108" s="832" t="s">
        <v>1254</v>
      </c>
      <c r="G108" s="832" t="s">
        <v>1292</v>
      </c>
      <c r="H108" s="832" t="s">
        <v>586</v>
      </c>
      <c r="I108" s="832" t="s">
        <v>1293</v>
      </c>
      <c r="J108" s="832" t="s">
        <v>1294</v>
      </c>
      <c r="K108" s="832" t="s">
        <v>1295</v>
      </c>
      <c r="L108" s="835">
        <v>48.09</v>
      </c>
      <c r="M108" s="835">
        <v>336.63</v>
      </c>
      <c r="N108" s="832">
        <v>7</v>
      </c>
      <c r="O108" s="836">
        <v>3</v>
      </c>
      <c r="P108" s="835">
        <v>96.18</v>
      </c>
      <c r="Q108" s="837">
        <v>0.28571428571428575</v>
      </c>
      <c r="R108" s="832">
        <v>2</v>
      </c>
      <c r="S108" s="837">
        <v>0.2857142857142857</v>
      </c>
      <c r="T108" s="836">
        <v>1</v>
      </c>
      <c r="U108" s="838">
        <v>0.33333333333333331</v>
      </c>
    </row>
    <row r="109" spans="1:21" ht="14.4" customHeight="1" x14ac:dyDescent="0.3">
      <c r="A109" s="831">
        <v>12</v>
      </c>
      <c r="B109" s="832" t="s">
        <v>1253</v>
      </c>
      <c r="C109" s="832" t="s">
        <v>1259</v>
      </c>
      <c r="D109" s="833" t="s">
        <v>2928</v>
      </c>
      <c r="E109" s="834" t="s">
        <v>1268</v>
      </c>
      <c r="F109" s="832" t="s">
        <v>1254</v>
      </c>
      <c r="G109" s="832" t="s">
        <v>1292</v>
      </c>
      <c r="H109" s="832" t="s">
        <v>586</v>
      </c>
      <c r="I109" s="832" t="s">
        <v>1293</v>
      </c>
      <c r="J109" s="832" t="s">
        <v>1294</v>
      </c>
      <c r="K109" s="832" t="s">
        <v>1295</v>
      </c>
      <c r="L109" s="835">
        <v>42.14</v>
      </c>
      <c r="M109" s="835">
        <v>84.28</v>
      </c>
      <c r="N109" s="832">
        <v>2</v>
      </c>
      <c r="O109" s="836">
        <v>1</v>
      </c>
      <c r="P109" s="835">
        <v>84.28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1253</v>
      </c>
      <c r="C110" s="832" t="s">
        <v>1259</v>
      </c>
      <c r="D110" s="833" t="s">
        <v>2928</v>
      </c>
      <c r="E110" s="834" t="s">
        <v>1268</v>
      </c>
      <c r="F110" s="832" t="s">
        <v>1254</v>
      </c>
      <c r="G110" s="832" t="s">
        <v>1461</v>
      </c>
      <c r="H110" s="832" t="s">
        <v>586</v>
      </c>
      <c r="I110" s="832" t="s">
        <v>1462</v>
      </c>
      <c r="J110" s="832" t="s">
        <v>1463</v>
      </c>
      <c r="K110" s="832" t="s">
        <v>1464</v>
      </c>
      <c r="L110" s="835">
        <v>132.97999999999999</v>
      </c>
      <c r="M110" s="835">
        <v>132.97999999999999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12</v>
      </c>
      <c r="B111" s="832" t="s">
        <v>1253</v>
      </c>
      <c r="C111" s="832" t="s">
        <v>1259</v>
      </c>
      <c r="D111" s="833" t="s">
        <v>2928</v>
      </c>
      <c r="E111" s="834" t="s">
        <v>1268</v>
      </c>
      <c r="F111" s="832" t="s">
        <v>1254</v>
      </c>
      <c r="G111" s="832" t="s">
        <v>1465</v>
      </c>
      <c r="H111" s="832" t="s">
        <v>586</v>
      </c>
      <c r="I111" s="832" t="s">
        <v>1466</v>
      </c>
      <c r="J111" s="832" t="s">
        <v>1467</v>
      </c>
      <c r="K111" s="832" t="s">
        <v>1468</v>
      </c>
      <c r="L111" s="835">
        <v>38.5</v>
      </c>
      <c r="M111" s="835">
        <v>38.5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1253</v>
      </c>
      <c r="C112" s="832" t="s">
        <v>1259</v>
      </c>
      <c r="D112" s="833" t="s">
        <v>2928</v>
      </c>
      <c r="E112" s="834" t="s">
        <v>1268</v>
      </c>
      <c r="F112" s="832" t="s">
        <v>1254</v>
      </c>
      <c r="G112" s="832" t="s">
        <v>1469</v>
      </c>
      <c r="H112" s="832" t="s">
        <v>586</v>
      </c>
      <c r="I112" s="832" t="s">
        <v>1470</v>
      </c>
      <c r="J112" s="832" t="s">
        <v>1471</v>
      </c>
      <c r="K112" s="832" t="s">
        <v>1472</v>
      </c>
      <c r="L112" s="835">
        <v>38.56</v>
      </c>
      <c r="M112" s="835">
        <v>77.12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1253</v>
      </c>
      <c r="C113" s="832" t="s">
        <v>1259</v>
      </c>
      <c r="D113" s="833" t="s">
        <v>2928</v>
      </c>
      <c r="E113" s="834" t="s">
        <v>1268</v>
      </c>
      <c r="F113" s="832" t="s">
        <v>1254</v>
      </c>
      <c r="G113" s="832" t="s">
        <v>1296</v>
      </c>
      <c r="H113" s="832" t="s">
        <v>586</v>
      </c>
      <c r="I113" s="832" t="s">
        <v>1297</v>
      </c>
      <c r="J113" s="832" t="s">
        <v>1298</v>
      </c>
      <c r="K113" s="832" t="s">
        <v>1299</v>
      </c>
      <c r="L113" s="835">
        <v>77.599999999999994</v>
      </c>
      <c r="M113" s="835">
        <v>1319.1999999999998</v>
      </c>
      <c r="N113" s="832">
        <v>17</v>
      </c>
      <c r="O113" s="836">
        <v>9</v>
      </c>
      <c r="P113" s="835">
        <v>543.19999999999993</v>
      </c>
      <c r="Q113" s="837">
        <v>0.41176470588235292</v>
      </c>
      <c r="R113" s="832">
        <v>7</v>
      </c>
      <c r="S113" s="837">
        <v>0.41176470588235292</v>
      </c>
      <c r="T113" s="836">
        <v>3.5</v>
      </c>
      <c r="U113" s="838">
        <v>0.3888888888888889</v>
      </c>
    </row>
    <row r="114" spans="1:21" ht="14.4" customHeight="1" x14ac:dyDescent="0.3">
      <c r="A114" s="831">
        <v>12</v>
      </c>
      <c r="B114" s="832" t="s">
        <v>1253</v>
      </c>
      <c r="C114" s="832" t="s">
        <v>1259</v>
      </c>
      <c r="D114" s="833" t="s">
        <v>2928</v>
      </c>
      <c r="E114" s="834" t="s">
        <v>1268</v>
      </c>
      <c r="F114" s="832" t="s">
        <v>1254</v>
      </c>
      <c r="G114" s="832" t="s">
        <v>1473</v>
      </c>
      <c r="H114" s="832" t="s">
        <v>586</v>
      </c>
      <c r="I114" s="832" t="s">
        <v>1474</v>
      </c>
      <c r="J114" s="832" t="s">
        <v>1475</v>
      </c>
      <c r="K114" s="832" t="s">
        <v>1350</v>
      </c>
      <c r="L114" s="835">
        <v>35.25</v>
      </c>
      <c r="M114" s="835">
        <v>105.75</v>
      </c>
      <c r="N114" s="832">
        <v>3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12</v>
      </c>
      <c r="B115" s="832" t="s">
        <v>1253</v>
      </c>
      <c r="C115" s="832" t="s">
        <v>1259</v>
      </c>
      <c r="D115" s="833" t="s">
        <v>2928</v>
      </c>
      <c r="E115" s="834" t="s">
        <v>1268</v>
      </c>
      <c r="F115" s="832" t="s">
        <v>1254</v>
      </c>
      <c r="G115" s="832" t="s">
        <v>1473</v>
      </c>
      <c r="H115" s="832" t="s">
        <v>586</v>
      </c>
      <c r="I115" s="832" t="s">
        <v>1476</v>
      </c>
      <c r="J115" s="832" t="s">
        <v>1475</v>
      </c>
      <c r="K115" s="832" t="s">
        <v>1477</v>
      </c>
      <c r="L115" s="835">
        <v>35.25</v>
      </c>
      <c r="M115" s="835">
        <v>35.25</v>
      </c>
      <c r="N115" s="832">
        <v>1</v>
      </c>
      <c r="O115" s="836">
        <v>1</v>
      </c>
      <c r="P115" s="835">
        <v>35.25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12</v>
      </c>
      <c r="B116" s="832" t="s">
        <v>1253</v>
      </c>
      <c r="C116" s="832" t="s">
        <v>1259</v>
      </c>
      <c r="D116" s="833" t="s">
        <v>2928</v>
      </c>
      <c r="E116" s="834" t="s">
        <v>1268</v>
      </c>
      <c r="F116" s="832" t="s">
        <v>1254</v>
      </c>
      <c r="G116" s="832" t="s">
        <v>1347</v>
      </c>
      <c r="H116" s="832" t="s">
        <v>586</v>
      </c>
      <c r="I116" s="832" t="s">
        <v>1348</v>
      </c>
      <c r="J116" s="832" t="s">
        <v>1349</v>
      </c>
      <c r="K116" s="832" t="s">
        <v>1350</v>
      </c>
      <c r="L116" s="835">
        <v>174.59</v>
      </c>
      <c r="M116" s="835">
        <v>4015.5699999999997</v>
      </c>
      <c r="N116" s="832">
        <v>23</v>
      </c>
      <c r="O116" s="836">
        <v>11</v>
      </c>
      <c r="P116" s="835">
        <v>1745.8999999999999</v>
      </c>
      <c r="Q116" s="837">
        <v>0.43478260869565216</v>
      </c>
      <c r="R116" s="832">
        <v>10</v>
      </c>
      <c r="S116" s="837">
        <v>0.43478260869565216</v>
      </c>
      <c r="T116" s="836">
        <v>6</v>
      </c>
      <c r="U116" s="838">
        <v>0.54545454545454541</v>
      </c>
    </row>
    <row r="117" spans="1:21" ht="14.4" customHeight="1" x14ac:dyDescent="0.3">
      <c r="A117" s="831">
        <v>12</v>
      </c>
      <c r="B117" s="832" t="s">
        <v>1253</v>
      </c>
      <c r="C117" s="832" t="s">
        <v>1259</v>
      </c>
      <c r="D117" s="833" t="s">
        <v>2928</v>
      </c>
      <c r="E117" s="834" t="s">
        <v>1268</v>
      </c>
      <c r="F117" s="832" t="s">
        <v>1254</v>
      </c>
      <c r="G117" s="832" t="s">
        <v>1478</v>
      </c>
      <c r="H117" s="832" t="s">
        <v>586</v>
      </c>
      <c r="I117" s="832" t="s">
        <v>1479</v>
      </c>
      <c r="J117" s="832" t="s">
        <v>1480</v>
      </c>
      <c r="K117" s="832" t="s">
        <v>1481</v>
      </c>
      <c r="L117" s="835">
        <v>75.739999999999995</v>
      </c>
      <c r="M117" s="835">
        <v>302.95999999999998</v>
      </c>
      <c r="N117" s="832">
        <v>4</v>
      </c>
      <c r="O117" s="836">
        <v>2.5</v>
      </c>
      <c r="P117" s="835">
        <v>227.21999999999997</v>
      </c>
      <c r="Q117" s="837">
        <v>0.75</v>
      </c>
      <c r="R117" s="832">
        <v>3</v>
      </c>
      <c r="S117" s="837">
        <v>0.75</v>
      </c>
      <c r="T117" s="836">
        <v>2</v>
      </c>
      <c r="U117" s="838">
        <v>0.8</v>
      </c>
    </row>
    <row r="118" spans="1:21" ht="14.4" customHeight="1" x14ac:dyDescent="0.3">
      <c r="A118" s="831">
        <v>12</v>
      </c>
      <c r="B118" s="832" t="s">
        <v>1253</v>
      </c>
      <c r="C118" s="832" t="s">
        <v>1259</v>
      </c>
      <c r="D118" s="833" t="s">
        <v>2928</v>
      </c>
      <c r="E118" s="834" t="s">
        <v>1268</v>
      </c>
      <c r="F118" s="832" t="s">
        <v>1254</v>
      </c>
      <c r="G118" s="832" t="s">
        <v>1379</v>
      </c>
      <c r="H118" s="832" t="s">
        <v>586</v>
      </c>
      <c r="I118" s="832" t="s">
        <v>1380</v>
      </c>
      <c r="J118" s="832" t="s">
        <v>1381</v>
      </c>
      <c r="K118" s="832" t="s">
        <v>1382</v>
      </c>
      <c r="L118" s="835">
        <v>78.33</v>
      </c>
      <c r="M118" s="835">
        <v>469.98</v>
      </c>
      <c r="N118" s="832">
        <v>6</v>
      </c>
      <c r="O118" s="836">
        <v>3</v>
      </c>
      <c r="P118" s="835">
        <v>234.99</v>
      </c>
      <c r="Q118" s="837">
        <v>0.5</v>
      </c>
      <c r="R118" s="832">
        <v>3</v>
      </c>
      <c r="S118" s="837">
        <v>0.5</v>
      </c>
      <c r="T118" s="836">
        <v>1</v>
      </c>
      <c r="U118" s="838">
        <v>0.33333333333333331</v>
      </c>
    </row>
    <row r="119" spans="1:21" ht="14.4" customHeight="1" x14ac:dyDescent="0.3">
      <c r="A119" s="831">
        <v>12</v>
      </c>
      <c r="B119" s="832" t="s">
        <v>1253</v>
      </c>
      <c r="C119" s="832" t="s">
        <v>1259</v>
      </c>
      <c r="D119" s="833" t="s">
        <v>2928</v>
      </c>
      <c r="E119" s="834" t="s">
        <v>1268</v>
      </c>
      <c r="F119" s="832" t="s">
        <v>1254</v>
      </c>
      <c r="G119" s="832" t="s">
        <v>1355</v>
      </c>
      <c r="H119" s="832" t="s">
        <v>586</v>
      </c>
      <c r="I119" s="832" t="s">
        <v>1482</v>
      </c>
      <c r="J119" s="832" t="s">
        <v>750</v>
      </c>
      <c r="K119" s="832" t="s">
        <v>1483</v>
      </c>
      <c r="L119" s="835">
        <v>103.67</v>
      </c>
      <c r="M119" s="835">
        <v>103.67</v>
      </c>
      <c r="N119" s="832">
        <v>1</v>
      </c>
      <c r="O119" s="836">
        <v>0.5</v>
      </c>
      <c r="P119" s="835">
        <v>103.67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12</v>
      </c>
      <c r="B120" s="832" t="s">
        <v>1253</v>
      </c>
      <c r="C120" s="832" t="s">
        <v>1259</v>
      </c>
      <c r="D120" s="833" t="s">
        <v>2928</v>
      </c>
      <c r="E120" s="834" t="s">
        <v>1268</v>
      </c>
      <c r="F120" s="832" t="s">
        <v>1254</v>
      </c>
      <c r="G120" s="832" t="s">
        <v>1329</v>
      </c>
      <c r="H120" s="832" t="s">
        <v>586</v>
      </c>
      <c r="I120" s="832" t="s">
        <v>1330</v>
      </c>
      <c r="J120" s="832" t="s">
        <v>624</v>
      </c>
      <c r="K120" s="832" t="s">
        <v>1331</v>
      </c>
      <c r="L120" s="835">
        <v>108.44</v>
      </c>
      <c r="M120" s="835">
        <v>108.44</v>
      </c>
      <c r="N120" s="832">
        <v>1</v>
      </c>
      <c r="O120" s="836">
        <v>1</v>
      </c>
      <c r="P120" s="835">
        <v>108.44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12</v>
      </c>
      <c r="B121" s="832" t="s">
        <v>1253</v>
      </c>
      <c r="C121" s="832" t="s">
        <v>1259</v>
      </c>
      <c r="D121" s="833" t="s">
        <v>2928</v>
      </c>
      <c r="E121" s="834" t="s">
        <v>1268</v>
      </c>
      <c r="F121" s="832" t="s">
        <v>1254</v>
      </c>
      <c r="G121" s="832" t="s">
        <v>1329</v>
      </c>
      <c r="H121" s="832" t="s">
        <v>586</v>
      </c>
      <c r="I121" s="832" t="s">
        <v>1330</v>
      </c>
      <c r="J121" s="832" t="s">
        <v>624</v>
      </c>
      <c r="K121" s="832" t="s">
        <v>1331</v>
      </c>
      <c r="L121" s="835">
        <v>127.91</v>
      </c>
      <c r="M121" s="835">
        <v>255.82</v>
      </c>
      <c r="N121" s="832">
        <v>2</v>
      </c>
      <c r="O121" s="836">
        <v>1.5</v>
      </c>
      <c r="P121" s="835">
        <v>255.82</v>
      </c>
      <c r="Q121" s="837">
        <v>1</v>
      </c>
      <c r="R121" s="832">
        <v>2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12</v>
      </c>
      <c r="B122" s="832" t="s">
        <v>1253</v>
      </c>
      <c r="C122" s="832" t="s">
        <v>1259</v>
      </c>
      <c r="D122" s="833" t="s">
        <v>2928</v>
      </c>
      <c r="E122" s="834" t="s">
        <v>1268</v>
      </c>
      <c r="F122" s="832" t="s">
        <v>1254</v>
      </c>
      <c r="G122" s="832" t="s">
        <v>1329</v>
      </c>
      <c r="H122" s="832" t="s">
        <v>586</v>
      </c>
      <c r="I122" s="832" t="s">
        <v>1383</v>
      </c>
      <c r="J122" s="832" t="s">
        <v>624</v>
      </c>
      <c r="K122" s="832" t="s">
        <v>1384</v>
      </c>
      <c r="L122" s="835">
        <v>52.61</v>
      </c>
      <c r="M122" s="835">
        <v>368.27000000000004</v>
      </c>
      <c r="N122" s="832">
        <v>7</v>
      </c>
      <c r="O122" s="836">
        <v>5.5</v>
      </c>
      <c r="P122" s="835">
        <v>315.66000000000003</v>
      </c>
      <c r="Q122" s="837">
        <v>0.8571428571428571</v>
      </c>
      <c r="R122" s="832">
        <v>6</v>
      </c>
      <c r="S122" s="837">
        <v>0.8571428571428571</v>
      </c>
      <c r="T122" s="836">
        <v>4.5</v>
      </c>
      <c r="U122" s="838">
        <v>0.81818181818181823</v>
      </c>
    </row>
    <row r="123" spans="1:21" ht="14.4" customHeight="1" x14ac:dyDescent="0.3">
      <c r="A123" s="831">
        <v>12</v>
      </c>
      <c r="B123" s="832" t="s">
        <v>1253</v>
      </c>
      <c r="C123" s="832" t="s">
        <v>1259</v>
      </c>
      <c r="D123" s="833" t="s">
        <v>2928</v>
      </c>
      <c r="E123" s="834" t="s">
        <v>1268</v>
      </c>
      <c r="F123" s="832" t="s">
        <v>1254</v>
      </c>
      <c r="G123" s="832" t="s">
        <v>1385</v>
      </c>
      <c r="H123" s="832" t="s">
        <v>586</v>
      </c>
      <c r="I123" s="832" t="s">
        <v>1386</v>
      </c>
      <c r="J123" s="832" t="s">
        <v>1387</v>
      </c>
      <c r="K123" s="832" t="s">
        <v>1388</v>
      </c>
      <c r="L123" s="835">
        <v>432.12</v>
      </c>
      <c r="M123" s="835">
        <v>20741.760000000006</v>
      </c>
      <c r="N123" s="832">
        <v>48</v>
      </c>
      <c r="O123" s="836">
        <v>14.5</v>
      </c>
      <c r="P123" s="835">
        <v>18149.040000000005</v>
      </c>
      <c r="Q123" s="837">
        <v>0.875</v>
      </c>
      <c r="R123" s="832">
        <v>42</v>
      </c>
      <c r="S123" s="837">
        <v>0.875</v>
      </c>
      <c r="T123" s="836">
        <v>11.5</v>
      </c>
      <c r="U123" s="838">
        <v>0.7931034482758621</v>
      </c>
    </row>
    <row r="124" spans="1:21" ht="14.4" customHeight="1" x14ac:dyDescent="0.3">
      <c r="A124" s="831">
        <v>12</v>
      </c>
      <c r="B124" s="832" t="s">
        <v>1253</v>
      </c>
      <c r="C124" s="832" t="s">
        <v>1259</v>
      </c>
      <c r="D124" s="833" t="s">
        <v>2928</v>
      </c>
      <c r="E124" s="834" t="s">
        <v>1268</v>
      </c>
      <c r="F124" s="832" t="s">
        <v>1254</v>
      </c>
      <c r="G124" s="832" t="s">
        <v>1385</v>
      </c>
      <c r="H124" s="832" t="s">
        <v>586</v>
      </c>
      <c r="I124" s="832" t="s">
        <v>1484</v>
      </c>
      <c r="J124" s="832" t="s">
        <v>1485</v>
      </c>
      <c r="K124" s="832" t="s">
        <v>1486</v>
      </c>
      <c r="L124" s="835">
        <v>58.22</v>
      </c>
      <c r="M124" s="835">
        <v>232.88</v>
      </c>
      <c r="N124" s="832">
        <v>4</v>
      </c>
      <c r="O124" s="836">
        <v>1</v>
      </c>
      <c r="P124" s="835">
        <v>232.88</v>
      </c>
      <c r="Q124" s="837">
        <v>1</v>
      </c>
      <c r="R124" s="832">
        <v>4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12</v>
      </c>
      <c r="B125" s="832" t="s">
        <v>1253</v>
      </c>
      <c r="C125" s="832" t="s">
        <v>1259</v>
      </c>
      <c r="D125" s="833" t="s">
        <v>2928</v>
      </c>
      <c r="E125" s="834" t="s">
        <v>1268</v>
      </c>
      <c r="F125" s="832" t="s">
        <v>1254</v>
      </c>
      <c r="G125" s="832" t="s">
        <v>1385</v>
      </c>
      <c r="H125" s="832" t="s">
        <v>586</v>
      </c>
      <c r="I125" s="832" t="s">
        <v>1487</v>
      </c>
      <c r="J125" s="832" t="s">
        <v>1387</v>
      </c>
      <c r="K125" s="832" t="s">
        <v>1388</v>
      </c>
      <c r="L125" s="835">
        <v>432.12</v>
      </c>
      <c r="M125" s="835">
        <v>1296.3600000000001</v>
      </c>
      <c r="N125" s="832">
        <v>3</v>
      </c>
      <c r="O125" s="836">
        <v>0.5</v>
      </c>
      <c r="P125" s="835">
        <v>1296.3600000000001</v>
      </c>
      <c r="Q125" s="837">
        <v>1</v>
      </c>
      <c r="R125" s="832">
        <v>3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12</v>
      </c>
      <c r="B126" s="832" t="s">
        <v>1253</v>
      </c>
      <c r="C126" s="832" t="s">
        <v>1259</v>
      </c>
      <c r="D126" s="833" t="s">
        <v>2928</v>
      </c>
      <c r="E126" s="834" t="s">
        <v>1268</v>
      </c>
      <c r="F126" s="832" t="s">
        <v>1254</v>
      </c>
      <c r="G126" s="832" t="s">
        <v>1385</v>
      </c>
      <c r="H126" s="832" t="s">
        <v>586</v>
      </c>
      <c r="I126" s="832" t="s">
        <v>1488</v>
      </c>
      <c r="J126" s="832" t="s">
        <v>1387</v>
      </c>
      <c r="K126" s="832" t="s">
        <v>1489</v>
      </c>
      <c r="L126" s="835">
        <v>648.16999999999996</v>
      </c>
      <c r="M126" s="835">
        <v>1944.5099999999998</v>
      </c>
      <c r="N126" s="832">
        <v>3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12</v>
      </c>
      <c r="B127" s="832" t="s">
        <v>1253</v>
      </c>
      <c r="C127" s="832" t="s">
        <v>1259</v>
      </c>
      <c r="D127" s="833" t="s">
        <v>2928</v>
      </c>
      <c r="E127" s="834" t="s">
        <v>1268</v>
      </c>
      <c r="F127" s="832" t="s">
        <v>1254</v>
      </c>
      <c r="G127" s="832" t="s">
        <v>1385</v>
      </c>
      <c r="H127" s="832" t="s">
        <v>586</v>
      </c>
      <c r="I127" s="832" t="s">
        <v>1490</v>
      </c>
      <c r="J127" s="832" t="s">
        <v>1491</v>
      </c>
      <c r="K127" s="832" t="s">
        <v>1492</v>
      </c>
      <c r="L127" s="835">
        <v>89.88</v>
      </c>
      <c r="M127" s="835">
        <v>1348.1999999999998</v>
      </c>
      <c r="N127" s="832">
        <v>15</v>
      </c>
      <c r="O127" s="836">
        <v>5.5</v>
      </c>
      <c r="P127" s="835">
        <v>898.8</v>
      </c>
      <c r="Q127" s="837">
        <v>0.66666666666666674</v>
      </c>
      <c r="R127" s="832">
        <v>10</v>
      </c>
      <c r="S127" s="837">
        <v>0.66666666666666663</v>
      </c>
      <c r="T127" s="836">
        <v>3.5</v>
      </c>
      <c r="U127" s="838">
        <v>0.63636363636363635</v>
      </c>
    </row>
    <row r="128" spans="1:21" ht="14.4" customHeight="1" x14ac:dyDescent="0.3">
      <c r="A128" s="831">
        <v>12</v>
      </c>
      <c r="B128" s="832" t="s">
        <v>1253</v>
      </c>
      <c r="C128" s="832" t="s">
        <v>1259</v>
      </c>
      <c r="D128" s="833" t="s">
        <v>2928</v>
      </c>
      <c r="E128" s="834" t="s">
        <v>1268</v>
      </c>
      <c r="F128" s="832" t="s">
        <v>1254</v>
      </c>
      <c r="G128" s="832" t="s">
        <v>1385</v>
      </c>
      <c r="H128" s="832" t="s">
        <v>586</v>
      </c>
      <c r="I128" s="832" t="s">
        <v>1493</v>
      </c>
      <c r="J128" s="832" t="s">
        <v>1387</v>
      </c>
      <c r="K128" s="832" t="s">
        <v>1489</v>
      </c>
      <c r="L128" s="835">
        <v>648.16999999999996</v>
      </c>
      <c r="M128" s="835">
        <v>7778.0399999999991</v>
      </c>
      <c r="N128" s="832">
        <v>12</v>
      </c>
      <c r="O128" s="836">
        <v>3.5</v>
      </c>
      <c r="P128" s="835">
        <v>3889.0199999999995</v>
      </c>
      <c r="Q128" s="837">
        <v>0.5</v>
      </c>
      <c r="R128" s="832">
        <v>6</v>
      </c>
      <c r="S128" s="837">
        <v>0.5</v>
      </c>
      <c r="T128" s="836">
        <v>1.5</v>
      </c>
      <c r="U128" s="838">
        <v>0.42857142857142855</v>
      </c>
    </row>
    <row r="129" spans="1:21" ht="14.4" customHeight="1" x14ac:dyDescent="0.3">
      <c r="A129" s="831">
        <v>12</v>
      </c>
      <c r="B129" s="832" t="s">
        <v>1253</v>
      </c>
      <c r="C129" s="832" t="s">
        <v>1259</v>
      </c>
      <c r="D129" s="833" t="s">
        <v>2928</v>
      </c>
      <c r="E129" s="834" t="s">
        <v>1268</v>
      </c>
      <c r="F129" s="832" t="s">
        <v>1254</v>
      </c>
      <c r="G129" s="832" t="s">
        <v>1385</v>
      </c>
      <c r="H129" s="832" t="s">
        <v>586</v>
      </c>
      <c r="I129" s="832" t="s">
        <v>1494</v>
      </c>
      <c r="J129" s="832" t="s">
        <v>1491</v>
      </c>
      <c r="K129" s="832" t="s">
        <v>1492</v>
      </c>
      <c r="L129" s="835">
        <v>89.88</v>
      </c>
      <c r="M129" s="835">
        <v>179.76</v>
      </c>
      <c r="N129" s="832">
        <v>2</v>
      </c>
      <c r="O129" s="836">
        <v>1</v>
      </c>
      <c r="P129" s="835">
        <v>179.76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12</v>
      </c>
      <c r="B130" s="832" t="s">
        <v>1253</v>
      </c>
      <c r="C130" s="832" t="s">
        <v>1259</v>
      </c>
      <c r="D130" s="833" t="s">
        <v>2928</v>
      </c>
      <c r="E130" s="834" t="s">
        <v>1268</v>
      </c>
      <c r="F130" s="832" t="s">
        <v>1254</v>
      </c>
      <c r="G130" s="832" t="s">
        <v>1495</v>
      </c>
      <c r="H130" s="832" t="s">
        <v>586</v>
      </c>
      <c r="I130" s="832" t="s">
        <v>1496</v>
      </c>
      <c r="J130" s="832" t="s">
        <v>1497</v>
      </c>
      <c r="K130" s="832" t="s">
        <v>1498</v>
      </c>
      <c r="L130" s="835">
        <v>0</v>
      </c>
      <c r="M130" s="835">
        <v>0</v>
      </c>
      <c r="N130" s="832">
        <v>3</v>
      </c>
      <c r="O130" s="836">
        <v>3</v>
      </c>
      <c r="P130" s="835">
        <v>0</v>
      </c>
      <c r="Q130" s="837"/>
      <c r="R130" s="832">
        <v>2</v>
      </c>
      <c r="S130" s="837">
        <v>0.66666666666666663</v>
      </c>
      <c r="T130" s="836">
        <v>2</v>
      </c>
      <c r="U130" s="838">
        <v>0.66666666666666663</v>
      </c>
    </row>
    <row r="131" spans="1:21" ht="14.4" customHeight="1" x14ac:dyDescent="0.3">
      <c r="A131" s="831">
        <v>12</v>
      </c>
      <c r="B131" s="832" t="s">
        <v>1253</v>
      </c>
      <c r="C131" s="832" t="s">
        <v>1259</v>
      </c>
      <c r="D131" s="833" t="s">
        <v>2928</v>
      </c>
      <c r="E131" s="834" t="s">
        <v>1268</v>
      </c>
      <c r="F131" s="832" t="s">
        <v>1254</v>
      </c>
      <c r="G131" s="832" t="s">
        <v>1495</v>
      </c>
      <c r="H131" s="832" t="s">
        <v>586</v>
      </c>
      <c r="I131" s="832" t="s">
        <v>1499</v>
      </c>
      <c r="J131" s="832" t="s">
        <v>1500</v>
      </c>
      <c r="K131" s="832" t="s">
        <v>1498</v>
      </c>
      <c r="L131" s="835">
        <v>0</v>
      </c>
      <c r="M131" s="835">
        <v>0</v>
      </c>
      <c r="N131" s="832">
        <v>2</v>
      </c>
      <c r="O131" s="836">
        <v>2</v>
      </c>
      <c r="P131" s="835">
        <v>0</v>
      </c>
      <c r="Q131" s="837"/>
      <c r="R131" s="832">
        <v>2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12</v>
      </c>
      <c r="B132" s="832" t="s">
        <v>1253</v>
      </c>
      <c r="C132" s="832" t="s">
        <v>1259</v>
      </c>
      <c r="D132" s="833" t="s">
        <v>2928</v>
      </c>
      <c r="E132" s="834" t="s">
        <v>1268</v>
      </c>
      <c r="F132" s="832" t="s">
        <v>1254</v>
      </c>
      <c r="G132" s="832" t="s">
        <v>1501</v>
      </c>
      <c r="H132" s="832" t="s">
        <v>586</v>
      </c>
      <c r="I132" s="832" t="s">
        <v>1502</v>
      </c>
      <c r="J132" s="832" t="s">
        <v>1503</v>
      </c>
      <c r="K132" s="832" t="s">
        <v>1504</v>
      </c>
      <c r="L132" s="835">
        <v>100.1</v>
      </c>
      <c r="M132" s="835">
        <v>100.1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12</v>
      </c>
      <c r="B133" s="832" t="s">
        <v>1253</v>
      </c>
      <c r="C133" s="832" t="s">
        <v>1259</v>
      </c>
      <c r="D133" s="833" t="s">
        <v>2928</v>
      </c>
      <c r="E133" s="834" t="s">
        <v>1268</v>
      </c>
      <c r="F133" s="832" t="s">
        <v>1254</v>
      </c>
      <c r="G133" s="832" t="s">
        <v>1505</v>
      </c>
      <c r="H133" s="832" t="s">
        <v>586</v>
      </c>
      <c r="I133" s="832" t="s">
        <v>1506</v>
      </c>
      <c r="J133" s="832" t="s">
        <v>817</v>
      </c>
      <c r="K133" s="832" t="s">
        <v>1507</v>
      </c>
      <c r="L133" s="835">
        <v>54.13</v>
      </c>
      <c r="M133" s="835">
        <v>108.26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12</v>
      </c>
      <c r="B134" s="832" t="s">
        <v>1253</v>
      </c>
      <c r="C134" s="832" t="s">
        <v>1259</v>
      </c>
      <c r="D134" s="833" t="s">
        <v>2928</v>
      </c>
      <c r="E134" s="834" t="s">
        <v>1268</v>
      </c>
      <c r="F134" s="832" t="s">
        <v>1254</v>
      </c>
      <c r="G134" s="832" t="s">
        <v>1505</v>
      </c>
      <c r="H134" s="832" t="s">
        <v>586</v>
      </c>
      <c r="I134" s="832" t="s">
        <v>1506</v>
      </c>
      <c r="J134" s="832" t="s">
        <v>817</v>
      </c>
      <c r="K134" s="832" t="s">
        <v>1507</v>
      </c>
      <c r="L134" s="835">
        <v>54.43</v>
      </c>
      <c r="M134" s="835">
        <v>163.29</v>
      </c>
      <c r="N134" s="832">
        <v>3</v>
      </c>
      <c r="O134" s="836">
        <v>0.5</v>
      </c>
      <c r="P134" s="835">
        <v>163.29</v>
      </c>
      <c r="Q134" s="837">
        <v>1</v>
      </c>
      <c r="R134" s="832">
        <v>3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12</v>
      </c>
      <c r="B135" s="832" t="s">
        <v>1253</v>
      </c>
      <c r="C135" s="832" t="s">
        <v>1259</v>
      </c>
      <c r="D135" s="833" t="s">
        <v>2928</v>
      </c>
      <c r="E135" s="834" t="s">
        <v>1268</v>
      </c>
      <c r="F135" s="832" t="s">
        <v>1254</v>
      </c>
      <c r="G135" s="832" t="s">
        <v>1508</v>
      </c>
      <c r="H135" s="832" t="s">
        <v>586</v>
      </c>
      <c r="I135" s="832" t="s">
        <v>1509</v>
      </c>
      <c r="J135" s="832" t="s">
        <v>1510</v>
      </c>
      <c r="K135" s="832" t="s">
        <v>1511</v>
      </c>
      <c r="L135" s="835">
        <v>1543.27</v>
      </c>
      <c r="M135" s="835">
        <v>23149.050000000003</v>
      </c>
      <c r="N135" s="832">
        <v>15</v>
      </c>
      <c r="O135" s="836">
        <v>12.5</v>
      </c>
      <c r="P135" s="835">
        <v>21605.780000000002</v>
      </c>
      <c r="Q135" s="837">
        <v>0.93333333333333335</v>
      </c>
      <c r="R135" s="832">
        <v>14</v>
      </c>
      <c r="S135" s="837">
        <v>0.93333333333333335</v>
      </c>
      <c r="T135" s="836">
        <v>11.5</v>
      </c>
      <c r="U135" s="838">
        <v>0.92</v>
      </c>
    </row>
    <row r="136" spans="1:21" ht="14.4" customHeight="1" x14ac:dyDescent="0.3">
      <c r="A136" s="831">
        <v>12</v>
      </c>
      <c r="B136" s="832" t="s">
        <v>1253</v>
      </c>
      <c r="C136" s="832" t="s">
        <v>1259</v>
      </c>
      <c r="D136" s="833" t="s">
        <v>2928</v>
      </c>
      <c r="E136" s="834" t="s">
        <v>1268</v>
      </c>
      <c r="F136" s="832" t="s">
        <v>1254</v>
      </c>
      <c r="G136" s="832" t="s">
        <v>1508</v>
      </c>
      <c r="H136" s="832" t="s">
        <v>586</v>
      </c>
      <c r="I136" s="832" t="s">
        <v>1512</v>
      </c>
      <c r="J136" s="832" t="s">
        <v>1510</v>
      </c>
      <c r="K136" s="832" t="s">
        <v>1513</v>
      </c>
      <c r="L136" s="835">
        <v>3086.53</v>
      </c>
      <c r="M136" s="835">
        <v>24692.240000000002</v>
      </c>
      <c r="N136" s="832">
        <v>8</v>
      </c>
      <c r="O136" s="836">
        <v>8</v>
      </c>
      <c r="P136" s="835">
        <v>15432.650000000001</v>
      </c>
      <c r="Q136" s="837">
        <v>0.625</v>
      </c>
      <c r="R136" s="832">
        <v>5</v>
      </c>
      <c r="S136" s="837">
        <v>0.625</v>
      </c>
      <c r="T136" s="836">
        <v>5</v>
      </c>
      <c r="U136" s="838">
        <v>0.625</v>
      </c>
    </row>
    <row r="137" spans="1:21" ht="14.4" customHeight="1" x14ac:dyDescent="0.3">
      <c r="A137" s="831">
        <v>12</v>
      </c>
      <c r="B137" s="832" t="s">
        <v>1253</v>
      </c>
      <c r="C137" s="832" t="s">
        <v>1259</v>
      </c>
      <c r="D137" s="833" t="s">
        <v>2928</v>
      </c>
      <c r="E137" s="834" t="s">
        <v>1268</v>
      </c>
      <c r="F137" s="832" t="s">
        <v>1254</v>
      </c>
      <c r="G137" s="832" t="s">
        <v>1307</v>
      </c>
      <c r="H137" s="832" t="s">
        <v>586</v>
      </c>
      <c r="I137" s="832" t="s">
        <v>1308</v>
      </c>
      <c r="J137" s="832" t="s">
        <v>1309</v>
      </c>
      <c r="K137" s="832" t="s">
        <v>1310</v>
      </c>
      <c r="L137" s="835">
        <v>42.54</v>
      </c>
      <c r="M137" s="835">
        <v>425.4</v>
      </c>
      <c r="N137" s="832">
        <v>10</v>
      </c>
      <c r="O137" s="836">
        <v>7.5</v>
      </c>
      <c r="P137" s="835">
        <v>340.32</v>
      </c>
      <c r="Q137" s="837">
        <v>0.8</v>
      </c>
      <c r="R137" s="832">
        <v>8</v>
      </c>
      <c r="S137" s="837">
        <v>0.8</v>
      </c>
      <c r="T137" s="836">
        <v>5.5</v>
      </c>
      <c r="U137" s="838">
        <v>0.73333333333333328</v>
      </c>
    </row>
    <row r="138" spans="1:21" ht="14.4" customHeight="1" x14ac:dyDescent="0.3">
      <c r="A138" s="831">
        <v>12</v>
      </c>
      <c r="B138" s="832" t="s">
        <v>1253</v>
      </c>
      <c r="C138" s="832" t="s">
        <v>1259</v>
      </c>
      <c r="D138" s="833" t="s">
        <v>2928</v>
      </c>
      <c r="E138" s="834" t="s">
        <v>1268</v>
      </c>
      <c r="F138" s="832" t="s">
        <v>1254</v>
      </c>
      <c r="G138" s="832" t="s">
        <v>1514</v>
      </c>
      <c r="H138" s="832" t="s">
        <v>586</v>
      </c>
      <c r="I138" s="832" t="s">
        <v>1515</v>
      </c>
      <c r="J138" s="832" t="s">
        <v>1516</v>
      </c>
      <c r="K138" s="832" t="s">
        <v>1517</v>
      </c>
      <c r="L138" s="835">
        <v>333.68</v>
      </c>
      <c r="M138" s="835">
        <v>5672.5599999999995</v>
      </c>
      <c r="N138" s="832">
        <v>17</v>
      </c>
      <c r="O138" s="836">
        <v>12.5</v>
      </c>
      <c r="P138" s="835">
        <v>4671.5199999999995</v>
      </c>
      <c r="Q138" s="837">
        <v>0.82352941176470584</v>
      </c>
      <c r="R138" s="832">
        <v>14</v>
      </c>
      <c r="S138" s="837">
        <v>0.82352941176470584</v>
      </c>
      <c r="T138" s="836">
        <v>9.5</v>
      </c>
      <c r="U138" s="838">
        <v>0.76</v>
      </c>
    </row>
    <row r="139" spans="1:21" ht="14.4" customHeight="1" x14ac:dyDescent="0.3">
      <c r="A139" s="831">
        <v>12</v>
      </c>
      <c r="B139" s="832" t="s">
        <v>1253</v>
      </c>
      <c r="C139" s="832" t="s">
        <v>1259</v>
      </c>
      <c r="D139" s="833" t="s">
        <v>2928</v>
      </c>
      <c r="E139" s="834" t="s">
        <v>1268</v>
      </c>
      <c r="F139" s="832" t="s">
        <v>1254</v>
      </c>
      <c r="G139" s="832" t="s">
        <v>1514</v>
      </c>
      <c r="H139" s="832" t="s">
        <v>628</v>
      </c>
      <c r="I139" s="832" t="s">
        <v>1140</v>
      </c>
      <c r="J139" s="832" t="s">
        <v>721</v>
      </c>
      <c r="K139" s="832" t="s">
        <v>1141</v>
      </c>
      <c r="L139" s="835">
        <v>300.31</v>
      </c>
      <c r="M139" s="835">
        <v>1501.55</v>
      </c>
      <c r="N139" s="832">
        <v>5</v>
      </c>
      <c r="O139" s="836">
        <v>3</v>
      </c>
      <c r="P139" s="835">
        <v>1501.55</v>
      </c>
      <c r="Q139" s="837">
        <v>1</v>
      </c>
      <c r="R139" s="832">
        <v>5</v>
      </c>
      <c r="S139" s="837">
        <v>1</v>
      </c>
      <c r="T139" s="836">
        <v>3</v>
      </c>
      <c r="U139" s="838">
        <v>1</v>
      </c>
    </row>
    <row r="140" spans="1:21" ht="14.4" customHeight="1" x14ac:dyDescent="0.3">
      <c r="A140" s="831">
        <v>12</v>
      </c>
      <c r="B140" s="832" t="s">
        <v>1253</v>
      </c>
      <c r="C140" s="832" t="s">
        <v>1259</v>
      </c>
      <c r="D140" s="833" t="s">
        <v>2928</v>
      </c>
      <c r="E140" s="834" t="s">
        <v>1268</v>
      </c>
      <c r="F140" s="832" t="s">
        <v>1254</v>
      </c>
      <c r="G140" s="832" t="s">
        <v>1518</v>
      </c>
      <c r="H140" s="832" t="s">
        <v>628</v>
      </c>
      <c r="I140" s="832" t="s">
        <v>1519</v>
      </c>
      <c r="J140" s="832" t="s">
        <v>1129</v>
      </c>
      <c r="K140" s="832" t="s">
        <v>1520</v>
      </c>
      <c r="L140" s="835">
        <v>263.68</v>
      </c>
      <c r="M140" s="835">
        <v>263.68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1253</v>
      </c>
      <c r="C141" s="832" t="s">
        <v>1259</v>
      </c>
      <c r="D141" s="833" t="s">
        <v>2928</v>
      </c>
      <c r="E141" s="834" t="s">
        <v>1268</v>
      </c>
      <c r="F141" s="832" t="s">
        <v>1254</v>
      </c>
      <c r="G141" s="832" t="s">
        <v>1521</v>
      </c>
      <c r="H141" s="832" t="s">
        <v>586</v>
      </c>
      <c r="I141" s="832" t="s">
        <v>1522</v>
      </c>
      <c r="J141" s="832" t="s">
        <v>1523</v>
      </c>
      <c r="K141" s="832" t="s">
        <v>1524</v>
      </c>
      <c r="L141" s="835">
        <v>224.69</v>
      </c>
      <c r="M141" s="835">
        <v>4493.7999999999993</v>
      </c>
      <c r="N141" s="832">
        <v>20</v>
      </c>
      <c r="O141" s="836">
        <v>3</v>
      </c>
      <c r="P141" s="835">
        <v>1348.1399999999999</v>
      </c>
      <c r="Q141" s="837">
        <v>0.30000000000000004</v>
      </c>
      <c r="R141" s="832">
        <v>6</v>
      </c>
      <c r="S141" s="837">
        <v>0.3</v>
      </c>
      <c r="T141" s="836">
        <v>0.5</v>
      </c>
      <c r="U141" s="838">
        <v>0.16666666666666666</v>
      </c>
    </row>
    <row r="142" spans="1:21" ht="14.4" customHeight="1" x14ac:dyDescent="0.3">
      <c r="A142" s="831">
        <v>12</v>
      </c>
      <c r="B142" s="832" t="s">
        <v>1253</v>
      </c>
      <c r="C142" s="832" t="s">
        <v>1259</v>
      </c>
      <c r="D142" s="833" t="s">
        <v>2928</v>
      </c>
      <c r="E142" s="834" t="s">
        <v>1268</v>
      </c>
      <c r="F142" s="832" t="s">
        <v>1254</v>
      </c>
      <c r="G142" s="832" t="s">
        <v>1521</v>
      </c>
      <c r="H142" s="832" t="s">
        <v>586</v>
      </c>
      <c r="I142" s="832" t="s">
        <v>1525</v>
      </c>
      <c r="J142" s="832" t="s">
        <v>1523</v>
      </c>
      <c r="K142" s="832" t="s">
        <v>1526</v>
      </c>
      <c r="L142" s="835">
        <v>112.35</v>
      </c>
      <c r="M142" s="835">
        <v>1348.2</v>
      </c>
      <c r="N142" s="832">
        <v>12</v>
      </c>
      <c r="O142" s="836">
        <v>4</v>
      </c>
      <c r="P142" s="835">
        <v>1348.2</v>
      </c>
      <c r="Q142" s="837">
        <v>1</v>
      </c>
      <c r="R142" s="832">
        <v>12</v>
      </c>
      <c r="S142" s="837">
        <v>1</v>
      </c>
      <c r="T142" s="836">
        <v>4</v>
      </c>
      <c r="U142" s="838">
        <v>1</v>
      </c>
    </row>
    <row r="143" spans="1:21" ht="14.4" customHeight="1" x14ac:dyDescent="0.3">
      <c r="A143" s="831">
        <v>12</v>
      </c>
      <c r="B143" s="832" t="s">
        <v>1253</v>
      </c>
      <c r="C143" s="832" t="s">
        <v>1259</v>
      </c>
      <c r="D143" s="833" t="s">
        <v>2928</v>
      </c>
      <c r="E143" s="834" t="s">
        <v>1268</v>
      </c>
      <c r="F143" s="832" t="s">
        <v>1254</v>
      </c>
      <c r="G143" s="832" t="s">
        <v>1527</v>
      </c>
      <c r="H143" s="832" t="s">
        <v>586</v>
      </c>
      <c r="I143" s="832" t="s">
        <v>1528</v>
      </c>
      <c r="J143" s="832" t="s">
        <v>1529</v>
      </c>
      <c r="K143" s="832" t="s">
        <v>1530</v>
      </c>
      <c r="L143" s="835">
        <v>1388.93</v>
      </c>
      <c r="M143" s="835">
        <v>2777.86</v>
      </c>
      <c r="N143" s="832">
        <v>2</v>
      </c>
      <c r="O143" s="836">
        <v>1</v>
      </c>
      <c r="P143" s="835">
        <v>2777.86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12</v>
      </c>
      <c r="B144" s="832" t="s">
        <v>1253</v>
      </c>
      <c r="C144" s="832" t="s">
        <v>1259</v>
      </c>
      <c r="D144" s="833" t="s">
        <v>2928</v>
      </c>
      <c r="E144" s="834" t="s">
        <v>1268</v>
      </c>
      <c r="F144" s="832" t="s">
        <v>1254</v>
      </c>
      <c r="G144" s="832" t="s">
        <v>1531</v>
      </c>
      <c r="H144" s="832" t="s">
        <v>586</v>
      </c>
      <c r="I144" s="832" t="s">
        <v>1532</v>
      </c>
      <c r="J144" s="832" t="s">
        <v>1533</v>
      </c>
      <c r="K144" s="832" t="s">
        <v>1534</v>
      </c>
      <c r="L144" s="835">
        <v>1546.98</v>
      </c>
      <c r="M144" s="835">
        <v>6187.92</v>
      </c>
      <c r="N144" s="832">
        <v>4</v>
      </c>
      <c r="O144" s="836">
        <v>3</v>
      </c>
      <c r="P144" s="835">
        <v>4640.9400000000005</v>
      </c>
      <c r="Q144" s="837">
        <v>0.75000000000000011</v>
      </c>
      <c r="R144" s="832">
        <v>3</v>
      </c>
      <c r="S144" s="837">
        <v>0.75</v>
      </c>
      <c r="T144" s="836">
        <v>2.5</v>
      </c>
      <c r="U144" s="838">
        <v>0.83333333333333337</v>
      </c>
    </row>
    <row r="145" spans="1:21" ht="14.4" customHeight="1" x14ac:dyDescent="0.3">
      <c r="A145" s="831">
        <v>12</v>
      </c>
      <c r="B145" s="832" t="s">
        <v>1253</v>
      </c>
      <c r="C145" s="832" t="s">
        <v>1259</v>
      </c>
      <c r="D145" s="833" t="s">
        <v>2928</v>
      </c>
      <c r="E145" s="834" t="s">
        <v>1268</v>
      </c>
      <c r="F145" s="832" t="s">
        <v>1254</v>
      </c>
      <c r="G145" s="832" t="s">
        <v>1535</v>
      </c>
      <c r="H145" s="832" t="s">
        <v>586</v>
      </c>
      <c r="I145" s="832" t="s">
        <v>1536</v>
      </c>
      <c r="J145" s="832" t="s">
        <v>1537</v>
      </c>
      <c r="K145" s="832" t="s">
        <v>1538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12</v>
      </c>
      <c r="B146" s="832" t="s">
        <v>1253</v>
      </c>
      <c r="C146" s="832" t="s">
        <v>1259</v>
      </c>
      <c r="D146" s="833" t="s">
        <v>2928</v>
      </c>
      <c r="E146" s="834" t="s">
        <v>1268</v>
      </c>
      <c r="F146" s="832" t="s">
        <v>1254</v>
      </c>
      <c r="G146" s="832" t="s">
        <v>1539</v>
      </c>
      <c r="H146" s="832" t="s">
        <v>586</v>
      </c>
      <c r="I146" s="832" t="s">
        <v>1540</v>
      </c>
      <c r="J146" s="832" t="s">
        <v>1541</v>
      </c>
      <c r="K146" s="832" t="s">
        <v>1542</v>
      </c>
      <c r="L146" s="835">
        <v>0</v>
      </c>
      <c r="M146" s="835">
        <v>0</v>
      </c>
      <c r="N146" s="832">
        <v>2</v>
      </c>
      <c r="O146" s="836">
        <v>2</v>
      </c>
      <c r="P146" s="835">
        <v>0</v>
      </c>
      <c r="Q146" s="837"/>
      <c r="R146" s="832">
        <v>2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12</v>
      </c>
      <c r="B147" s="832" t="s">
        <v>1253</v>
      </c>
      <c r="C147" s="832" t="s">
        <v>1259</v>
      </c>
      <c r="D147" s="833" t="s">
        <v>2928</v>
      </c>
      <c r="E147" s="834" t="s">
        <v>1268</v>
      </c>
      <c r="F147" s="832" t="s">
        <v>1254</v>
      </c>
      <c r="G147" s="832" t="s">
        <v>1543</v>
      </c>
      <c r="H147" s="832" t="s">
        <v>586</v>
      </c>
      <c r="I147" s="832" t="s">
        <v>1544</v>
      </c>
      <c r="J147" s="832" t="s">
        <v>1545</v>
      </c>
      <c r="K147" s="832" t="s">
        <v>1226</v>
      </c>
      <c r="L147" s="835">
        <v>1092.4100000000001</v>
      </c>
      <c r="M147" s="835">
        <v>2184.8200000000002</v>
      </c>
      <c r="N147" s="832">
        <v>2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12</v>
      </c>
      <c r="B148" s="832" t="s">
        <v>1253</v>
      </c>
      <c r="C148" s="832" t="s">
        <v>1259</v>
      </c>
      <c r="D148" s="833" t="s">
        <v>2928</v>
      </c>
      <c r="E148" s="834" t="s">
        <v>1268</v>
      </c>
      <c r="F148" s="832" t="s">
        <v>1254</v>
      </c>
      <c r="G148" s="832" t="s">
        <v>1546</v>
      </c>
      <c r="H148" s="832" t="s">
        <v>586</v>
      </c>
      <c r="I148" s="832" t="s">
        <v>1547</v>
      </c>
      <c r="J148" s="832" t="s">
        <v>1548</v>
      </c>
      <c r="K148" s="832" t="s">
        <v>1549</v>
      </c>
      <c r="L148" s="835">
        <v>837.19</v>
      </c>
      <c r="M148" s="835">
        <v>3348.76</v>
      </c>
      <c r="N148" s="832">
        <v>4</v>
      </c>
      <c r="O148" s="836">
        <v>2.5</v>
      </c>
      <c r="P148" s="835">
        <v>2511.5700000000002</v>
      </c>
      <c r="Q148" s="837">
        <v>0.75</v>
      </c>
      <c r="R148" s="832">
        <v>3</v>
      </c>
      <c r="S148" s="837">
        <v>0.75</v>
      </c>
      <c r="T148" s="836">
        <v>2</v>
      </c>
      <c r="U148" s="838">
        <v>0.8</v>
      </c>
    </row>
    <row r="149" spans="1:21" ht="14.4" customHeight="1" x14ac:dyDescent="0.3">
      <c r="A149" s="831">
        <v>12</v>
      </c>
      <c r="B149" s="832" t="s">
        <v>1253</v>
      </c>
      <c r="C149" s="832" t="s">
        <v>1259</v>
      </c>
      <c r="D149" s="833" t="s">
        <v>2928</v>
      </c>
      <c r="E149" s="834" t="s">
        <v>1268</v>
      </c>
      <c r="F149" s="832" t="s">
        <v>1254</v>
      </c>
      <c r="G149" s="832" t="s">
        <v>1546</v>
      </c>
      <c r="H149" s="832" t="s">
        <v>586</v>
      </c>
      <c r="I149" s="832" t="s">
        <v>1550</v>
      </c>
      <c r="J149" s="832" t="s">
        <v>1548</v>
      </c>
      <c r="K149" s="832" t="s">
        <v>1551</v>
      </c>
      <c r="L149" s="835">
        <v>1674.38</v>
      </c>
      <c r="M149" s="835">
        <v>3348.76</v>
      </c>
      <c r="N149" s="832">
        <v>2</v>
      </c>
      <c r="O149" s="836">
        <v>2</v>
      </c>
      <c r="P149" s="835">
        <v>1674.38</v>
      </c>
      <c r="Q149" s="837">
        <v>0.5</v>
      </c>
      <c r="R149" s="832">
        <v>1</v>
      </c>
      <c r="S149" s="837">
        <v>0.5</v>
      </c>
      <c r="T149" s="836">
        <v>1</v>
      </c>
      <c r="U149" s="838">
        <v>0.5</v>
      </c>
    </row>
    <row r="150" spans="1:21" ht="14.4" customHeight="1" x14ac:dyDescent="0.3">
      <c r="A150" s="831">
        <v>12</v>
      </c>
      <c r="B150" s="832" t="s">
        <v>1253</v>
      </c>
      <c r="C150" s="832" t="s">
        <v>1259</v>
      </c>
      <c r="D150" s="833" t="s">
        <v>2928</v>
      </c>
      <c r="E150" s="834" t="s">
        <v>1268</v>
      </c>
      <c r="F150" s="832" t="s">
        <v>1254</v>
      </c>
      <c r="G150" s="832" t="s">
        <v>1546</v>
      </c>
      <c r="H150" s="832" t="s">
        <v>586</v>
      </c>
      <c r="I150" s="832" t="s">
        <v>1552</v>
      </c>
      <c r="J150" s="832" t="s">
        <v>1548</v>
      </c>
      <c r="K150" s="832" t="s">
        <v>1553</v>
      </c>
      <c r="L150" s="835">
        <v>3024.8</v>
      </c>
      <c r="M150" s="835">
        <v>3024.8</v>
      </c>
      <c r="N150" s="832">
        <v>1</v>
      </c>
      <c r="O150" s="836">
        <v>1</v>
      </c>
      <c r="P150" s="835">
        <v>3024.8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12</v>
      </c>
      <c r="B151" s="832" t="s">
        <v>1253</v>
      </c>
      <c r="C151" s="832" t="s">
        <v>1259</v>
      </c>
      <c r="D151" s="833" t="s">
        <v>2928</v>
      </c>
      <c r="E151" s="834" t="s">
        <v>1268</v>
      </c>
      <c r="F151" s="832" t="s">
        <v>1254</v>
      </c>
      <c r="G151" s="832" t="s">
        <v>1304</v>
      </c>
      <c r="H151" s="832" t="s">
        <v>628</v>
      </c>
      <c r="I151" s="832" t="s">
        <v>1157</v>
      </c>
      <c r="J151" s="832" t="s">
        <v>931</v>
      </c>
      <c r="K151" s="832" t="s">
        <v>1158</v>
      </c>
      <c r="L151" s="835">
        <v>154.36000000000001</v>
      </c>
      <c r="M151" s="835">
        <v>154.36000000000001</v>
      </c>
      <c r="N151" s="832">
        <v>1</v>
      </c>
      <c r="O151" s="836">
        <v>1</v>
      </c>
      <c r="P151" s="835">
        <v>154.36000000000001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12</v>
      </c>
      <c r="B152" s="832" t="s">
        <v>1253</v>
      </c>
      <c r="C152" s="832" t="s">
        <v>1259</v>
      </c>
      <c r="D152" s="833" t="s">
        <v>2928</v>
      </c>
      <c r="E152" s="834" t="s">
        <v>1268</v>
      </c>
      <c r="F152" s="832" t="s">
        <v>1254</v>
      </c>
      <c r="G152" s="832" t="s">
        <v>1304</v>
      </c>
      <c r="H152" s="832" t="s">
        <v>586</v>
      </c>
      <c r="I152" s="832" t="s">
        <v>1317</v>
      </c>
      <c r="J152" s="832" t="s">
        <v>931</v>
      </c>
      <c r="K152" s="832" t="s">
        <v>1158</v>
      </c>
      <c r="L152" s="835">
        <v>154.36000000000001</v>
      </c>
      <c r="M152" s="835">
        <v>771.80000000000007</v>
      </c>
      <c r="N152" s="832">
        <v>5</v>
      </c>
      <c r="O152" s="836">
        <v>4</v>
      </c>
      <c r="P152" s="835">
        <v>617.44000000000005</v>
      </c>
      <c r="Q152" s="837">
        <v>0.8</v>
      </c>
      <c r="R152" s="832">
        <v>4</v>
      </c>
      <c r="S152" s="837">
        <v>0.8</v>
      </c>
      <c r="T152" s="836">
        <v>3</v>
      </c>
      <c r="U152" s="838">
        <v>0.75</v>
      </c>
    </row>
    <row r="153" spans="1:21" ht="14.4" customHeight="1" x14ac:dyDescent="0.3">
      <c r="A153" s="831">
        <v>12</v>
      </c>
      <c r="B153" s="832" t="s">
        <v>1253</v>
      </c>
      <c r="C153" s="832" t="s">
        <v>1259</v>
      </c>
      <c r="D153" s="833" t="s">
        <v>2928</v>
      </c>
      <c r="E153" s="834" t="s">
        <v>1268</v>
      </c>
      <c r="F153" s="832" t="s">
        <v>1254</v>
      </c>
      <c r="G153" s="832" t="s">
        <v>1304</v>
      </c>
      <c r="H153" s="832" t="s">
        <v>628</v>
      </c>
      <c r="I153" s="832" t="s">
        <v>1155</v>
      </c>
      <c r="J153" s="832" t="s">
        <v>931</v>
      </c>
      <c r="K153" s="832" t="s">
        <v>1156</v>
      </c>
      <c r="L153" s="835">
        <v>225.06</v>
      </c>
      <c r="M153" s="835">
        <v>225.06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12</v>
      </c>
      <c r="B154" s="832" t="s">
        <v>1253</v>
      </c>
      <c r="C154" s="832" t="s">
        <v>1259</v>
      </c>
      <c r="D154" s="833" t="s">
        <v>2928</v>
      </c>
      <c r="E154" s="834" t="s">
        <v>1268</v>
      </c>
      <c r="F154" s="832" t="s">
        <v>1256</v>
      </c>
      <c r="G154" s="832" t="s">
        <v>1554</v>
      </c>
      <c r="H154" s="832" t="s">
        <v>586</v>
      </c>
      <c r="I154" s="832" t="s">
        <v>1555</v>
      </c>
      <c r="J154" s="832" t="s">
        <v>1556</v>
      </c>
      <c r="K154" s="832" t="s">
        <v>1557</v>
      </c>
      <c r="L154" s="835">
        <v>599.44000000000005</v>
      </c>
      <c r="M154" s="835">
        <v>599.44000000000005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1253</v>
      </c>
      <c r="C155" s="832" t="s">
        <v>1259</v>
      </c>
      <c r="D155" s="833" t="s">
        <v>2928</v>
      </c>
      <c r="E155" s="834" t="s">
        <v>1268</v>
      </c>
      <c r="F155" s="832" t="s">
        <v>1256</v>
      </c>
      <c r="G155" s="832" t="s">
        <v>1558</v>
      </c>
      <c r="H155" s="832" t="s">
        <v>586</v>
      </c>
      <c r="I155" s="832" t="s">
        <v>1559</v>
      </c>
      <c r="J155" s="832" t="s">
        <v>1560</v>
      </c>
      <c r="K155" s="832" t="s">
        <v>1561</v>
      </c>
      <c r="L155" s="835">
        <v>100</v>
      </c>
      <c r="M155" s="835">
        <v>400</v>
      </c>
      <c r="N155" s="832">
        <v>4</v>
      </c>
      <c r="O155" s="836">
        <v>1</v>
      </c>
      <c r="P155" s="835">
        <v>400</v>
      </c>
      <c r="Q155" s="837">
        <v>1</v>
      </c>
      <c r="R155" s="832">
        <v>4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12</v>
      </c>
      <c r="B156" s="832" t="s">
        <v>1253</v>
      </c>
      <c r="C156" s="832" t="s">
        <v>1259</v>
      </c>
      <c r="D156" s="833" t="s">
        <v>2928</v>
      </c>
      <c r="E156" s="834" t="s">
        <v>1268</v>
      </c>
      <c r="F156" s="832" t="s">
        <v>1256</v>
      </c>
      <c r="G156" s="832" t="s">
        <v>1558</v>
      </c>
      <c r="H156" s="832" t="s">
        <v>586</v>
      </c>
      <c r="I156" s="832" t="s">
        <v>1562</v>
      </c>
      <c r="J156" s="832" t="s">
        <v>1563</v>
      </c>
      <c r="K156" s="832" t="s">
        <v>1564</v>
      </c>
      <c r="L156" s="835">
        <v>50</v>
      </c>
      <c r="M156" s="835">
        <v>100</v>
      </c>
      <c r="N156" s="832">
        <v>2</v>
      </c>
      <c r="O156" s="836">
        <v>1</v>
      </c>
      <c r="P156" s="835">
        <v>100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12</v>
      </c>
      <c r="B157" s="832" t="s">
        <v>1253</v>
      </c>
      <c r="C157" s="832" t="s">
        <v>1259</v>
      </c>
      <c r="D157" s="833" t="s">
        <v>2928</v>
      </c>
      <c r="E157" s="834" t="s">
        <v>1268</v>
      </c>
      <c r="F157" s="832" t="s">
        <v>1256</v>
      </c>
      <c r="G157" s="832" t="s">
        <v>1300</v>
      </c>
      <c r="H157" s="832" t="s">
        <v>586</v>
      </c>
      <c r="I157" s="832" t="s">
        <v>1565</v>
      </c>
      <c r="J157" s="832" t="s">
        <v>1566</v>
      </c>
      <c r="K157" s="832" t="s">
        <v>1567</v>
      </c>
      <c r="L157" s="835">
        <v>162.71</v>
      </c>
      <c r="M157" s="835">
        <v>5369.43</v>
      </c>
      <c r="N157" s="832">
        <v>33</v>
      </c>
      <c r="O157" s="836">
        <v>5</v>
      </c>
      <c r="P157" s="835">
        <v>1301.68</v>
      </c>
      <c r="Q157" s="837">
        <v>0.24242424242424243</v>
      </c>
      <c r="R157" s="832">
        <v>8</v>
      </c>
      <c r="S157" s="837">
        <v>0.24242424242424243</v>
      </c>
      <c r="T157" s="836">
        <v>1</v>
      </c>
      <c r="U157" s="838">
        <v>0.2</v>
      </c>
    </row>
    <row r="158" spans="1:21" ht="14.4" customHeight="1" x14ac:dyDescent="0.3">
      <c r="A158" s="831">
        <v>12</v>
      </c>
      <c r="B158" s="832" t="s">
        <v>1253</v>
      </c>
      <c r="C158" s="832" t="s">
        <v>1259</v>
      </c>
      <c r="D158" s="833" t="s">
        <v>2928</v>
      </c>
      <c r="E158" s="834" t="s">
        <v>1268</v>
      </c>
      <c r="F158" s="832" t="s">
        <v>1256</v>
      </c>
      <c r="G158" s="832" t="s">
        <v>1300</v>
      </c>
      <c r="H158" s="832" t="s">
        <v>586</v>
      </c>
      <c r="I158" s="832" t="s">
        <v>1568</v>
      </c>
      <c r="J158" s="832" t="s">
        <v>1569</v>
      </c>
      <c r="K158" s="832" t="s">
        <v>1570</v>
      </c>
      <c r="L158" s="835">
        <v>99.99</v>
      </c>
      <c r="M158" s="835">
        <v>1199.8799999999999</v>
      </c>
      <c r="N158" s="832">
        <v>12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12</v>
      </c>
      <c r="B159" s="832" t="s">
        <v>1253</v>
      </c>
      <c r="C159" s="832" t="s">
        <v>1259</v>
      </c>
      <c r="D159" s="833" t="s">
        <v>2928</v>
      </c>
      <c r="E159" s="834" t="s">
        <v>1268</v>
      </c>
      <c r="F159" s="832" t="s">
        <v>1256</v>
      </c>
      <c r="G159" s="832" t="s">
        <v>1300</v>
      </c>
      <c r="H159" s="832" t="s">
        <v>586</v>
      </c>
      <c r="I159" s="832" t="s">
        <v>1397</v>
      </c>
      <c r="J159" s="832" t="s">
        <v>1398</v>
      </c>
      <c r="K159" s="832" t="s">
        <v>1399</v>
      </c>
      <c r="L159" s="835">
        <v>48.75</v>
      </c>
      <c r="M159" s="835">
        <v>48.75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1253</v>
      </c>
      <c r="C160" s="832" t="s">
        <v>1259</v>
      </c>
      <c r="D160" s="833" t="s">
        <v>2928</v>
      </c>
      <c r="E160" s="834" t="s">
        <v>1268</v>
      </c>
      <c r="F160" s="832" t="s">
        <v>1256</v>
      </c>
      <c r="G160" s="832" t="s">
        <v>1300</v>
      </c>
      <c r="H160" s="832" t="s">
        <v>586</v>
      </c>
      <c r="I160" s="832" t="s">
        <v>1571</v>
      </c>
      <c r="J160" s="832" t="s">
        <v>1572</v>
      </c>
      <c r="K160" s="832" t="s">
        <v>1573</v>
      </c>
      <c r="L160" s="835">
        <v>500</v>
      </c>
      <c r="M160" s="835">
        <v>1000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1253</v>
      </c>
      <c r="C161" s="832" t="s">
        <v>1259</v>
      </c>
      <c r="D161" s="833" t="s">
        <v>2928</v>
      </c>
      <c r="E161" s="834" t="s">
        <v>1268</v>
      </c>
      <c r="F161" s="832" t="s">
        <v>1256</v>
      </c>
      <c r="G161" s="832" t="s">
        <v>1300</v>
      </c>
      <c r="H161" s="832" t="s">
        <v>586</v>
      </c>
      <c r="I161" s="832" t="s">
        <v>1574</v>
      </c>
      <c r="J161" s="832" t="s">
        <v>1575</v>
      </c>
      <c r="K161" s="832" t="s">
        <v>1576</v>
      </c>
      <c r="L161" s="835">
        <v>189.85</v>
      </c>
      <c r="M161" s="835">
        <v>2657.9</v>
      </c>
      <c r="N161" s="832">
        <v>14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1253</v>
      </c>
      <c r="C162" s="832" t="s">
        <v>1259</v>
      </c>
      <c r="D162" s="833" t="s">
        <v>2928</v>
      </c>
      <c r="E162" s="834" t="s">
        <v>1268</v>
      </c>
      <c r="F162" s="832" t="s">
        <v>1256</v>
      </c>
      <c r="G162" s="832" t="s">
        <v>1300</v>
      </c>
      <c r="H162" s="832" t="s">
        <v>586</v>
      </c>
      <c r="I162" s="832" t="s">
        <v>1301</v>
      </c>
      <c r="J162" s="832" t="s">
        <v>1302</v>
      </c>
      <c r="K162" s="832" t="s">
        <v>1303</v>
      </c>
      <c r="L162" s="835">
        <v>190</v>
      </c>
      <c r="M162" s="835">
        <v>3990</v>
      </c>
      <c r="N162" s="832">
        <v>21</v>
      </c>
      <c r="O162" s="836">
        <v>3</v>
      </c>
      <c r="P162" s="835">
        <v>1330</v>
      </c>
      <c r="Q162" s="837">
        <v>0.33333333333333331</v>
      </c>
      <c r="R162" s="832">
        <v>7</v>
      </c>
      <c r="S162" s="837">
        <v>0.33333333333333331</v>
      </c>
      <c r="T162" s="836">
        <v>1</v>
      </c>
      <c r="U162" s="838">
        <v>0.33333333333333331</v>
      </c>
    </row>
    <row r="163" spans="1:21" ht="14.4" customHeight="1" x14ac:dyDescent="0.3">
      <c r="A163" s="831">
        <v>12</v>
      </c>
      <c r="B163" s="832" t="s">
        <v>1253</v>
      </c>
      <c r="C163" s="832" t="s">
        <v>1259</v>
      </c>
      <c r="D163" s="833" t="s">
        <v>2928</v>
      </c>
      <c r="E163" s="834" t="s">
        <v>1268</v>
      </c>
      <c r="F163" s="832" t="s">
        <v>1256</v>
      </c>
      <c r="G163" s="832" t="s">
        <v>1300</v>
      </c>
      <c r="H163" s="832" t="s">
        <v>586</v>
      </c>
      <c r="I163" s="832" t="s">
        <v>1577</v>
      </c>
      <c r="J163" s="832" t="s">
        <v>1578</v>
      </c>
      <c r="K163" s="832" t="s">
        <v>1579</v>
      </c>
      <c r="L163" s="835">
        <v>377</v>
      </c>
      <c r="M163" s="835">
        <v>1508</v>
      </c>
      <c r="N163" s="832">
        <v>4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12</v>
      </c>
      <c r="B164" s="832" t="s">
        <v>1253</v>
      </c>
      <c r="C164" s="832" t="s">
        <v>1259</v>
      </c>
      <c r="D164" s="833" t="s">
        <v>2928</v>
      </c>
      <c r="E164" s="834" t="s">
        <v>1268</v>
      </c>
      <c r="F164" s="832" t="s">
        <v>1256</v>
      </c>
      <c r="G164" s="832" t="s">
        <v>1300</v>
      </c>
      <c r="H164" s="832" t="s">
        <v>586</v>
      </c>
      <c r="I164" s="832" t="s">
        <v>1580</v>
      </c>
      <c r="J164" s="832" t="s">
        <v>1581</v>
      </c>
      <c r="K164" s="832" t="s">
        <v>1582</v>
      </c>
      <c r="L164" s="835">
        <v>700</v>
      </c>
      <c r="M164" s="835">
        <v>700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1253</v>
      </c>
      <c r="C165" s="832" t="s">
        <v>1259</v>
      </c>
      <c r="D165" s="833" t="s">
        <v>2928</v>
      </c>
      <c r="E165" s="834" t="s">
        <v>1268</v>
      </c>
      <c r="F165" s="832" t="s">
        <v>1256</v>
      </c>
      <c r="G165" s="832" t="s">
        <v>1300</v>
      </c>
      <c r="H165" s="832" t="s">
        <v>586</v>
      </c>
      <c r="I165" s="832" t="s">
        <v>1583</v>
      </c>
      <c r="J165" s="832" t="s">
        <v>1584</v>
      </c>
      <c r="K165" s="832" t="s">
        <v>1585</v>
      </c>
      <c r="L165" s="835">
        <v>500</v>
      </c>
      <c r="M165" s="835">
        <v>500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12</v>
      </c>
      <c r="B166" s="832" t="s">
        <v>1253</v>
      </c>
      <c r="C166" s="832" t="s">
        <v>1259</v>
      </c>
      <c r="D166" s="833" t="s">
        <v>2928</v>
      </c>
      <c r="E166" s="834" t="s">
        <v>1268</v>
      </c>
      <c r="F166" s="832" t="s">
        <v>1256</v>
      </c>
      <c r="G166" s="832" t="s">
        <v>1300</v>
      </c>
      <c r="H166" s="832" t="s">
        <v>586</v>
      </c>
      <c r="I166" s="832" t="s">
        <v>1586</v>
      </c>
      <c r="J166" s="832" t="s">
        <v>1587</v>
      </c>
      <c r="K166" s="832" t="s">
        <v>1588</v>
      </c>
      <c r="L166" s="835">
        <v>396.17</v>
      </c>
      <c r="M166" s="835">
        <v>4754.04</v>
      </c>
      <c r="N166" s="832">
        <v>12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1253</v>
      </c>
      <c r="C167" s="832" t="s">
        <v>1259</v>
      </c>
      <c r="D167" s="833" t="s">
        <v>2928</v>
      </c>
      <c r="E167" s="834" t="s">
        <v>1268</v>
      </c>
      <c r="F167" s="832" t="s">
        <v>1256</v>
      </c>
      <c r="G167" s="832" t="s">
        <v>1300</v>
      </c>
      <c r="H167" s="832" t="s">
        <v>586</v>
      </c>
      <c r="I167" s="832" t="s">
        <v>1589</v>
      </c>
      <c r="J167" s="832" t="s">
        <v>1590</v>
      </c>
      <c r="K167" s="832" t="s">
        <v>1591</v>
      </c>
      <c r="L167" s="835">
        <v>69.989999999999995</v>
      </c>
      <c r="M167" s="835">
        <v>1329.81</v>
      </c>
      <c r="N167" s="832">
        <v>19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12</v>
      </c>
      <c r="B168" s="832" t="s">
        <v>1253</v>
      </c>
      <c r="C168" s="832" t="s">
        <v>1259</v>
      </c>
      <c r="D168" s="833" t="s">
        <v>2928</v>
      </c>
      <c r="E168" s="834" t="s">
        <v>1268</v>
      </c>
      <c r="F168" s="832" t="s">
        <v>1256</v>
      </c>
      <c r="G168" s="832" t="s">
        <v>1300</v>
      </c>
      <c r="H168" s="832" t="s">
        <v>586</v>
      </c>
      <c r="I168" s="832" t="s">
        <v>1592</v>
      </c>
      <c r="J168" s="832" t="s">
        <v>1593</v>
      </c>
      <c r="K168" s="832" t="s">
        <v>1594</v>
      </c>
      <c r="L168" s="835">
        <v>80</v>
      </c>
      <c r="M168" s="835">
        <v>160</v>
      </c>
      <c r="N168" s="832">
        <v>2</v>
      </c>
      <c r="O168" s="836">
        <v>1</v>
      </c>
      <c r="P168" s="835">
        <v>160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12</v>
      </c>
      <c r="B169" s="832" t="s">
        <v>1253</v>
      </c>
      <c r="C169" s="832" t="s">
        <v>1259</v>
      </c>
      <c r="D169" s="833" t="s">
        <v>2928</v>
      </c>
      <c r="E169" s="834" t="s">
        <v>1268</v>
      </c>
      <c r="F169" s="832" t="s">
        <v>1256</v>
      </c>
      <c r="G169" s="832" t="s">
        <v>1300</v>
      </c>
      <c r="H169" s="832" t="s">
        <v>586</v>
      </c>
      <c r="I169" s="832" t="s">
        <v>1595</v>
      </c>
      <c r="J169" s="832" t="s">
        <v>1596</v>
      </c>
      <c r="K169" s="832" t="s">
        <v>1582</v>
      </c>
      <c r="L169" s="835">
        <v>651.20000000000005</v>
      </c>
      <c r="M169" s="835">
        <v>1302.4000000000001</v>
      </c>
      <c r="N169" s="832">
        <v>2</v>
      </c>
      <c r="O169" s="836">
        <v>2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12</v>
      </c>
      <c r="B170" s="832" t="s">
        <v>1253</v>
      </c>
      <c r="C170" s="832" t="s">
        <v>1259</v>
      </c>
      <c r="D170" s="833" t="s">
        <v>2928</v>
      </c>
      <c r="E170" s="834" t="s">
        <v>1268</v>
      </c>
      <c r="F170" s="832" t="s">
        <v>1256</v>
      </c>
      <c r="G170" s="832" t="s">
        <v>1300</v>
      </c>
      <c r="H170" s="832" t="s">
        <v>586</v>
      </c>
      <c r="I170" s="832" t="s">
        <v>1597</v>
      </c>
      <c r="J170" s="832" t="s">
        <v>1598</v>
      </c>
      <c r="K170" s="832" t="s">
        <v>1599</v>
      </c>
      <c r="L170" s="835">
        <v>100</v>
      </c>
      <c r="M170" s="835">
        <v>3800</v>
      </c>
      <c r="N170" s="832">
        <v>38</v>
      </c>
      <c r="O170" s="836">
        <v>3</v>
      </c>
      <c r="P170" s="835">
        <v>1200</v>
      </c>
      <c r="Q170" s="837">
        <v>0.31578947368421051</v>
      </c>
      <c r="R170" s="832">
        <v>12</v>
      </c>
      <c r="S170" s="837">
        <v>0.31578947368421051</v>
      </c>
      <c r="T170" s="836">
        <v>1</v>
      </c>
      <c r="U170" s="838">
        <v>0.33333333333333331</v>
      </c>
    </row>
    <row r="171" spans="1:21" ht="14.4" customHeight="1" x14ac:dyDescent="0.3">
      <c r="A171" s="831">
        <v>12</v>
      </c>
      <c r="B171" s="832" t="s">
        <v>1253</v>
      </c>
      <c r="C171" s="832" t="s">
        <v>1259</v>
      </c>
      <c r="D171" s="833" t="s">
        <v>2928</v>
      </c>
      <c r="E171" s="834" t="s">
        <v>1268</v>
      </c>
      <c r="F171" s="832" t="s">
        <v>1256</v>
      </c>
      <c r="G171" s="832" t="s">
        <v>1300</v>
      </c>
      <c r="H171" s="832" t="s">
        <v>586</v>
      </c>
      <c r="I171" s="832" t="s">
        <v>1600</v>
      </c>
      <c r="J171" s="832" t="s">
        <v>1601</v>
      </c>
      <c r="K171" s="832" t="s">
        <v>1602</v>
      </c>
      <c r="L171" s="835">
        <v>90</v>
      </c>
      <c r="M171" s="835">
        <v>1350</v>
      </c>
      <c r="N171" s="832">
        <v>15</v>
      </c>
      <c r="O171" s="836">
        <v>1</v>
      </c>
      <c r="P171" s="835">
        <v>1350</v>
      </c>
      <c r="Q171" s="837">
        <v>1</v>
      </c>
      <c r="R171" s="832">
        <v>15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12</v>
      </c>
      <c r="B172" s="832" t="s">
        <v>1253</v>
      </c>
      <c r="C172" s="832" t="s">
        <v>1259</v>
      </c>
      <c r="D172" s="833" t="s">
        <v>2928</v>
      </c>
      <c r="E172" s="834" t="s">
        <v>1268</v>
      </c>
      <c r="F172" s="832" t="s">
        <v>1256</v>
      </c>
      <c r="G172" s="832" t="s">
        <v>1300</v>
      </c>
      <c r="H172" s="832" t="s">
        <v>586</v>
      </c>
      <c r="I172" s="832" t="s">
        <v>1603</v>
      </c>
      <c r="J172" s="832" t="s">
        <v>1604</v>
      </c>
      <c r="K172" s="832" t="s">
        <v>1605</v>
      </c>
      <c r="L172" s="835">
        <v>127</v>
      </c>
      <c r="M172" s="835">
        <v>1905</v>
      </c>
      <c r="N172" s="832">
        <v>15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12</v>
      </c>
      <c r="B173" s="832" t="s">
        <v>1253</v>
      </c>
      <c r="C173" s="832" t="s">
        <v>1259</v>
      </c>
      <c r="D173" s="833" t="s">
        <v>2928</v>
      </c>
      <c r="E173" s="834" t="s">
        <v>1268</v>
      </c>
      <c r="F173" s="832" t="s">
        <v>1256</v>
      </c>
      <c r="G173" s="832" t="s">
        <v>1300</v>
      </c>
      <c r="H173" s="832" t="s">
        <v>586</v>
      </c>
      <c r="I173" s="832" t="s">
        <v>1606</v>
      </c>
      <c r="J173" s="832" t="s">
        <v>1607</v>
      </c>
      <c r="K173" s="832" t="s">
        <v>1608</v>
      </c>
      <c r="L173" s="835">
        <v>122.16</v>
      </c>
      <c r="M173" s="835">
        <v>122.16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12</v>
      </c>
      <c r="B174" s="832" t="s">
        <v>1253</v>
      </c>
      <c r="C174" s="832" t="s">
        <v>1259</v>
      </c>
      <c r="D174" s="833" t="s">
        <v>2928</v>
      </c>
      <c r="E174" s="834" t="s">
        <v>1268</v>
      </c>
      <c r="F174" s="832" t="s">
        <v>1256</v>
      </c>
      <c r="G174" s="832" t="s">
        <v>1300</v>
      </c>
      <c r="H174" s="832" t="s">
        <v>586</v>
      </c>
      <c r="I174" s="832" t="s">
        <v>1609</v>
      </c>
      <c r="J174" s="832" t="s">
        <v>1610</v>
      </c>
      <c r="K174" s="832" t="s">
        <v>1611</v>
      </c>
      <c r="L174" s="835">
        <v>293.74</v>
      </c>
      <c r="M174" s="835">
        <v>4699.84</v>
      </c>
      <c r="N174" s="832">
        <v>16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12</v>
      </c>
      <c r="B175" s="832" t="s">
        <v>1253</v>
      </c>
      <c r="C175" s="832" t="s">
        <v>1259</v>
      </c>
      <c r="D175" s="833" t="s">
        <v>2928</v>
      </c>
      <c r="E175" s="834" t="s">
        <v>1268</v>
      </c>
      <c r="F175" s="832" t="s">
        <v>1256</v>
      </c>
      <c r="G175" s="832" t="s">
        <v>1300</v>
      </c>
      <c r="H175" s="832" t="s">
        <v>586</v>
      </c>
      <c r="I175" s="832" t="s">
        <v>1612</v>
      </c>
      <c r="J175" s="832" t="s">
        <v>1613</v>
      </c>
      <c r="K175" s="832" t="s">
        <v>1614</v>
      </c>
      <c r="L175" s="835">
        <v>112.5</v>
      </c>
      <c r="M175" s="835">
        <v>1350</v>
      </c>
      <c r="N175" s="832">
        <v>12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12</v>
      </c>
      <c r="B176" s="832" t="s">
        <v>1253</v>
      </c>
      <c r="C176" s="832" t="s">
        <v>1259</v>
      </c>
      <c r="D176" s="833" t="s">
        <v>2928</v>
      </c>
      <c r="E176" s="834" t="s">
        <v>1268</v>
      </c>
      <c r="F176" s="832" t="s">
        <v>1256</v>
      </c>
      <c r="G176" s="832" t="s">
        <v>1615</v>
      </c>
      <c r="H176" s="832" t="s">
        <v>586</v>
      </c>
      <c r="I176" s="832" t="s">
        <v>1616</v>
      </c>
      <c r="J176" s="832" t="s">
        <v>1617</v>
      </c>
      <c r="K176" s="832" t="s">
        <v>1618</v>
      </c>
      <c r="L176" s="835">
        <v>1496</v>
      </c>
      <c r="M176" s="835">
        <v>67320</v>
      </c>
      <c r="N176" s="832">
        <v>45</v>
      </c>
      <c r="O176" s="836">
        <v>3</v>
      </c>
      <c r="P176" s="835">
        <v>67320</v>
      </c>
      <c r="Q176" s="837">
        <v>1</v>
      </c>
      <c r="R176" s="832">
        <v>45</v>
      </c>
      <c r="S176" s="837">
        <v>1</v>
      </c>
      <c r="T176" s="836">
        <v>3</v>
      </c>
      <c r="U176" s="838">
        <v>1</v>
      </c>
    </row>
    <row r="177" spans="1:21" ht="14.4" customHeight="1" x14ac:dyDescent="0.3">
      <c r="A177" s="831">
        <v>12</v>
      </c>
      <c r="B177" s="832" t="s">
        <v>1253</v>
      </c>
      <c r="C177" s="832" t="s">
        <v>1259</v>
      </c>
      <c r="D177" s="833" t="s">
        <v>2928</v>
      </c>
      <c r="E177" s="834" t="s">
        <v>1268</v>
      </c>
      <c r="F177" s="832" t="s">
        <v>1256</v>
      </c>
      <c r="G177" s="832" t="s">
        <v>1615</v>
      </c>
      <c r="H177" s="832" t="s">
        <v>586</v>
      </c>
      <c r="I177" s="832" t="s">
        <v>1619</v>
      </c>
      <c r="J177" s="832" t="s">
        <v>1620</v>
      </c>
      <c r="K177" s="832" t="s">
        <v>1621</v>
      </c>
      <c r="L177" s="835">
        <v>1500</v>
      </c>
      <c r="M177" s="835">
        <v>45000</v>
      </c>
      <c r="N177" s="832">
        <v>30</v>
      </c>
      <c r="O177" s="836">
        <v>2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12</v>
      </c>
      <c r="B178" s="832" t="s">
        <v>1253</v>
      </c>
      <c r="C178" s="832" t="s">
        <v>1259</v>
      </c>
      <c r="D178" s="833" t="s">
        <v>2928</v>
      </c>
      <c r="E178" s="834" t="s">
        <v>1268</v>
      </c>
      <c r="F178" s="832" t="s">
        <v>1256</v>
      </c>
      <c r="G178" s="832" t="s">
        <v>1615</v>
      </c>
      <c r="H178" s="832" t="s">
        <v>586</v>
      </c>
      <c r="I178" s="832" t="s">
        <v>1622</v>
      </c>
      <c r="J178" s="832" t="s">
        <v>1623</v>
      </c>
      <c r="K178" s="832" t="s">
        <v>1624</v>
      </c>
      <c r="L178" s="835">
        <v>1500</v>
      </c>
      <c r="M178" s="835">
        <v>90000</v>
      </c>
      <c r="N178" s="832">
        <v>60</v>
      </c>
      <c r="O178" s="836">
        <v>4</v>
      </c>
      <c r="P178" s="835">
        <v>67500</v>
      </c>
      <c r="Q178" s="837">
        <v>0.75</v>
      </c>
      <c r="R178" s="832">
        <v>45</v>
      </c>
      <c r="S178" s="837">
        <v>0.75</v>
      </c>
      <c r="T178" s="836">
        <v>3</v>
      </c>
      <c r="U178" s="838">
        <v>0.75</v>
      </c>
    </row>
    <row r="179" spans="1:21" ht="14.4" customHeight="1" x14ac:dyDescent="0.3">
      <c r="A179" s="831">
        <v>12</v>
      </c>
      <c r="B179" s="832" t="s">
        <v>1253</v>
      </c>
      <c r="C179" s="832" t="s">
        <v>1259</v>
      </c>
      <c r="D179" s="833" t="s">
        <v>2928</v>
      </c>
      <c r="E179" s="834" t="s">
        <v>1268</v>
      </c>
      <c r="F179" s="832" t="s">
        <v>1256</v>
      </c>
      <c r="G179" s="832" t="s">
        <v>1615</v>
      </c>
      <c r="H179" s="832" t="s">
        <v>586</v>
      </c>
      <c r="I179" s="832" t="s">
        <v>1625</v>
      </c>
      <c r="J179" s="832" t="s">
        <v>1626</v>
      </c>
      <c r="K179" s="832" t="s">
        <v>1627</v>
      </c>
      <c r="L179" s="835">
        <v>1500</v>
      </c>
      <c r="M179" s="835">
        <v>45000</v>
      </c>
      <c r="N179" s="832">
        <v>30</v>
      </c>
      <c r="O179" s="836">
        <v>2</v>
      </c>
      <c r="P179" s="835">
        <v>45000</v>
      </c>
      <c r="Q179" s="837">
        <v>1</v>
      </c>
      <c r="R179" s="832">
        <v>30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12</v>
      </c>
      <c r="B180" s="832" t="s">
        <v>1253</v>
      </c>
      <c r="C180" s="832" t="s">
        <v>1259</v>
      </c>
      <c r="D180" s="833" t="s">
        <v>2928</v>
      </c>
      <c r="E180" s="834" t="s">
        <v>1268</v>
      </c>
      <c r="F180" s="832" t="s">
        <v>1256</v>
      </c>
      <c r="G180" s="832" t="s">
        <v>1615</v>
      </c>
      <c r="H180" s="832" t="s">
        <v>586</v>
      </c>
      <c r="I180" s="832" t="s">
        <v>1628</v>
      </c>
      <c r="J180" s="832" t="s">
        <v>1629</v>
      </c>
      <c r="K180" s="832" t="s">
        <v>1630</v>
      </c>
      <c r="L180" s="835">
        <v>1500</v>
      </c>
      <c r="M180" s="835">
        <v>22500</v>
      </c>
      <c r="N180" s="832">
        <v>15</v>
      </c>
      <c r="O180" s="836">
        <v>1</v>
      </c>
      <c r="P180" s="835">
        <v>22500</v>
      </c>
      <c r="Q180" s="837">
        <v>1</v>
      </c>
      <c r="R180" s="832">
        <v>15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12</v>
      </c>
      <c r="B181" s="832" t="s">
        <v>1253</v>
      </c>
      <c r="C181" s="832" t="s">
        <v>1259</v>
      </c>
      <c r="D181" s="833" t="s">
        <v>2928</v>
      </c>
      <c r="E181" s="834" t="s">
        <v>1268</v>
      </c>
      <c r="F181" s="832" t="s">
        <v>1256</v>
      </c>
      <c r="G181" s="832" t="s">
        <v>1615</v>
      </c>
      <c r="H181" s="832" t="s">
        <v>586</v>
      </c>
      <c r="I181" s="832" t="s">
        <v>1631</v>
      </c>
      <c r="J181" s="832" t="s">
        <v>1632</v>
      </c>
      <c r="K181" s="832" t="s">
        <v>1633</v>
      </c>
      <c r="L181" s="835">
        <v>1250</v>
      </c>
      <c r="M181" s="835">
        <v>22500</v>
      </c>
      <c r="N181" s="832">
        <v>18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12</v>
      </c>
      <c r="B182" s="832" t="s">
        <v>1253</v>
      </c>
      <c r="C182" s="832" t="s">
        <v>1259</v>
      </c>
      <c r="D182" s="833" t="s">
        <v>2928</v>
      </c>
      <c r="E182" s="834" t="s">
        <v>1268</v>
      </c>
      <c r="F182" s="832" t="s">
        <v>1256</v>
      </c>
      <c r="G182" s="832" t="s">
        <v>1615</v>
      </c>
      <c r="H182" s="832" t="s">
        <v>586</v>
      </c>
      <c r="I182" s="832" t="s">
        <v>1634</v>
      </c>
      <c r="J182" s="832" t="s">
        <v>1635</v>
      </c>
      <c r="K182" s="832" t="s">
        <v>1636</v>
      </c>
      <c r="L182" s="835">
        <v>1500</v>
      </c>
      <c r="M182" s="835">
        <v>148500</v>
      </c>
      <c r="N182" s="832">
        <v>99</v>
      </c>
      <c r="O182" s="836">
        <v>9</v>
      </c>
      <c r="P182" s="835">
        <v>148500</v>
      </c>
      <c r="Q182" s="837">
        <v>1</v>
      </c>
      <c r="R182" s="832">
        <v>99</v>
      </c>
      <c r="S182" s="837">
        <v>1</v>
      </c>
      <c r="T182" s="836">
        <v>9</v>
      </c>
      <c r="U182" s="838">
        <v>1</v>
      </c>
    </row>
    <row r="183" spans="1:21" ht="14.4" customHeight="1" x14ac:dyDescent="0.3">
      <c r="A183" s="831">
        <v>12</v>
      </c>
      <c r="B183" s="832" t="s">
        <v>1253</v>
      </c>
      <c r="C183" s="832" t="s">
        <v>1259</v>
      </c>
      <c r="D183" s="833" t="s">
        <v>2928</v>
      </c>
      <c r="E183" s="834" t="s">
        <v>1268</v>
      </c>
      <c r="F183" s="832" t="s">
        <v>1256</v>
      </c>
      <c r="G183" s="832" t="s">
        <v>1615</v>
      </c>
      <c r="H183" s="832" t="s">
        <v>586</v>
      </c>
      <c r="I183" s="832" t="s">
        <v>1637</v>
      </c>
      <c r="J183" s="832" t="s">
        <v>1638</v>
      </c>
      <c r="K183" s="832" t="s">
        <v>1639</v>
      </c>
      <c r="L183" s="835">
        <v>1499.31</v>
      </c>
      <c r="M183" s="835">
        <v>17991.72</v>
      </c>
      <c r="N183" s="832">
        <v>12</v>
      </c>
      <c r="O183" s="836">
        <v>1</v>
      </c>
      <c r="P183" s="835">
        <v>17991.72</v>
      </c>
      <c r="Q183" s="837">
        <v>1</v>
      </c>
      <c r="R183" s="832">
        <v>12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12</v>
      </c>
      <c r="B184" s="832" t="s">
        <v>1253</v>
      </c>
      <c r="C184" s="832" t="s">
        <v>1259</v>
      </c>
      <c r="D184" s="833" t="s">
        <v>2928</v>
      </c>
      <c r="E184" s="834" t="s">
        <v>1268</v>
      </c>
      <c r="F184" s="832" t="s">
        <v>1256</v>
      </c>
      <c r="G184" s="832" t="s">
        <v>1615</v>
      </c>
      <c r="H184" s="832" t="s">
        <v>586</v>
      </c>
      <c r="I184" s="832" t="s">
        <v>1640</v>
      </c>
      <c r="J184" s="832" t="s">
        <v>1641</v>
      </c>
      <c r="K184" s="832" t="s">
        <v>1642</v>
      </c>
      <c r="L184" s="835">
        <v>544.09</v>
      </c>
      <c r="M184" s="835">
        <v>1088.18</v>
      </c>
      <c r="N184" s="832">
        <v>2</v>
      </c>
      <c r="O184" s="836">
        <v>1</v>
      </c>
      <c r="P184" s="835">
        <v>1088.18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12</v>
      </c>
      <c r="B185" s="832" t="s">
        <v>1253</v>
      </c>
      <c r="C185" s="832" t="s">
        <v>1259</v>
      </c>
      <c r="D185" s="833" t="s">
        <v>2928</v>
      </c>
      <c r="E185" s="834" t="s">
        <v>1268</v>
      </c>
      <c r="F185" s="832" t="s">
        <v>1256</v>
      </c>
      <c r="G185" s="832" t="s">
        <v>1615</v>
      </c>
      <c r="H185" s="832" t="s">
        <v>586</v>
      </c>
      <c r="I185" s="832" t="s">
        <v>1643</v>
      </c>
      <c r="J185" s="832" t="s">
        <v>1629</v>
      </c>
      <c r="K185" s="832" t="s">
        <v>1644</v>
      </c>
      <c r="L185" s="835">
        <v>1500</v>
      </c>
      <c r="M185" s="835">
        <v>22500</v>
      </c>
      <c r="N185" s="832">
        <v>15</v>
      </c>
      <c r="O185" s="836">
        <v>1</v>
      </c>
      <c r="P185" s="835">
        <v>22500</v>
      </c>
      <c r="Q185" s="837">
        <v>1</v>
      </c>
      <c r="R185" s="832">
        <v>15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12</v>
      </c>
      <c r="B186" s="832" t="s">
        <v>1253</v>
      </c>
      <c r="C186" s="832" t="s">
        <v>1259</v>
      </c>
      <c r="D186" s="833" t="s">
        <v>2928</v>
      </c>
      <c r="E186" s="834" t="s">
        <v>1269</v>
      </c>
      <c r="F186" s="832" t="s">
        <v>1254</v>
      </c>
      <c r="G186" s="832" t="s">
        <v>1403</v>
      </c>
      <c r="H186" s="832" t="s">
        <v>586</v>
      </c>
      <c r="I186" s="832" t="s">
        <v>1404</v>
      </c>
      <c r="J186" s="832" t="s">
        <v>1405</v>
      </c>
      <c r="K186" s="832" t="s">
        <v>1406</v>
      </c>
      <c r="L186" s="835">
        <v>0</v>
      </c>
      <c r="M186" s="835">
        <v>0</v>
      </c>
      <c r="N186" s="832">
        <v>10</v>
      </c>
      <c r="O186" s="836">
        <v>4.5</v>
      </c>
      <c r="P186" s="835">
        <v>0</v>
      </c>
      <c r="Q186" s="837"/>
      <c r="R186" s="832">
        <v>7</v>
      </c>
      <c r="S186" s="837">
        <v>0.7</v>
      </c>
      <c r="T186" s="836">
        <v>3.5</v>
      </c>
      <c r="U186" s="838">
        <v>0.77777777777777779</v>
      </c>
    </row>
    <row r="187" spans="1:21" ht="14.4" customHeight="1" x14ac:dyDescent="0.3">
      <c r="A187" s="831">
        <v>12</v>
      </c>
      <c r="B187" s="832" t="s">
        <v>1253</v>
      </c>
      <c r="C187" s="832" t="s">
        <v>1259</v>
      </c>
      <c r="D187" s="833" t="s">
        <v>2928</v>
      </c>
      <c r="E187" s="834" t="s">
        <v>1269</v>
      </c>
      <c r="F187" s="832" t="s">
        <v>1254</v>
      </c>
      <c r="G187" s="832" t="s">
        <v>1403</v>
      </c>
      <c r="H187" s="832" t="s">
        <v>586</v>
      </c>
      <c r="I187" s="832" t="s">
        <v>1645</v>
      </c>
      <c r="J187" s="832" t="s">
        <v>1646</v>
      </c>
      <c r="K187" s="832" t="s">
        <v>1647</v>
      </c>
      <c r="L187" s="835">
        <v>0</v>
      </c>
      <c r="M187" s="835">
        <v>0</v>
      </c>
      <c r="N187" s="832">
        <v>17</v>
      </c>
      <c r="O187" s="836">
        <v>11</v>
      </c>
      <c r="P187" s="835">
        <v>0</v>
      </c>
      <c r="Q187" s="837"/>
      <c r="R187" s="832">
        <v>12</v>
      </c>
      <c r="S187" s="837">
        <v>0.70588235294117652</v>
      </c>
      <c r="T187" s="836">
        <v>8</v>
      </c>
      <c r="U187" s="838">
        <v>0.72727272727272729</v>
      </c>
    </row>
    <row r="188" spans="1:21" ht="14.4" customHeight="1" x14ac:dyDescent="0.3">
      <c r="A188" s="831">
        <v>12</v>
      </c>
      <c r="B188" s="832" t="s">
        <v>1253</v>
      </c>
      <c r="C188" s="832" t="s">
        <v>1259</v>
      </c>
      <c r="D188" s="833" t="s">
        <v>2928</v>
      </c>
      <c r="E188" s="834" t="s">
        <v>1269</v>
      </c>
      <c r="F188" s="832" t="s">
        <v>1254</v>
      </c>
      <c r="G188" s="832" t="s">
        <v>1648</v>
      </c>
      <c r="H188" s="832" t="s">
        <v>586</v>
      </c>
      <c r="I188" s="832" t="s">
        <v>1649</v>
      </c>
      <c r="J188" s="832" t="s">
        <v>1650</v>
      </c>
      <c r="K188" s="832" t="s">
        <v>1651</v>
      </c>
      <c r="L188" s="835">
        <v>119.7</v>
      </c>
      <c r="M188" s="835">
        <v>478.8</v>
      </c>
      <c r="N188" s="832">
        <v>4</v>
      </c>
      <c r="O188" s="836">
        <v>2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1253</v>
      </c>
      <c r="C189" s="832" t="s">
        <v>1259</v>
      </c>
      <c r="D189" s="833" t="s">
        <v>2928</v>
      </c>
      <c r="E189" s="834" t="s">
        <v>1269</v>
      </c>
      <c r="F189" s="832" t="s">
        <v>1254</v>
      </c>
      <c r="G189" s="832" t="s">
        <v>1652</v>
      </c>
      <c r="H189" s="832" t="s">
        <v>586</v>
      </c>
      <c r="I189" s="832" t="s">
        <v>1653</v>
      </c>
      <c r="J189" s="832" t="s">
        <v>1654</v>
      </c>
      <c r="K189" s="832" t="s">
        <v>1655</v>
      </c>
      <c r="L189" s="835">
        <v>46.03</v>
      </c>
      <c r="M189" s="835">
        <v>46.03</v>
      </c>
      <c r="N189" s="832">
        <v>1</v>
      </c>
      <c r="O189" s="836">
        <v>1</v>
      </c>
      <c r="P189" s="835">
        <v>46.03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12</v>
      </c>
      <c r="B190" s="832" t="s">
        <v>1253</v>
      </c>
      <c r="C190" s="832" t="s">
        <v>1259</v>
      </c>
      <c r="D190" s="833" t="s">
        <v>2928</v>
      </c>
      <c r="E190" s="834" t="s">
        <v>1269</v>
      </c>
      <c r="F190" s="832" t="s">
        <v>1254</v>
      </c>
      <c r="G190" s="832" t="s">
        <v>1656</v>
      </c>
      <c r="H190" s="832" t="s">
        <v>586</v>
      </c>
      <c r="I190" s="832" t="s">
        <v>1657</v>
      </c>
      <c r="J190" s="832" t="s">
        <v>1658</v>
      </c>
      <c r="K190" s="832" t="s">
        <v>1659</v>
      </c>
      <c r="L190" s="835">
        <v>0</v>
      </c>
      <c r="M190" s="835">
        <v>0</v>
      </c>
      <c r="N190" s="832">
        <v>1</v>
      </c>
      <c r="O190" s="836">
        <v>0.5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12</v>
      </c>
      <c r="B191" s="832" t="s">
        <v>1253</v>
      </c>
      <c r="C191" s="832" t="s">
        <v>1259</v>
      </c>
      <c r="D191" s="833" t="s">
        <v>2928</v>
      </c>
      <c r="E191" s="834" t="s">
        <v>1269</v>
      </c>
      <c r="F191" s="832" t="s">
        <v>1254</v>
      </c>
      <c r="G191" s="832" t="s">
        <v>1413</v>
      </c>
      <c r="H191" s="832" t="s">
        <v>628</v>
      </c>
      <c r="I191" s="832" t="s">
        <v>1660</v>
      </c>
      <c r="J191" s="832" t="s">
        <v>1415</v>
      </c>
      <c r="K191" s="832" t="s">
        <v>1661</v>
      </c>
      <c r="L191" s="835">
        <v>206.88</v>
      </c>
      <c r="M191" s="835">
        <v>620.64</v>
      </c>
      <c r="N191" s="832">
        <v>3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12</v>
      </c>
      <c r="B192" s="832" t="s">
        <v>1253</v>
      </c>
      <c r="C192" s="832" t="s">
        <v>1259</v>
      </c>
      <c r="D192" s="833" t="s">
        <v>2928</v>
      </c>
      <c r="E192" s="834" t="s">
        <v>1269</v>
      </c>
      <c r="F192" s="832" t="s">
        <v>1254</v>
      </c>
      <c r="G192" s="832" t="s">
        <v>1413</v>
      </c>
      <c r="H192" s="832" t="s">
        <v>628</v>
      </c>
      <c r="I192" s="832" t="s">
        <v>1662</v>
      </c>
      <c r="J192" s="832" t="s">
        <v>1415</v>
      </c>
      <c r="K192" s="832" t="s">
        <v>1663</v>
      </c>
      <c r="L192" s="835">
        <v>3818.86</v>
      </c>
      <c r="M192" s="835">
        <v>11456.58</v>
      </c>
      <c r="N192" s="832">
        <v>3</v>
      </c>
      <c r="O192" s="836">
        <v>3</v>
      </c>
      <c r="P192" s="835">
        <v>7637.72</v>
      </c>
      <c r="Q192" s="837">
        <v>0.66666666666666674</v>
      </c>
      <c r="R192" s="832">
        <v>2</v>
      </c>
      <c r="S192" s="837">
        <v>0.66666666666666663</v>
      </c>
      <c r="T192" s="836">
        <v>2</v>
      </c>
      <c r="U192" s="838">
        <v>0.66666666666666663</v>
      </c>
    </row>
    <row r="193" spans="1:21" ht="14.4" customHeight="1" x14ac:dyDescent="0.3">
      <c r="A193" s="831">
        <v>12</v>
      </c>
      <c r="B193" s="832" t="s">
        <v>1253</v>
      </c>
      <c r="C193" s="832" t="s">
        <v>1259</v>
      </c>
      <c r="D193" s="833" t="s">
        <v>2928</v>
      </c>
      <c r="E193" s="834" t="s">
        <v>1269</v>
      </c>
      <c r="F193" s="832" t="s">
        <v>1254</v>
      </c>
      <c r="G193" s="832" t="s">
        <v>1413</v>
      </c>
      <c r="H193" s="832" t="s">
        <v>586</v>
      </c>
      <c r="I193" s="832" t="s">
        <v>1664</v>
      </c>
      <c r="J193" s="832" t="s">
        <v>1665</v>
      </c>
      <c r="K193" s="832" t="s">
        <v>1666</v>
      </c>
      <c r="L193" s="835">
        <v>1169.03</v>
      </c>
      <c r="M193" s="835">
        <v>3507.09</v>
      </c>
      <c r="N193" s="832">
        <v>3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1253</v>
      </c>
      <c r="C194" s="832" t="s">
        <v>1259</v>
      </c>
      <c r="D194" s="833" t="s">
        <v>2928</v>
      </c>
      <c r="E194" s="834" t="s">
        <v>1269</v>
      </c>
      <c r="F194" s="832" t="s">
        <v>1254</v>
      </c>
      <c r="G194" s="832" t="s">
        <v>1667</v>
      </c>
      <c r="H194" s="832" t="s">
        <v>586</v>
      </c>
      <c r="I194" s="832" t="s">
        <v>1668</v>
      </c>
      <c r="J194" s="832" t="s">
        <v>1669</v>
      </c>
      <c r="K194" s="832" t="s">
        <v>1670</v>
      </c>
      <c r="L194" s="835">
        <v>208.39</v>
      </c>
      <c r="M194" s="835">
        <v>416.78</v>
      </c>
      <c r="N194" s="832">
        <v>2</v>
      </c>
      <c r="O194" s="836">
        <v>0.5</v>
      </c>
      <c r="P194" s="835">
        <v>416.78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12</v>
      </c>
      <c r="B195" s="832" t="s">
        <v>1253</v>
      </c>
      <c r="C195" s="832" t="s">
        <v>1259</v>
      </c>
      <c r="D195" s="833" t="s">
        <v>2928</v>
      </c>
      <c r="E195" s="834" t="s">
        <v>1269</v>
      </c>
      <c r="F195" s="832" t="s">
        <v>1254</v>
      </c>
      <c r="G195" s="832" t="s">
        <v>1671</v>
      </c>
      <c r="H195" s="832" t="s">
        <v>586</v>
      </c>
      <c r="I195" s="832" t="s">
        <v>1672</v>
      </c>
      <c r="J195" s="832" t="s">
        <v>1673</v>
      </c>
      <c r="K195" s="832" t="s">
        <v>1674</v>
      </c>
      <c r="L195" s="835">
        <v>46.75</v>
      </c>
      <c r="M195" s="835">
        <v>93.5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12</v>
      </c>
      <c r="B196" s="832" t="s">
        <v>1253</v>
      </c>
      <c r="C196" s="832" t="s">
        <v>1259</v>
      </c>
      <c r="D196" s="833" t="s">
        <v>2928</v>
      </c>
      <c r="E196" s="834" t="s">
        <v>1269</v>
      </c>
      <c r="F196" s="832" t="s">
        <v>1254</v>
      </c>
      <c r="G196" s="832" t="s">
        <v>1675</v>
      </c>
      <c r="H196" s="832" t="s">
        <v>628</v>
      </c>
      <c r="I196" s="832" t="s">
        <v>1110</v>
      </c>
      <c r="J196" s="832" t="s">
        <v>729</v>
      </c>
      <c r="K196" s="832" t="s">
        <v>1111</v>
      </c>
      <c r="L196" s="835">
        <v>85.02</v>
      </c>
      <c r="M196" s="835">
        <v>85.02</v>
      </c>
      <c r="N196" s="832">
        <v>1</v>
      </c>
      <c r="O196" s="836">
        <v>1</v>
      </c>
      <c r="P196" s="835">
        <v>85.02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12</v>
      </c>
      <c r="B197" s="832" t="s">
        <v>1253</v>
      </c>
      <c r="C197" s="832" t="s">
        <v>1259</v>
      </c>
      <c r="D197" s="833" t="s">
        <v>2928</v>
      </c>
      <c r="E197" s="834" t="s">
        <v>1269</v>
      </c>
      <c r="F197" s="832" t="s">
        <v>1254</v>
      </c>
      <c r="G197" s="832" t="s">
        <v>1676</v>
      </c>
      <c r="H197" s="832" t="s">
        <v>586</v>
      </c>
      <c r="I197" s="832" t="s">
        <v>1677</v>
      </c>
      <c r="J197" s="832" t="s">
        <v>1678</v>
      </c>
      <c r="K197" s="832" t="s">
        <v>1679</v>
      </c>
      <c r="L197" s="835">
        <v>950.39</v>
      </c>
      <c r="M197" s="835">
        <v>950.39</v>
      </c>
      <c r="N197" s="832">
        <v>1</v>
      </c>
      <c r="O197" s="836">
        <v>0.5</v>
      </c>
      <c r="P197" s="835">
        <v>950.39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12</v>
      </c>
      <c r="B198" s="832" t="s">
        <v>1253</v>
      </c>
      <c r="C198" s="832" t="s">
        <v>1259</v>
      </c>
      <c r="D198" s="833" t="s">
        <v>2928</v>
      </c>
      <c r="E198" s="834" t="s">
        <v>1269</v>
      </c>
      <c r="F198" s="832" t="s">
        <v>1254</v>
      </c>
      <c r="G198" s="832" t="s">
        <v>1680</v>
      </c>
      <c r="H198" s="832" t="s">
        <v>586</v>
      </c>
      <c r="I198" s="832" t="s">
        <v>1681</v>
      </c>
      <c r="J198" s="832" t="s">
        <v>1682</v>
      </c>
      <c r="K198" s="832" t="s">
        <v>1683</v>
      </c>
      <c r="L198" s="835">
        <v>130.69999999999999</v>
      </c>
      <c r="M198" s="835">
        <v>653.5</v>
      </c>
      <c r="N198" s="832">
        <v>5</v>
      </c>
      <c r="O198" s="836">
        <v>1</v>
      </c>
      <c r="P198" s="835">
        <v>653.5</v>
      </c>
      <c r="Q198" s="837">
        <v>1</v>
      </c>
      <c r="R198" s="832">
        <v>5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12</v>
      </c>
      <c r="B199" s="832" t="s">
        <v>1253</v>
      </c>
      <c r="C199" s="832" t="s">
        <v>1259</v>
      </c>
      <c r="D199" s="833" t="s">
        <v>2928</v>
      </c>
      <c r="E199" s="834" t="s">
        <v>1269</v>
      </c>
      <c r="F199" s="832" t="s">
        <v>1254</v>
      </c>
      <c r="G199" s="832" t="s">
        <v>1320</v>
      </c>
      <c r="H199" s="832" t="s">
        <v>628</v>
      </c>
      <c r="I199" s="832" t="s">
        <v>1321</v>
      </c>
      <c r="J199" s="832" t="s">
        <v>1322</v>
      </c>
      <c r="K199" s="832" t="s">
        <v>1323</v>
      </c>
      <c r="L199" s="835">
        <v>1385.62</v>
      </c>
      <c r="M199" s="835">
        <v>1385.62</v>
      </c>
      <c r="N199" s="832">
        <v>1</v>
      </c>
      <c r="O199" s="836">
        <v>1</v>
      </c>
      <c r="P199" s="835">
        <v>1385.62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12</v>
      </c>
      <c r="B200" s="832" t="s">
        <v>1253</v>
      </c>
      <c r="C200" s="832" t="s">
        <v>1259</v>
      </c>
      <c r="D200" s="833" t="s">
        <v>2928</v>
      </c>
      <c r="E200" s="834" t="s">
        <v>1269</v>
      </c>
      <c r="F200" s="832" t="s">
        <v>1254</v>
      </c>
      <c r="G200" s="832" t="s">
        <v>1684</v>
      </c>
      <c r="H200" s="832" t="s">
        <v>586</v>
      </c>
      <c r="I200" s="832" t="s">
        <v>1685</v>
      </c>
      <c r="J200" s="832" t="s">
        <v>1686</v>
      </c>
      <c r="K200" s="832" t="s">
        <v>1687</v>
      </c>
      <c r="L200" s="835">
        <v>0</v>
      </c>
      <c r="M200" s="835">
        <v>0</v>
      </c>
      <c r="N200" s="832">
        <v>1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12</v>
      </c>
      <c r="B201" s="832" t="s">
        <v>1253</v>
      </c>
      <c r="C201" s="832" t="s">
        <v>1259</v>
      </c>
      <c r="D201" s="833" t="s">
        <v>2928</v>
      </c>
      <c r="E201" s="834" t="s">
        <v>1269</v>
      </c>
      <c r="F201" s="832" t="s">
        <v>1254</v>
      </c>
      <c r="G201" s="832" t="s">
        <v>1379</v>
      </c>
      <c r="H201" s="832" t="s">
        <v>586</v>
      </c>
      <c r="I201" s="832" t="s">
        <v>1380</v>
      </c>
      <c r="J201" s="832" t="s">
        <v>1381</v>
      </c>
      <c r="K201" s="832" t="s">
        <v>1382</v>
      </c>
      <c r="L201" s="835">
        <v>78.33</v>
      </c>
      <c r="M201" s="835">
        <v>156.66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12</v>
      </c>
      <c r="B202" s="832" t="s">
        <v>1253</v>
      </c>
      <c r="C202" s="832" t="s">
        <v>1259</v>
      </c>
      <c r="D202" s="833" t="s">
        <v>2928</v>
      </c>
      <c r="E202" s="834" t="s">
        <v>1269</v>
      </c>
      <c r="F202" s="832" t="s">
        <v>1254</v>
      </c>
      <c r="G202" s="832" t="s">
        <v>1385</v>
      </c>
      <c r="H202" s="832" t="s">
        <v>586</v>
      </c>
      <c r="I202" s="832" t="s">
        <v>1487</v>
      </c>
      <c r="J202" s="832" t="s">
        <v>1387</v>
      </c>
      <c r="K202" s="832" t="s">
        <v>1388</v>
      </c>
      <c r="L202" s="835">
        <v>432.12</v>
      </c>
      <c r="M202" s="835">
        <v>1296.3600000000001</v>
      </c>
      <c r="N202" s="832">
        <v>3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12</v>
      </c>
      <c r="B203" s="832" t="s">
        <v>1253</v>
      </c>
      <c r="C203" s="832" t="s">
        <v>1259</v>
      </c>
      <c r="D203" s="833" t="s">
        <v>2928</v>
      </c>
      <c r="E203" s="834" t="s">
        <v>1269</v>
      </c>
      <c r="F203" s="832" t="s">
        <v>1254</v>
      </c>
      <c r="G203" s="832" t="s">
        <v>1385</v>
      </c>
      <c r="H203" s="832" t="s">
        <v>586</v>
      </c>
      <c r="I203" s="832" t="s">
        <v>1490</v>
      </c>
      <c r="J203" s="832" t="s">
        <v>1491</v>
      </c>
      <c r="K203" s="832" t="s">
        <v>1492</v>
      </c>
      <c r="L203" s="835">
        <v>89.88</v>
      </c>
      <c r="M203" s="835">
        <v>269.64</v>
      </c>
      <c r="N203" s="832">
        <v>3</v>
      </c>
      <c r="O203" s="836">
        <v>1</v>
      </c>
      <c r="P203" s="835">
        <v>269.64</v>
      </c>
      <c r="Q203" s="837">
        <v>1</v>
      </c>
      <c r="R203" s="832">
        <v>3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12</v>
      </c>
      <c r="B204" s="832" t="s">
        <v>1253</v>
      </c>
      <c r="C204" s="832" t="s">
        <v>1259</v>
      </c>
      <c r="D204" s="833" t="s">
        <v>2928</v>
      </c>
      <c r="E204" s="834" t="s">
        <v>1269</v>
      </c>
      <c r="F204" s="832" t="s">
        <v>1254</v>
      </c>
      <c r="G204" s="832" t="s">
        <v>1385</v>
      </c>
      <c r="H204" s="832" t="s">
        <v>586</v>
      </c>
      <c r="I204" s="832" t="s">
        <v>1688</v>
      </c>
      <c r="J204" s="832" t="s">
        <v>1387</v>
      </c>
      <c r="K204" s="832" t="s">
        <v>1388</v>
      </c>
      <c r="L204" s="835">
        <v>432.12</v>
      </c>
      <c r="M204" s="835">
        <v>1296.3600000000001</v>
      </c>
      <c r="N204" s="832">
        <v>3</v>
      </c>
      <c r="O204" s="836">
        <v>1</v>
      </c>
      <c r="P204" s="835">
        <v>1296.3600000000001</v>
      </c>
      <c r="Q204" s="837">
        <v>1</v>
      </c>
      <c r="R204" s="832">
        <v>3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12</v>
      </c>
      <c r="B205" s="832" t="s">
        <v>1253</v>
      </c>
      <c r="C205" s="832" t="s">
        <v>1259</v>
      </c>
      <c r="D205" s="833" t="s">
        <v>2928</v>
      </c>
      <c r="E205" s="834" t="s">
        <v>1269</v>
      </c>
      <c r="F205" s="832" t="s">
        <v>1254</v>
      </c>
      <c r="G205" s="832" t="s">
        <v>1385</v>
      </c>
      <c r="H205" s="832" t="s">
        <v>586</v>
      </c>
      <c r="I205" s="832" t="s">
        <v>1494</v>
      </c>
      <c r="J205" s="832" t="s">
        <v>1491</v>
      </c>
      <c r="K205" s="832" t="s">
        <v>1492</v>
      </c>
      <c r="L205" s="835">
        <v>89.88</v>
      </c>
      <c r="M205" s="835">
        <v>269.64</v>
      </c>
      <c r="N205" s="832">
        <v>3</v>
      </c>
      <c r="O205" s="836">
        <v>1</v>
      </c>
      <c r="P205" s="835">
        <v>269.64</v>
      </c>
      <c r="Q205" s="837">
        <v>1</v>
      </c>
      <c r="R205" s="832">
        <v>3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12</v>
      </c>
      <c r="B206" s="832" t="s">
        <v>1253</v>
      </c>
      <c r="C206" s="832" t="s">
        <v>1259</v>
      </c>
      <c r="D206" s="833" t="s">
        <v>2928</v>
      </c>
      <c r="E206" s="834" t="s">
        <v>1269</v>
      </c>
      <c r="F206" s="832" t="s">
        <v>1254</v>
      </c>
      <c r="G206" s="832" t="s">
        <v>1385</v>
      </c>
      <c r="H206" s="832" t="s">
        <v>586</v>
      </c>
      <c r="I206" s="832" t="s">
        <v>1689</v>
      </c>
      <c r="J206" s="832" t="s">
        <v>1491</v>
      </c>
      <c r="K206" s="832" t="s">
        <v>1690</v>
      </c>
      <c r="L206" s="835">
        <v>89.88</v>
      </c>
      <c r="M206" s="835">
        <v>539.28</v>
      </c>
      <c r="N206" s="832">
        <v>6</v>
      </c>
      <c r="O206" s="836">
        <v>2</v>
      </c>
      <c r="P206" s="835">
        <v>539.28</v>
      </c>
      <c r="Q206" s="837">
        <v>1</v>
      </c>
      <c r="R206" s="832">
        <v>6</v>
      </c>
      <c r="S206" s="837">
        <v>1</v>
      </c>
      <c r="T206" s="836">
        <v>2</v>
      </c>
      <c r="U206" s="838">
        <v>1</v>
      </c>
    </row>
    <row r="207" spans="1:21" ht="14.4" customHeight="1" x14ac:dyDescent="0.3">
      <c r="A207" s="831">
        <v>12</v>
      </c>
      <c r="B207" s="832" t="s">
        <v>1253</v>
      </c>
      <c r="C207" s="832" t="s">
        <v>1259</v>
      </c>
      <c r="D207" s="833" t="s">
        <v>2928</v>
      </c>
      <c r="E207" s="834" t="s">
        <v>1269</v>
      </c>
      <c r="F207" s="832" t="s">
        <v>1254</v>
      </c>
      <c r="G207" s="832" t="s">
        <v>1332</v>
      </c>
      <c r="H207" s="832" t="s">
        <v>586</v>
      </c>
      <c r="I207" s="832" t="s">
        <v>1333</v>
      </c>
      <c r="J207" s="832" t="s">
        <v>1334</v>
      </c>
      <c r="K207" s="832" t="s">
        <v>1335</v>
      </c>
      <c r="L207" s="835">
        <v>308.69</v>
      </c>
      <c r="M207" s="835">
        <v>1234.76</v>
      </c>
      <c r="N207" s="832">
        <v>4</v>
      </c>
      <c r="O207" s="836">
        <v>2</v>
      </c>
      <c r="P207" s="835">
        <v>617.38</v>
      </c>
      <c r="Q207" s="837">
        <v>0.5</v>
      </c>
      <c r="R207" s="832">
        <v>2</v>
      </c>
      <c r="S207" s="837">
        <v>0.5</v>
      </c>
      <c r="T207" s="836">
        <v>1</v>
      </c>
      <c r="U207" s="838">
        <v>0.5</v>
      </c>
    </row>
    <row r="208" spans="1:21" ht="14.4" customHeight="1" x14ac:dyDescent="0.3">
      <c r="A208" s="831">
        <v>12</v>
      </c>
      <c r="B208" s="832" t="s">
        <v>1253</v>
      </c>
      <c r="C208" s="832" t="s">
        <v>1259</v>
      </c>
      <c r="D208" s="833" t="s">
        <v>2928</v>
      </c>
      <c r="E208" s="834" t="s">
        <v>1269</v>
      </c>
      <c r="F208" s="832" t="s">
        <v>1254</v>
      </c>
      <c r="G208" s="832" t="s">
        <v>1495</v>
      </c>
      <c r="H208" s="832" t="s">
        <v>586</v>
      </c>
      <c r="I208" s="832" t="s">
        <v>1496</v>
      </c>
      <c r="J208" s="832" t="s">
        <v>1497</v>
      </c>
      <c r="K208" s="832" t="s">
        <v>1498</v>
      </c>
      <c r="L208" s="835">
        <v>0</v>
      </c>
      <c r="M208" s="835">
        <v>0</v>
      </c>
      <c r="N208" s="832">
        <v>71</v>
      </c>
      <c r="O208" s="836">
        <v>23.5</v>
      </c>
      <c r="P208" s="835">
        <v>0</v>
      </c>
      <c r="Q208" s="837"/>
      <c r="R208" s="832">
        <v>56</v>
      </c>
      <c r="S208" s="837">
        <v>0.78873239436619713</v>
      </c>
      <c r="T208" s="836">
        <v>17</v>
      </c>
      <c r="U208" s="838">
        <v>0.72340425531914898</v>
      </c>
    </row>
    <row r="209" spans="1:21" ht="14.4" customHeight="1" x14ac:dyDescent="0.3">
      <c r="A209" s="831">
        <v>12</v>
      </c>
      <c r="B209" s="832" t="s">
        <v>1253</v>
      </c>
      <c r="C209" s="832" t="s">
        <v>1259</v>
      </c>
      <c r="D209" s="833" t="s">
        <v>2928</v>
      </c>
      <c r="E209" s="834" t="s">
        <v>1269</v>
      </c>
      <c r="F209" s="832" t="s">
        <v>1254</v>
      </c>
      <c r="G209" s="832" t="s">
        <v>1495</v>
      </c>
      <c r="H209" s="832" t="s">
        <v>586</v>
      </c>
      <c r="I209" s="832" t="s">
        <v>1691</v>
      </c>
      <c r="J209" s="832" t="s">
        <v>1692</v>
      </c>
      <c r="K209" s="832" t="s">
        <v>1693</v>
      </c>
      <c r="L209" s="835">
        <v>0</v>
      </c>
      <c r="M209" s="835">
        <v>0</v>
      </c>
      <c r="N209" s="832">
        <v>1</v>
      </c>
      <c r="O209" s="836">
        <v>1</v>
      </c>
      <c r="P209" s="835">
        <v>0</v>
      </c>
      <c r="Q209" s="837"/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12</v>
      </c>
      <c r="B210" s="832" t="s">
        <v>1253</v>
      </c>
      <c r="C210" s="832" t="s">
        <v>1259</v>
      </c>
      <c r="D210" s="833" t="s">
        <v>2928</v>
      </c>
      <c r="E210" s="834" t="s">
        <v>1269</v>
      </c>
      <c r="F210" s="832" t="s">
        <v>1254</v>
      </c>
      <c r="G210" s="832" t="s">
        <v>1316</v>
      </c>
      <c r="H210" s="832" t="s">
        <v>628</v>
      </c>
      <c r="I210" s="832" t="s">
        <v>1209</v>
      </c>
      <c r="J210" s="832" t="s">
        <v>847</v>
      </c>
      <c r="K210" s="832" t="s">
        <v>848</v>
      </c>
      <c r="L210" s="835">
        <v>0</v>
      </c>
      <c r="M210" s="835">
        <v>0</v>
      </c>
      <c r="N210" s="832">
        <v>3</v>
      </c>
      <c r="O210" s="836">
        <v>2</v>
      </c>
      <c r="P210" s="835">
        <v>0</v>
      </c>
      <c r="Q210" s="837"/>
      <c r="R210" s="832">
        <v>2</v>
      </c>
      <c r="S210" s="837">
        <v>0.66666666666666663</v>
      </c>
      <c r="T210" s="836">
        <v>1</v>
      </c>
      <c r="U210" s="838">
        <v>0.5</v>
      </c>
    </row>
    <row r="211" spans="1:21" ht="14.4" customHeight="1" x14ac:dyDescent="0.3">
      <c r="A211" s="831">
        <v>12</v>
      </c>
      <c r="B211" s="832" t="s">
        <v>1253</v>
      </c>
      <c r="C211" s="832" t="s">
        <v>1259</v>
      </c>
      <c r="D211" s="833" t="s">
        <v>2928</v>
      </c>
      <c r="E211" s="834" t="s">
        <v>1269</v>
      </c>
      <c r="F211" s="832" t="s">
        <v>1254</v>
      </c>
      <c r="G211" s="832" t="s">
        <v>1508</v>
      </c>
      <c r="H211" s="832" t="s">
        <v>628</v>
      </c>
      <c r="I211" s="832" t="s">
        <v>1694</v>
      </c>
      <c r="J211" s="832" t="s">
        <v>1695</v>
      </c>
      <c r="K211" s="832" t="s">
        <v>1511</v>
      </c>
      <c r="L211" s="835">
        <v>1543.26</v>
      </c>
      <c r="M211" s="835">
        <v>1543.26</v>
      </c>
      <c r="N211" s="832">
        <v>1</v>
      </c>
      <c r="O211" s="836">
        <v>1</v>
      </c>
      <c r="P211" s="835">
        <v>1543.26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1253</v>
      </c>
      <c r="C212" s="832" t="s">
        <v>1259</v>
      </c>
      <c r="D212" s="833" t="s">
        <v>2928</v>
      </c>
      <c r="E212" s="834" t="s">
        <v>1269</v>
      </c>
      <c r="F212" s="832" t="s">
        <v>1254</v>
      </c>
      <c r="G212" s="832" t="s">
        <v>1307</v>
      </c>
      <c r="H212" s="832" t="s">
        <v>586</v>
      </c>
      <c r="I212" s="832" t="s">
        <v>1308</v>
      </c>
      <c r="J212" s="832" t="s">
        <v>1309</v>
      </c>
      <c r="K212" s="832" t="s">
        <v>1310</v>
      </c>
      <c r="L212" s="835">
        <v>42.54</v>
      </c>
      <c r="M212" s="835">
        <v>42.54</v>
      </c>
      <c r="N212" s="832">
        <v>1</v>
      </c>
      <c r="O212" s="836">
        <v>1</v>
      </c>
      <c r="P212" s="835">
        <v>42.54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12</v>
      </c>
      <c r="B213" s="832" t="s">
        <v>1253</v>
      </c>
      <c r="C213" s="832" t="s">
        <v>1259</v>
      </c>
      <c r="D213" s="833" t="s">
        <v>2928</v>
      </c>
      <c r="E213" s="834" t="s">
        <v>1269</v>
      </c>
      <c r="F213" s="832" t="s">
        <v>1254</v>
      </c>
      <c r="G213" s="832" t="s">
        <v>1307</v>
      </c>
      <c r="H213" s="832" t="s">
        <v>586</v>
      </c>
      <c r="I213" s="832" t="s">
        <v>1351</v>
      </c>
      <c r="J213" s="832" t="s">
        <v>1309</v>
      </c>
      <c r="K213" s="832" t="s">
        <v>1352</v>
      </c>
      <c r="L213" s="835">
        <v>59.56</v>
      </c>
      <c r="M213" s="835">
        <v>297.8</v>
      </c>
      <c r="N213" s="832">
        <v>5</v>
      </c>
      <c r="O213" s="836">
        <v>3.5</v>
      </c>
      <c r="P213" s="835">
        <v>119.12</v>
      </c>
      <c r="Q213" s="837">
        <v>0.4</v>
      </c>
      <c r="R213" s="832">
        <v>2</v>
      </c>
      <c r="S213" s="837">
        <v>0.4</v>
      </c>
      <c r="T213" s="836">
        <v>1.5</v>
      </c>
      <c r="U213" s="838">
        <v>0.42857142857142855</v>
      </c>
    </row>
    <row r="214" spans="1:21" ht="14.4" customHeight="1" x14ac:dyDescent="0.3">
      <c r="A214" s="831">
        <v>12</v>
      </c>
      <c r="B214" s="832" t="s">
        <v>1253</v>
      </c>
      <c r="C214" s="832" t="s">
        <v>1259</v>
      </c>
      <c r="D214" s="833" t="s">
        <v>2928</v>
      </c>
      <c r="E214" s="834" t="s">
        <v>1269</v>
      </c>
      <c r="F214" s="832" t="s">
        <v>1254</v>
      </c>
      <c r="G214" s="832" t="s">
        <v>1696</v>
      </c>
      <c r="H214" s="832" t="s">
        <v>586</v>
      </c>
      <c r="I214" s="832" t="s">
        <v>1697</v>
      </c>
      <c r="J214" s="832" t="s">
        <v>1698</v>
      </c>
      <c r="K214" s="832" t="s">
        <v>1699</v>
      </c>
      <c r="L214" s="835">
        <v>0</v>
      </c>
      <c r="M214" s="835">
        <v>0</v>
      </c>
      <c r="N214" s="832">
        <v>3</v>
      </c>
      <c r="O214" s="836">
        <v>2</v>
      </c>
      <c r="P214" s="835">
        <v>0</v>
      </c>
      <c r="Q214" s="837"/>
      <c r="R214" s="832">
        <v>3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12</v>
      </c>
      <c r="B215" s="832" t="s">
        <v>1253</v>
      </c>
      <c r="C215" s="832" t="s">
        <v>1259</v>
      </c>
      <c r="D215" s="833" t="s">
        <v>2928</v>
      </c>
      <c r="E215" s="834" t="s">
        <v>1269</v>
      </c>
      <c r="F215" s="832" t="s">
        <v>1254</v>
      </c>
      <c r="G215" s="832" t="s">
        <v>1700</v>
      </c>
      <c r="H215" s="832" t="s">
        <v>628</v>
      </c>
      <c r="I215" s="832" t="s">
        <v>1701</v>
      </c>
      <c r="J215" s="832" t="s">
        <v>1702</v>
      </c>
      <c r="K215" s="832" t="s">
        <v>1703</v>
      </c>
      <c r="L215" s="835">
        <v>251.16</v>
      </c>
      <c r="M215" s="835">
        <v>251.16</v>
      </c>
      <c r="N215" s="832">
        <v>1</v>
      </c>
      <c r="O215" s="836">
        <v>1</v>
      </c>
      <c r="P215" s="835">
        <v>251.16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12</v>
      </c>
      <c r="B216" s="832" t="s">
        <v>1253</v>
      </c>
      <c r="C216" s="832" t="s">
        <v>1259</v>
      </c>
      <c r="D216" s="833" t="s">
        <v>2928</v>
      </c>
      <c r="E216" s="834" t="s">
        <v>1269</v>
      </c>
      <c r="F216" s="832" t="s">
        <v>1254</v>
      </c>
      <c r="G216" s="832" t="s">
        <v>1514</v>
      </c>
      <c r="H216" s="832" t="s">
        <v>586</v>
      </c>
      <c r="I216" s="832" t="s">
        <v>1515</v>
      </c>
      <c r="J216" s="832" t="s">
        <v>1516</v>
      </c>
      <c r="K216" s="832" t="s">
        <v>1517</v>
      </c>
      <c r="L216" s="835">
        <v>333.68</v>
      </c>
      <c r="M216" s="835">
        <v>2669.44</v>
      </c>
      <c r="N216" s="832">
        <v>8</v>
      </c>
      <c r="O216" s="836">
        <v>8</v>
      </c>
      <c r="P216" s="835">
        <v>1001.04</v>
      </c>
      <c r="Q216" s="837">
        <v>0.375</v>
      </c>
      <c r="R216" s="832">
        <v>3</v>
      </c>
      <c r="S216" s="837">
        <v>0.375</v>
      </c>
      <c r="T216" s="836">
        <v>3</v>
      </c>
      <c r="U216" s="838">
        <v>0.375</v>
      </c>
    </row>
    <row r="217" spans="1:21" ht="14.4" customHeight="1" x14ac:dyDescent="0.3">
      <c r="A217" s="831">
        <v>12</v>
      </c>
      <c r="B217" s="832" t="s">
        <v>1253</v>
      </c>
      <c r="C217" s="832" t="s">
        <v>1259</v>
      </c>
      <c r="D217" s="833" t="s">
        <v>2928</v>
      </c>
      <c r="E217" s="834" t="s">
        <v>1269</v>
      </c>
      <c r="F217" s="832" t="s">
        <v>1254</v>
      </c>
      <c r="G217" s="832" t="s">
        <v>1514</v>
      </c>
      <c r="H217" s="832" t="s">
        <v>628</v>
      </c>
      <c r="I217" s="832" t="s">
        <v>1140</v>
      </c>
      <c r="J217" s="832" t="s">
        <v>721</v>
      </c>
      <c r="K217" s="832" t="s">
        <v>1141</v>
      </c>
      <c r="L217" s="835">
        <v>300.31</v>
      </c>
      <c r="M217" s="835">
        <v>1201.24</v>
      </c>
      <c r="N217" s="832">
        <v>4</v>
      </c>
      <c r="O217" s="836">
        <v>2</v>
      </c>
      <c r="P217" s="835">
        <v>300.31</v>
      </c>
      <c r="Q217" s="837">
        <v>0.25</v>
      </c>
      <c r="R217" s="832">
        <v>1</v>
      </c>
      <c r="S217" s="837">
        <v>0.25</v>
      </c>
      <c r="T217" s="836">
        <v>1</v>
      </c>
      <c r="U217" s="838">
        <v>0.5</v>
      </c>
    </row>
    <row r="218" spans="1:21" ht="14.4" customHeight="1" x14ac:dyDescent="0.3">
      <c r="A218" s="831">
        <v>12</v>
      </c>
      <c r="B218" s="832" t="s">
        <v>1253</v>
      </c>
      <c r="C218" s="832" t="s">
        <v>1259</v>
      </c>
      <c r="D218" s="833" t="s">
        <v>2928</v>
      </c>
      <c r="E218" s="834" t="s">
        <v>1269</v>
      </c>
      <c r="F218" s="832" t="s">
        <v>1254</v>
      </c>
      <c r="G218" s="832" t="s">
        <v>1514</v>
      </c>
      <c r="H218" s="832" t="s">
        <v>628</v>
      </c>
      <c r="I218" s="832" t="s">
        <v>1704</v>
      </c>
      <c r="J218" s="832" t="s">
        <v>721</v>
      </c>
      <c r="K218" s="832" t="s">
        <v>1705</v>
      </c>
      <c r="L218" s="835">
        <v>0</v>
      </c>
      <c r="M218" s="835">
        <v>0</v>
      </c>
      <c r="N218" s="832">
        <v>2</v>
      </c>
      <c r="O218" s="836">
        <v>2</v>
      </c>
      <c r="P218" s="835">
        <v>0</v>
      </c>
      <c r="Q218" s="837"/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12</v>
      </c>
      <c r="B219" s="832" t="s">
        <v>1253</v>
      </c>
      <c r="C219" s="832" t="s">
        <v>1259</v>
      </c>
      <c r="D219" s="833" t="s">
        <v>2928</v>
      </c>
      <c r="E219" s="834" t="s">
        <v>1269</v>
      </c>
      <c r="F219" s="832" t="s">
        <v>1254</v>
      </c>
      <c r="G219" s="832" t="s">
        <v>1514</v>
      </c>
      <c r="H219" s="832" t="s">
        <v>628</v>
      </c>
      <c r="I219" s="832" t="s">
        <v>1704</v>
      </c>
      <c r="J219" s="832" t="s">
        <v>721</v>
      </c>
      <c r="K219" s="832" t="s">
        <v>1705</v>
      </c>
      <c r="L219" s="835">
        <v>333.68</v>
      </c>
      <c r="M219" s="835">
        <v>2669.44</v>
      </c>
      <c r="N219" s="832">
        <v>8</v>
      </c>
      <c r="O219" s="836">
        <v>7.5</v>
      </c>
      <c r="P219" s="835">
        <v>1334.72</v>
      </c>
      <c r="Q219" s="837">
        <v>0.5</v>
      </c>
      <c r="R219" s="832">
        <v>4</v>
      </c>
      <c r="S219" s="837">
        <v>0.5</v>
      </c>
      <c r="T219" s="836">
        <v>3.5</v>
      </c>
      <c r="U219" s="838">
        <v>0.46666666666666667</v>
      </c>
    </row>
    <row r="220" spans="1:21" ht="14.4" customHeight="1" x14ac:dyDescent="0.3">
      <c r="A220" s="831">
        <v>12</v>
      </c>
      <c r="B220" s="832" t="s">
        <v>1253</v>
      </c>
      <c r="C220" s="832" t="s">
        <v>1259</v>
      </c>
      <c r="D220" s="833" t="s">
        <v>2928</v>
      </c>
      <c r="E220" s="834" t="s">
        <v>1269</v>
      </c>
      <c r="F220" s="832" t="s">
        <v>1254</v>
      </c>
      <c r="G220" s="832" t="s">
        <v>1514</v>
      </c>
      <c r="H220" s="832" t="s">
        <v>586</v>
      </c>
      <c r="I220" s="832" t="s">
        <v>1706</v>
      </c>
      <c r="J220" s="832" t="s">
        <v>1707</v>
      </c>
      <c r="K220" s="832" t="s">
        <v>1705</v>
      </c>
      <c r="L220" s="835">
        <v>333.68</v>
      </c>
      <c r="M220" s="835">
        <v>333.68</v>
      </c>
      <c r="N220" s="832">
        <v>1</v>
      </c>
      <c r="O220" s="836">
        <v>1</v>
      </c>
      <c r="P220" s="835">
        <v>333.68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12</v>
      </c>
      <c r="B221" s="832" t="s">
        <v>1253</v>
      </c>
      <c r="C221" s="832" t="s">
        <v>1259</v>
      </c>
      <c r="D221" s="833" t="s">
        <v>2928</v>
      </c>
      <c r="E221" s="834" t="s">
        <v>1269</v>
      </c>
      <c r="F221" s="832" t="s">
        <v>1254</v>
      </c>
      <c r="G221" s="832" t="s">
        <v>1393</v>
      </c>
      <c r="H221" s="832" t="s">
        <v>586</v>
      </c>
      <c r="I221" s="832" t="s">
        <v>1394</v>
      </c>
      <c r="J221" s="832" t="s">
        <v>1395</v>
      </c>
      <c r="K221" s="832" t="s">
        <v>1396</v>
      </c>
      <c r="L221" s="835">
        <v>1514.87</v>
      </c>
      <c r="M221" s="835">
        <v>12118.96</v>
      </c>
      <c r="N221" s="832">
        <v>8</v>
      </c>
      <c r="O221" s="836">
        <v>6.5</v>
      </c>
      <c r="P221" s="835">
        <v>10604.09</v>
      </c>
      <c r="Q221" s="837">
        <v>0.87500000000000011</v>
      </c>
      <c r="R221" s="832">
        <v>7</v>
      </c>
      <c r="S221" s="837">
        <v>0.875</v>
      </c>
      <c r="T221" s="836">
        <v>5.5</v>
      </c>
      <c r="U221" s="838">
        <v>0.84615384615384615</v>
      </c>
    </row>
    <row r="222" spans="1:21" ht="14.4" customHeight="1" x14ac:dyDescent="0.3">
      <c r="A222" s="831">
        <v>12</v>
      </c>
      <c r="B222" s="832" t="s">
        <v>1253</v>
      </c>
      <c r="C222" s="832" t="s">
        <v>1259</v>
      </c>
      <c r="D222" s="833" t="s">
        <v>2928</v>
      </c>
      <c r="E222" s="834" t="s">
        <v>1269</v>
      </c>
      <c r="F222" s="832" t="s">
        <v>1254</v>
      </c>
      <c r="G222" s="832" t="s">
        <v>1708</v>
      </c>
      <c r="H222" s="832" t="s">
        <v>586</v>
      </c>
      <c r="I222" s="832" t="s">
        <v>1709</v>
      </c>
      <c r="J222" s="832" t="s">
        <v>1710</v>
      </c>
      <c r="K222" s="832" t="s">
        <v>1711</v>
      </c>
      <c r="L222" s="835">
        <v>723.06</v>
      </c>
      <c r="M222" s="835">
        <v>2169.1799999999998</v>
      </c>
      <c r="N222" s="832">
        <v>3</v>
      </c>
      <c r="O222" s="836">
        <v>2.5</v>
      </c>
      <c r="P222" s="835">
        <v>2169.1799999999998</v>
      </c>
      <c r="Q222" s="837">
        <v>1</v>
      </c>
      <c r="R222" s="832">
        <v>3</v>
      </c>
      <c r="S222" s="837">
        <v>1</v>
      </c>
      <c r="T222" s="836">
        <v>2.5</v>
      </c>
      <c r="U222" s="838">
        <v>1</v>
      </c>
    </row>
    <row r="223" spans="1:21" ht="14.4" customHeight="1" x14ac:dyDescent="0.3">
      <c r="A223" s="831">
        <v>12</v>
      </c>
      <c r="B223" s="832" t="s">
        <v>1253</v>
      </c>
      <c r="C223" s="832" t="s">
        <v>1259</v>
      </c>
      <c r="D223" s="833" t="s">
        <v>2928</v>
      </c>
      <c r="E223" s="834" t="s">
        <v>1269</v>
      </c>
      <c r="F223" s="832" t="s">
        <v>1254</v>
      </c>
      <c r="G223" s="832" t="s">
        <v>1708</v>
      </c>
      <c r="H223" s="832" t="s">
        <v>586</v>
      </c>
      <c r="I223" s="832" t="s">
        <v>1712</v>
      </c>
      <c r="J223" s="832" t="s">
        <v>1713</v>
      </c>
      <c r="K223" s="832" t="s">
        <v>1714</v>
      </c>
      <c r="L223" s="835">
        <v>180.76</v>
      </c>
      <c r="M223" s="835">
        <v>1988.36</v>
      </c>
      <c r="N223" s="832">
        <v>11</v>
      </c>
      <c r="O223" s="836">
        <v>1.5</v>
      </c>
      <c r="P223" s="835">
        <v>1988.36</v>
      </c>
      <c r="Q223" s="837">
        <v>1</v>
      </c>
      <c r="R223" s="832">
        <v>11</v>
      </c>
      <c r="S223" s="837">
        <v>1</v>
      </c>
      <c r="T223" s="836">
        <v>1.5</v>
      </c>
      <c r="U223" s="838">
        <v>1</v>
      </c>
    </row>
    <row r="224" spans="1:21" ht="14.4" customHeight="1" x14ac:dyDescent="0.3">
      <c r="A224" s="831">
        <v>12</v>
      </c>
      <c r="B224" s="832" t="s">
        <v>1253</v>
      </c>
      <c r="C224" s="832" t="s">
        <v>1259</v>
      </c>
      <c r="D224" s="833" t="s">
        <v>2928</v>
      </c>
      <c r="E224" s="834" t="s">
        <v>1269</v>
      </c>
      <c r="F224" s="832" t="s">
        <v>1254</v>
      </c>
      <c r="G224" s="832" t="s">
        <v>1708</v>
      </c>
      <c r="H224" s="832" t="s">
        <v>586</v>
      </c>
      <c r="I224" s="832" t="s">
        <v>1715</v>
      </c>
      <c r="J224" s="832" t="s">
        <v>1710</v>
      </c>
      <c r="K224" s="832" t="s">
        <v>1711</v>
      </c>
      <c r="L224" s="835">
        <v>723.06</v>
      </c>
      <c r="M224" s="835">
        <v>723.06</v>
      </c>
      <c r="N224" s="832">
        <v>1</v>
      </c>
      <c r="O224" s="836">
        <v>0.5</v>
      </c>
      <c r="P224" s="835">
        <v>723.06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12</v>
      </c>
      <c r="B225" s="832" t="s">
        <v>1253</v>
      </c>
      <c r="C225" s="832" t="s">
        <v>1259</v>
      </c>
      <c r="D225" s="833" t="s">
        <v>2928</v>
      </c>
      <c r="E225" s="834" t="s">
        <v>1269</v>
      </c>
      <c r="F225" s="832" t="s">
        <v>1254</v>
      </c>
      <c r="G225" s="832" t="s">
        <v>1708</v>
      </c>
      <c r="H225" s="832" t="s">
        <v>586</v>
      </c>
      <c r="I225" s="832" t="s">
        <v>1716</v>
      </c>
      <c r="J225" s="832" t="s">
        <v>1717</v>
      </c>
      <c r="K225" s="832" t="s">
        <v>1718</v>
      </c>
      <c r="L225" s="835">
        <v>172.16</v>
      </c>
      <c r="M225" s="835">
        <v>516.48</v>
      </c>
      <c r="N225" s="832">
        <v>3</v>
      </c>
      <c r="O225" s="836">
        <v>1</v>
      </c>
      <c r="P225" s="835">
        <v>516.48</v>
      </c>
      <c r="Q225" s="837">
        <v>1</v>
      </c>
      <c r="R225" s="832">
        <v>3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12</v>
      </c>
      <c r="B226" s="832" t="s">
        <v>1253</v>
      </c>
      <c r="C226" s="832" t="s">
        <v>1259</v>
      </c>
      <c r="D226" s="833" t="s">
        <v>2928</v>
      </c>
      <c r="E226" s="834" t="s">
        <v>1269</v>
      </c>
      <c r="F226" s="832" t="s">
        <v>1254</v>
      </c>
      <c r="G226" s="832" t="s">
        <v>1708</v>
      </c>
      <c r="H226" s="832" t="s">
        <v>586</v>
      </c>
      <c r="I226" s="832" t="s">
        <v>1719</v>
      </c>
      <c r="J226" s="832" t="s">
        <v>1720</v>
      </c>
      <c r="K226" s="832" t="s">
        <v>1721</v>
      </c>
      <c r="L226" s="835">
        <v>245.43</v>
      </c>
      <c r="M226" s="835">
        <v>1718.01</v>
      </c>
      <c r="N226" s="832">
        <v>7</v>
      </c>
      <c r="O226" s="836">
        <v>2.5</v>
      </c>
      <c r="P226" s="835">
        <v>1472.58</v>
      </c>
      <c r="Q226" s="837">
        <v>0.8571428571428571</v>
      </c>
      <c r="R226" s="832">
        <v>6</v>
      </c>
      <c r="S226" s="837">
        <v>0.8571428571428571</v>
      </c>
      <c r="T226" s="836">
        <v>1.5</v>
      </c>
      <c r="U226" s="838">
        <v>0.6</v>
      </c>
    </row>
    <row r="227" spans="1:21" ht="14.4" customHeight="1" x14ac:dyDescent="0.3">
      <c r="A227" s="831">
        <v>12</v>
      </c>
      <c r="B227" s="832" t="s">
        <v>1253</v>
      </c>
      <c r="C227" s="832" t="s">
        <v>1259</v>
      </c>
      <c r="D227" s="833" t="s">
        <v>2928</v>
      </c>
      <c r="E227" s="834" t="s">
        <v>1269</v>
      </c>
      <c r="F227" s="832" t="s">
        <v>1254</v>
      </c>
      <c r="G227" s="832" t="s">
        <v>1708</v>
      </c>
      <c r="H227" s="832" t="s">
        <v>586</v>
      </c>
      <c r="I227" s="832" t="s">
        <v>1722</v>
      </c>
      <c r="J227" s="832" t="s">
        <v>1723</v>
      </c>
      <c r="K227" s="832" t="s">
        <v>1724</v>
      </c>
      <c r="L227" s="835">
        <v>294.39</v>
      </c>
      <c r="M227" s="835">
        <v>883.17</v>
      </c>
      <c r="N227" s="832">
        <v>3</v>
      </c>
      <c r="O227" s="836">
        <v>1</v>
      </c>
      <c r="P227" s="835">
        <v>883.17</v>
      </c>
      <c r="Q227" s="837">
        <v>1</v>
      </c>
      <c r="R227" s="832">
        <v>3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12</v>
      </c>
      <c r="B228" s="832" t="s">
        <v>1253</v>
      </c>
      <c r="C228" s="832" t="s">
        <v>1259</v>
      </c>
      <c r="D228" s="833" t="s">
        <v>2928</v>
      </c>
      <c r="E228" s="834" t="s">
        <v>1269</v>
      </c>
      <c r="F228" s="832" t="s">
        <v>1254</v>
      </c>
      <c r="G228" s="832" t="s">
        <v>1708</v>
      </c>
      <c r="H228" s="832" t="s">
        <v>586</v>
      </c>
      <c r="I228" s="832" t="s">
        <v>1725</v>
      </c>
      <c r="J228" s="832" t="s">
        <v>1717</v>
      </c>
      <c r="K228" s="832" t="s">
        <v>1718</v>
      </c>
      <c r="L228" s="835">
        <v>172.16</v>
      </c>
      <c r="M228" s="835">
        <v>860.8</v>
      </c>
      <c r="N228" s="832">
        <v>5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12</v>
      </c>
      <c r="B229" s="832" t="s">
        <v>1253</v>
      </c>
      <c r="C229" s="832" t="s">
        <v>1259</v>
      </c>
      <c r="D229" s="833" t="s">
        <v>2928</v>
      </c>
      <c r="E229" s="834" t="s">
        <v>1269</v>
      </c>
      <c r="F229" s="832" t="s">
        <v>1254</v>
      </c>
      <c r="G229" s="832" t="s">
        <v>1726</v>
      </c>
      <c r="H229" s="832" t="s">
        <v>586</v>
      </c>
      <c r="I229" s="832" t="s">
        <v>1727</v>
      </c>
      <c r="J229" s="832" t="s">
        <v>1728</v>
      </c>
      <c r="K229" s="832" t="s">
        <v>1729</v>
      </c>
      <c r="L229" s="835">
        <v>52.47</v>
      </c>
      <c r="M229" s="835">
        <v>52.47</v>
      </c>
      <c r="N229" s="832">
        <v>1</v>
      </c>
      <c r="O229" s="836">
        <v>1</v>
      </c>
      <c r="P229" s="835">
        <v>52.47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12</v>
      </c>
      <c r="B230" s="832" t="s">
        <v>1253</v>
      </c>
      <c r="C230" s="832" t="s">
        <v>1259</v>
      </c>
      <c r="D230" s="833" t="s">
        <v>2928</v>
      </c>
      <c r="E230" s="834" t="s">
        <v>1269</v>
      </c>
      <c r="F230" s="832" t="s">
        <v>1254</v>
      </c>
      <c r="G230" s="832" t="s">
        <v>1730</v>
      </c>
      <c r="H230" s="832" t="s">
        <v>586</v>
      </c>
      <c r="I230" s="832" t="s">
        <v>1731</v>
      </c>
      <c r="J230" s="832" t="s">
        <v>1732</v>
      </c>
      <c r="K230" s="832" t="s">
        <v>1226</v>
      </c>
      <c r="L230" s="835">
        <v>0</v>
      </c>
      <c r="M230" s="835">
        <v>0</v>
      </c>
      <c r="N230" s="832">
        <v>3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12</v>
      </c>
      <c r="B231" s="832" t="s">
        <v>1253</v>
      </c>
      <c r="C231" s="832" t="s">
        <v>1259</v>
      </c>
      <c r="D231" s="833" t="s">
        <v>2928</v>
      </c>
      <c r="E231" s="834" t="s">
        <v>1269</v>
      </c>
      <c r="F231" s="832" t="s">
        <v>1254</v>
      </c>
      <c r="G231" s="832" t="s">
        <v>1527</v>
      </c>
      <c r="H231" s="832" t="s">
        <v>586</v>
      </c>
      <c r="I231" s="832" t="s">
        <v>1528</v>
      </c>
      <c r="J231" s="832" t="s">
        <v>1529</v>
      </c>
      <c r="K231" s="832" t="s">
        <v>1530</v>
      </c>
      <c r="L231" s="835">
        <v>1388.93</v>
      </c>
      <c r="M231" s="835">
        <v>1388.93</v>
      </c>
      <c r="N231" s="832">
        <v>1</v>
      </c>
      <c r="O231" s="836">
        <v>0.5</v>
      </c>
      <c r="P231" s="835">
        <v>1388.93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12</v>
      </c>
      <c r="B232" s="832" t="s">
        <v>1253</v>
      </c>
      <c r="C232" s="832" t="s">
        <v>1259</v>
      </c>
      <c r="D232" s="833" t="s">
        <v>2928</v>
      </c>
      <c r="E232" s="834" t="s">
        <v>1269</v>
      </c>
      <c r="F232" s="832" t="s">
        <v>1254</v>
      </c>
      <c r="G232" s="832" t="s">
        <v>1531</v>
      </c>
      <c r="H232" s="832" t="s">
        <v>586</v>
      </c>
      <c r="I232" s="832" t="s">
        <v>1532</v>
      </c>
      <c r="J232" s="832" t="s">
        <v>1533</v>
      </c>
      <c r="K232" s="832" t="s">
        <v>1534</v>
      </c>
      <c r="L232" s="835">
        <v>1546.98</v>
      </c>
      <c r="M232" s="835">
        <v>7734.9</v>
      </c>
      <c r="N232" s="832">
        <v>5</v>
      </c>
      <c r="O232" s="836">
        <v>4</v>
      </c>
      <c r="P232" s="835">
        <v>6187.92</v>
      </c>
      <c r="Q232" s="837">
        <v>0.8</v>
      </c>
      <c r="R232" s="832">
        <v>4</v>
      </c>
      <c r="S232" s="837">
        <v>0.8</v>
      </c>
      <c r="T232" s="836">
        <v>3</v>
      </c>
      <c r="U232" s="838">
        <v>0.75</v>
      </c>
    </row>
    <row r="233" spans="1:21" ht="14.4" customHeight="1" x14ac:dyDescent="0.3">
      <c r="A233" s="831">
        <v>12</v>
      </c>
      <c r="B233" s="832" t="s">
        <v>1253</v>
      </c>
      <c r="C233" s="832" t="s">
        <v>1259</v>
      </c>
      <c r="D233" s="833" t="s">
        <v>2928</v>
      </c>
      <c r="E233" s="834" t="s">
        <v>1269</v>
      </c>
      <c r="F233" s="832" t="s">
        <v>1254</v>
      </c>
      <c r="G233" s="832" t="s">
        <v>1531</v>
      </c>
      <c r="H233" s="832" t="s">
        <v>586</v>
      </c>
      <c r="I233" s="832" t="s">
        <v>1733</v>
      </c>
      <c r="J233" s="832" t="s">
        <v>1533</v>
      </c>
      <c r="K233" s="832" t="s">
        <v>1734</v>
      </c>
      <c r="L233" s="835">
        <v>464.09</v>
      </c>
      <c r="M233" s="835">
        <v>464.09</v>
      </c>
      <c r="N233" s="832">
        <v>1</v>
      </c>
      <c r="O233" s="836">
        <v>1</v>
      </c>
      <c r="P233" s="835">
        <v>464.09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12</v>
      </c>
      <c r="B234" s="832" t="s">
        <v>1253</v>
      </c>
      <c r="C234" s="832" t="s">
        <v>1259</v>
      </c>
      <c r="D234" s="833" t="s">
        <v>2928</v>
      </c>
      <c r="E234" s="834" t="s">
        <v>1269</v>
      </c>
      <c r="F234" s="832" t="s">
        <v>1254</v>
      </c>
      <c r="G234" s="832" t="s">
        <v>1539</v>
      </c>
      <c r="H234" s="832" t="s">
        <v>586</v>
      </c>
      <c r="I234" s="832" t="s">
        <v>1540</v>
      </c>
      <c r="J234" s="832" t="s">
        <v>1541</v>
      </c>
      <c r="K234" s="832" t="s">
        <v>1542</v>
      </c>
      <c r="L234" s="835">
        <v>0</v>
      </c>
      <c r="M234" s="835">
        <v>0</v>
      </c>
      <c r="N234" s="832">
        <v>6</v>
      </c>
      <c r="O234" s="836">
        <v>2</v>
      </c>
      <c r="P234" s="835">
        <v>0</v>
      </c>
      <c r="Q234" s="837"/>
      <c r="R234" s="832">
        <v>3</v>
      </c>
      <c r="S234" s="837">
        <v>0.5</v>
      </c>
      <c r="T234" s="836">
        <v>1.5</v>
      </c>
      <c r="U234" s="838">
        <v>0.75</v>
      </c>
    </row>
    <row r="235" spans="1:21" ht="14.4" customHeight="1" x14ac:dyDescent="0.3">
      <c r="A235" s="831">
        <v>12</v>
      </c>
      <c r="B235" s="832" t="s">
        <v>1253</v>
      </c>
      <c r="C235" s="832" t="s">
        <v>1259</v>
      </c>
      <c r="D235" s="833" t="s">
        <v>2928</v>
      </c>
      <c r="E235" s="834" t="s">
        <v>1269</v>
      </c>
      <c r="F235" s="832" t="s">
        <v>1254</v>
      </c>
      <c r="G235" s="832" t="s">
        <v>1546</v>
      </c>
      <c r="H235" s="832" t="s">
        <v>586</v>
      </c>
      <c r="I235" s="832" t="s">
        <v>1550</v>
      </c>
      <c r="J235" s="832" t="s">
        <v>1548</v>
      </c>
      <c r="K235" s="832" t="s">
        <v>1551</v>
      </c>
      <c r="L235" s="835">
        <v>1674.38</v>
      </c>
      <c r="M235" s="835">
        <v>3348.76</v>
      </c>
      <c r="N235" s="832">
        <v>2</v>
      </c>
      <c r="O235" s="836">
        <v>1.5</v>
      </c>
      <c r="P235" s="835">
        <v>3348.76</v>
      </c>
      <c r="Q235" s="837">
        <v>1</v>
      </c>
      <c r="R235" s="832">
        <v>2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12</v>
      </c>
      <c r="B236" s="832" t="s">
        <v>1253</v>
      </c>
      <c r="C236" s="832" t="s">
        <v>1259</v>
      </c>
      <c r="D236" s="833" t="s">
        <v>2928</v>
      </c>
      <c r="E236" s="834" t="s">
        <v>1269</v>
      </c>
      <c r="F236" s="832" t="s">
        <v>1254</v>
      </c>
      <c r="G236" s="832" t="s">
        <v>1546</v>
      </c>
      <c r="H236" s="832" t="s">
        <v>586</v>
      </c>
      <c r="I236" s="832" t="s">
        <v>1735</v>
      </c>
      <c r="J236" s="832" t="s">
        <v>1548</v>
      </c>
      <c r="K236" s="832" t="s">
        <v>1736</v>
      </c>
      <c r="L236" s="835">
        <v>239.19</v>
      </c>
      <c r="M236" s="835">
        <v>239.19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12</v>
      </c>
      <c r="B237" s="832" t="s">
        <v>1253</v>
      </c>
      <c r="C237" s="832" t="s">
        <v>1259</v>
      </c>
      <c r="D237" s="833" t="s">
        <v>2928</v>
      </c>
      <c r="E237" s="834" t="s">
        <v>1269</v>
      </c>
      <c r="F237" s="832" t="s">
        <v>1254</v>
      </c>
      <c r="G237" s="832" t="s">
        <v>1304</v>
      </c>
      <c r="H237" s="832" t="s">
        <v>628</v>
      </c>
      <c r="I237" s="832" t="s">
        <v>1157</v>
      </c>
      <c r="J237" s="832" t="s">
        <v>931</v>
      </c>
      <c r="K237" s="832" t="s">
        <v>1158</v>
      </c>
      <c r="L237" s="835">
        <v>154.36000000000001</v>
      </c>
      <c r="M237" s="835">
        <v>308.72000000000003</v>
      </c>
      <c r="N237" s="832">
        <v>2</v>
      </c>
      <c r="O237" s="836">
        <v>1.5</v>
      </c>
      <c r="P237" s="835">
        <v>154.36000000000001</v>
      </c>
      <c r="Q237" s="837">
        <v>0.5</v>
      </c>
      <c r="R237" s="832">
        <v>1</v>
      </c>
      <c r="S237" s="837">
        <v>0.5</v>
      </c>
      <c r="T237" s="836">
        <v>0.5</v>
      </c>
      <c r="U237" s="838">
        <v>0.33333333333333331</v>
      </c>
    </row>
    <row r="238" spans="1:21" ht="14.4" customHeight="1" x14ac:dyDescent="0.3">
      <c r="A238" s="831">
        <v>12</v>
      </c>
      <c r="B238" s="832" t="s">
        <v>1253</v>
      </c>
      <c r="C238" s="832" t="s">
        <v>1259</v>
      </c>
      <c r="D238" s="833" t="s">
        <v>2928</v>
      </c>
      <c r="E238" s="834" t="s">
        <v>1269</v>
      </c>
      <c r="F238" s="832" t="s">
        <v>1254</v>
      </c>
      <c r="G238" s="832" t="s">
        <v>1304</v>
      </c>
      <c r="H238" s="832" t="s">
        <v>586</v>
      </c>
      <c r="I238" s="832" t="s">
        <v>1344</v>
      </c>
      <c r="J238" s="832" t="s">
        <v>931</v>
      </c>
      <c r="K238" s="832" t="s">
        <v>1156</v>
      </c>
      <c r="L238" s="835">
        <v>225.06</v>
      </c>
      <c r="M238" s="835">
        <v>225.06</v>
      </c>
      <c r="N238" s="832">
        <v>1</v>
      </c>
      <c r="O238" s="836">
        <v>1</v>
      </c>
      <c r="P238" s="835">
        <v>225.06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12</v>
      </c>
      <c r="B239" s="832" t="s">
        <v>1253</v>
      </c>
      <c r="C239" s="832" t="s">
        <v>1259</v>
      </c>
      <c r="D239" s="833" t="s">
        <v>2928</v>
      </c>
      <c r="E239" s="834" t="s">
        <v>1269</v>
      </c>
      <c r="F239" s="832" t="s">
        <v>1254</v>
      </c>
      <c r="G239" s="832" t="s">
        <v>1737</v>
      </c>
      <c r="H239" s="832" t="s">
        <v>586</v>
      </c>
      <c r="I239" s="832" t="s">
        <v>1738</v>
      </c>
      <c r="J239" s="832" t="s">
        <v>1739</v>
      </c>
      <c r="K239" s="832" t="s">
        <v>1740</v>
      </c>
      <c r="L239" s="835">
        <v>107.27</v>
      </c>
      <c r="M239" s="835">
        <v>536.35</v>
      </c>
      <c r="N239" s="832">
        <v>5</v>
      </c>
      <c r="O239" s="836">
        <v>1</v>
      </c>
      <c r="P239" s="835">
        <v>536.35</v>
      </c>
      <c r="Q239" s="837">
        <v>1</v>
      </c>
      <c r="R239" s="832">
        <v>5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12</v>
      </c>
      <c r="B240" s="832" t="s">
        <v>1253</v>
      </c>
      <c r="C240" s="832" t="s">
        <v>1259</v>
      </c>
      <c r="D240" s="833" t="s">
        <v>2928</v>
      </c>
      <c r="E240" s="834" t="s">
        <v>1269</v>
      </c>
      <c r="F240" s="832" t="s">
        <v>1255</v>
      </c>
      <c r="G240" s="832" t="s">
        <v>1741</v>
      </c>
      <c r="H240" s="832" t="s">
        <v>586</v>
      </c>
      <c r="I240" s="832" t="s">
        <v>1742</v>
      </c>
      <c r="J240" s="832" t="s">
        <v>1743</v>
      </c>
      <c r="K240" s="832"/>
      <c r="L240" s="835">
        <v>0</v>
      </c>
      <c r="M240" s="835">
        <v>0</v>
      </c>
      <c r="N240" s="832">
        <v>1</v>
      </c>
      <c r="O240" s="836">
        <v>1</v>
      </c>
      <c r="P240" s="835">
        <v>0</v>
      </c>
      <c r="Q240" s="837"/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12</v>
      </c>
      <c r="B241" s="832" t="s">
        <v>1253</v>
      </c>
      <c r="C241" s="832" t="s">
        <v>1259</v>
      </c>
      <c r="D241" s="833" t="s">
        <v>2928</v>
      </c>
      <c r="E241" s="834" t="s">
        <v>1269</v>
      </c>
      <c r="F241" s="832" t="s">
        <v>1256</v>
      </c>
      <c r="G241" s="832" t="s">
        <v>1300</v>
      </c>
      <c r="H241" s="832" t="s">
        <v>586</v>
      </c>
      <c r="I241" s="832" t="s">
        <v>1574</v>
      </c>
      <c r="J241" s="832" t="s">
        <v>1575</v>
      </c>
      <c r="K241" s="832" t="s">
        <v>1576</v>
      </c>
      <c r="L241" s="835">
        <v>189.85</v>
      </c>
      <c r="M241" s="835">
        <v>4936.1000000000004</v>
      </c>
      <c r="N241" s="832">
        <v>26</v>
      </c>
      <c r="O241" s="836">
        <v>4</v>
      </c>
      <c r="P241" s="835">
        <v>2278.1999999999998</v>
      </c>
      <c r="Q241" s="837">
        <v>0.46153846153846145</v>
      </c>
      <c r="R241" s="832">
        <v>12</v>
      </c>
      <c r="S241" s="837">
        <v>0.46153846153846156</v>
      </c>
      <c r="T241" s="836">
        <v>2</v>
      </c>
      <c r="U241" s="838">
        <v>0.5</v>
      </c>
    </row>
    <row r="242" spans="1:21" ht="14.4" customHeight="1" x14ac:dyDescent="0.3">
      <c r="A242" s="831">
        <v>12</v>
      </c>
      <c r="B242" s="832" t="s">
        <v>1253</v>
      </c>
      <c r="C242" s="832" t="s">
        <v>1259</v>
      </c>
      <c r="D242" s="833" t="s">
        <v>2928</v>
      </c>
      <c r="E242" s="834" t="s">
        <v>1269</v>
      </c>
      <c r="F242" s="832" t="s">
        <v>1256</v>
      </c>
      <c r="G242" s="832" t="s">
        <v>1300</v>
      </c>
      <c r="H242" s="832" t="s">
        <v>586</v>
      </c>
      <c r="I242" s="832" t="s">
        <v>1301</v>
      </c>
      <c r="J242" s="832" t="s">
        <v>1302</v>
      </c>
      <c r="K242" s="832" t="s">
        <v>1303</v>
      </c>
      <c r="L242" s="835">
        <v>190</v>
      </c>
      <c r="M242" s="835">
        <v>1330</v>
      </c>
      <c r="N242" s="832">
        <v>7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12</v>
      </c>
      <c r="B243" s="832" t="s">
        <v>1253</v>
      </c>
      <c r="C243" s="832" t="s">
        <v>1259</v>
      </c>
      <c r="D243" s="833" t="s">
        <v>2928</v>
      </c>
      <c r="E243" s="834" t="s">
        <v>1269</v>
      </c>
      <c r="F243" s="832" t="s">
        <v>1256</v>
      </c>
      <c r="G243" s="832" t="s">
        <v>1300</v>
      </c>
      <c r="H243" s="832" t="s">
        <v>586</v>
      </c>
      <c r="I243" s="832" t="s">
        <v>1744</v>
      </c>
      <c r="J243" s="832" t="s">
        <v>1745</v>
      </c>
      <c r="K243" s="832" t="s">
        <v>1746</v>
      </c>
      <c r="L243" s="835">
        <v>182</v>
      </c>
      <c r="M243" s="835">
        <v>1274</v>
      </c>
      <c r="N243" s="832">
        <v>7</v>
      </c>
      <c r="O243" s="836">
        <v>1</v>
      </c>
      <c r="P243" s="835">
        <v>1274</v>
      </c>
      <c r="Q243" s="837">
        <v>1</v>
      </c>
      <c r="R243" s="832">
        <v>7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12</v>
      </c>
      <c r="B244" s="832" t="s">
        <v>1253</v>
      </c>
      <c r="C244" s="832" t="s">
        <v>1259</v>
      </c>
      <c r="D244" s="833" t="s">
        <v>2928</v>
      </c>
      <c r="E244" s="834" t="s">
        <v>1269</v>
      </c>
      <c r="F244" s="832" t="s">
        <v>1256</v>
      </c>
      <c r="G244" s="832" t="s">
        <v>1300</v>
      </c>
      <c r="H244" s="832" t="s">
        <v>586</v>
      </c>
      <c r="I244" s="832" t="s">
        <v>1747</v>
      </c>
      <c r="J244" s="832" t="s">
        <v>1748</v>
      </c>
      <c r="K244" s="832" t="s">
        <v>1749</v>
      </c>
      <c r="L244" s="835">
        <v>315.55</v>
      </c>
      <c r="M244" s="835">
        <v>1893.3000000000002</v>
      </c>
      <c r="N244" s="832">
        <v>6</v>
      </c>
      <c r="O244" s="836">
        <v>1</v>
      </c>
      <c r="P244" s="835">
        <v>1893.3000000000002</v>
      </c>
      <c r="Q244" s="837">
        <v>1</v>
      </c>
      <c r="R244" s="832">
        <v>6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12</v>
      </c>
      <c r="B245" s="832" t="s">
        <v>1253</v>
      </c>
      <c r="C245" s="832" t="s">
        <v>1259</v>
      </c>
      <c r="D245" s="833" t="s">
        <v>2928</v>
      </c>
      <c r="E245" s="834" t="s">
        <v>1269</v>
      </c>
      <c r="F245" s="832" t="s">
        <v>1256</v>
      </c>
      <c r="G245" s="832" t="s">
        <v>1615</v>
      </c>
      <c r="H245" s="832" t="s">
        <v>586</v>
      </c>
      <c r="I245" s="832" t="s">
        <v>1750</v>
      </c>
      <c r="J245" s="832" t="s">
        <v>1620</v>
      </c>
      <c r="K245" s="832" t="s">
        <v>1751</v>
      </c>
      <c r="L245" s="835">
        <v>1500</v>
      </c>
      <c r="M245" s="835">
        <v>60000</v>
      </c>
      <c r="N245" s="832">
        <v>40</v>
      </c>
      <c r="O245" s="836">
        <v>3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12</v>
      </c>
      <c r="B246" s="832" t="s">
        <v>1253</v>
      </c>
      <c r="C246" s="832" t="s">
        <v>1259</v>
      </c>
      <c r="D246" s="833" t="s">
        <v>2928</v>
      </c>
      <c r="E246" s="834" t="s">
        <v>1269</v>
      </c>
      <c r="F246" s="832" t="s">
        <v>1256</v>
      </c>
      <c r="G246" s="832" t="s">
        <v>1615</v>
      </c>
      <c r="H246" s="832" t="s">
        <v>586</v>
      </c>
      <c r="I246" s="832" t="s">
        <v>1622</v>
      </c>
      <c r="J246" s="832" t="s">
        <v>1623</v>
      </c>
      <c r="K246" s="832" t="s">
        <v>1624</v>
      </c>
      <c r="L246" s="835">
        <v>1500</v>
      </c>
      <c r="M246" s="835">
        <v>22500</v>
      </c>
      <c r="N246" s="832">
        <v>15</v>
      </c>
      <c r="O246" s="836">
        <v>1</v>
      </c>
      <c r="P246" s="835">
        <v>22500</v>
      </c>
      <c r="Q246" s="837">
        <v>1</v>
      </c>
      <c r="R246" s="832">
        <v>15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12</v>
      </c>
      <c r="B247" s="832" t="s">
        <v>1253</v>
      </c>
      <c r="C247" s="832" t="s">
        <v>1259</v>
      </c>
      <c r="D247" s="833" t="s">
        <v>2928</v>
      </c>
      <c r="E247" s="834" t="s">
        <v>1270</v>
      </c>
      <c r="F247" s="832" t="s">
        <v>1254</v>
      </c>
      <c r="G247" s="832" t="s">
        <v>1648</v>
      </c>
      <c r="H247" s="832" t="s">
        <v>586</v>
      </c>
      <c r="I247" s="832" t="s">
        <v>1752</v>
      </c>
      <c r="J247" s="832" t="s">
        <v>1753</v>
      </c>
      <c r="K247" s="832" t="s">
        <v>1651</v>
      </c>
      <c r="L247" s="835">
        <v>119.69</v>
      </c>
      <c r="M247" s="835">
        <v>119.69</v>
      </c>
      <c r="N247" s="832">
        <v>1</v>
      </c>
      <c r="O247" s="836">
        <v>1</v>
      </c>
      <c r="P247" s="835">
        <v>119.69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12</v>
      </c>
      <c r="B248" s="832" t="s">
        <v>1253</v>
      </c>
      <c r="C248" s="832" t="s">
        <v>1259</v>
      </c>
      <c r="D248" s="833" t="s">
        <v>2928</v>
      </c>
      <c r="E248" s="834" t="s">
        <v>1270</v>
      </c>
      <c r="F248" s="832" t="s">
        <v>1254</v>
      </c>
      <c r="G248" s="832" t="s">
        <v>1355</v>
      </c>
      <c r="H248" s="832" t="s">
        <v>586</v>
      </c>
      <c r="I248" s="832" t="s">
        <v>1482</v>
      </c>
      <c r="J248" s="832" t="s">
        <v>750</v>
      </c>
      <c r="K248" s="832" t="s">
        <v>1483</v>
      </c>
      <c r="L248" s="835">
        <v>103.67</v>
      </c>
      <c r="M248" s="835">
        <v>103.67</v>
      </c>
      <c r="N248" s="832">
        <v>1</v>
      </c>
      <c r="O248" s="836">
        <v>1</v>
      </c>
      <c r="P248" s="835">
        <v>103.67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12</v>
      </c>
      <c r="B249" s="832" t="s">
        <v>1253</v>
      </c>
      <c r="C249" s="832" t="s">
        <v>1259</v>
      </c>
      <c r="D249" s="833" t="s">
        <v>2928</v>
      </c>
      <c r="E249" s="834" t="s">
        <v>1270</v>
      </c>
      <c r="F249" s="832" t="s">
        <v>1254</v>
      </c>
      <c r="G249" s="832" t="s">
        <v>1754</v>
      </c>
      <c r="H249" s="832" t="s">
        <v>586</v>
      </c>
      <c r="I249" s="832" t="s">
        <v>1755</v>
      </c>
      <c r="J249" s="832" t="s">
        <v>1756</v>
      </c>
      <c r="K249" s="832" t="s">
        <v>1757</v>
      </c>
      <c r="L249" s="835">
        <v>0</v>
      </c>
      <c r="M249" s="835">
        <v>0</v>
      </c>
      <c r="N249" s="832">
        <v>2</v>
      </c>
      <c r="O249" s="836">
        <v>1</v>
      </c>
      <c r="P249" s="835">
        <v>0</v>
      </c>
      <c r="Q249" s="837"/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12</v>
      </c>
      <c r="B250" s="832" t="s">
        <v>1253</v>
      </c>
      <c r="C250" s="832" t="s">
        <v>1259</v>
      </c>
      <c r="D250" s="833" t="s">
        <v>2928</v>
      </c>
      <c r="E250" s="834" t="s">
        <v>1270</v>
      </c>
      <c r="F250" s="832" t="s">
        <v>1254</v>
      </c>
      <c r="G250" s="832" t="s">
        <v>1758</v>
      </c>
      <c r="H250" s="832" t="s">
        <v>586</v>
      </c>
      <c r="I250" s="832" t="s">
        <v>1759</v>
      </c>
      <c r="J250" s="832" t="s">
        <v>1760</v>
      </c>
      <c r="K250" s="832" t="s">
        <v>1761</v>
      </c>
      <c r="L250" s="835">
        <v>66.2</v>
      </c>
      <c r="M250" s="835">
        <v>397.20000000000005</v>
      </c>
      <c r="N250" s="832">
        <v>6</v>
      </c>
      <c r="O250" s="836">
        <v>1</v>
      </c>
      <c r="P250" s="835">
        <v>397.20000000000005</v>
      </c>
      <c r="Q250" s="837">
        <v>1</v>
      </c>
      <c r="R250" s="832">
        <v>6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12</v>
      </c>
      <c r="B251" s="832" t="s">
        <v>1253</v>
      </c>
      <c r="C251" s="832" t="s">
        <v>1259</v>
      </c>
      <c r="D251" s="833" t="s">
        <v>2928</v>
      </c>
      <c r="E251" s="834" t="s">
        <v>1270</v>
      </c>
      <c r="F251" s="832" t="s">
        <v>1255</v>
      </c>
      <c r="G251" s="832" t="s">
        <v>1741</v>
      </c>
      <c r="H251" s="832" t="s">
        <v>586</v>
      </c>
      <c r="I251" s="832" t="s">
        <v>1762</v>
      </c>
      <c r="J251" s="832" t="s">
        <v>1743</v>
      </c>
      <c r="K251" s="832"/>
      <c r="L251" s="835">
        <v>0</v>
      </c>
      <c r="M251" s="835">
        <v>0</v>
      </c>
      <c r="N251" s="832">
        <v>2</v>
      </c>
      <c r="O251" s="836">
        <v>2</v>
      </c>
      <c r="P251" s="835">
        <v>0</v>
      </c>
      <c r="Q251" s="837"/>
      <c r="R251" s="832">
        <v>1</v>
      </c>
      <c r="S251" s="837">
        <v>0.5</v>
      </c>
      <c r="T251" s="836">
        <v>1</v>
      </c>
      <c r="U251" s="838">
        <v>0.5</v>
      </c>
    </row>
    <row r="252" spans="1:21" ht="14.4" customHeight="1" x14ac:dyDescent="0.3">
      <c r="A252" s="831">
        <v>12</v>
      </c>
      <c r="B252" s="832" t="s">
        <v>1253</v>
      </c>
      <c r="C252" s="832" t="s">
        <v>1259</v>
      </c>
      <c r="D252" s="833" t="s">
        <v>2928</v>
      </c>
      <c r="E252" s="834" t="s">
        <v>1271</v>
      </c>
      <c r="F252" s="832" t="s">
        <v>1254</v>
      </c>
      <c r="G252" s="832" t="s">
        <v>1763</v>
      </c>
      <c r="H252" s="832" t="s">
        <v>586</v>
      </c>
      <c r="I252" s="832" t="s">
        <v>1764</v>
      </c>
      <c r="J252" s="832" t="s">
        <v>1765</v>
      </c>
      <c r="K252" s="832" t="s">
        <v>1766</v>
      </c>
      <c r="L252" s="835">
        <v>70.48</v>
      </c>
      <c r="M252" s="835">
        <v>70.48</v>
      </c>
      <c r="N252" s="832">
        <v>1</v>
      </c>
      <c r="O252" s="836">
        <v>0.5</v>
      </c>
      <c r="P252" s="835">
        <v>70.48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12</v>
      </c>
      <c r="B253" s="832" t="s">
        <v>1253</v>
      </c>
      <c r="C253" s="832" t="s">
        <v>1259</v>
      </c>
      <c r="D253" s="833" t="s">
        <v>2928</v>
      </c>
      <c r="E253" s="834" t="s">
        <v>1271</v>
      </c>
      <c r="F253" s="832" t="s">
        <v>1254</v>
      </c>
      <c r="G253" s="832" t="s">
        <v>1767</v>
      </c>
      <c r="H253" s="832" t="s">
        <v>628</v>
      </c>
      <c r="I253" s="832" t="s">
        <v>1217</v>
      </c>
      <c r="J253" s="832" t="s">
        <v>1218</v>
      </c>
      <c r="K253" s="832" t="s">
        <v>1219</v>
      </c>
      <c r="L253" s="835">
        <v>4.7</v>
      </c>
      <c r="M253" s="835">
        <v>9.4</v>
      </c>
      <c r="N253" s="832">
        <v>2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12</v>
      </c>
      <c r="B254" s="832" t="s">
        <v>1253</v>
      </c>
      <c r="C254" s="832" t="s">
        <v>1259</v>
      </c>
      <c r="D254" s="833" t="s">
        <v>2928</v>
      </c>
      <c r="E254" s="834" t="s">
        <v>1271</v>
      </c>
      <c r="F254" s="832" t="s">
        <v>1254</v>
      </c>
      <c r="G254" s="832" t="s">
        <v>1403</v>
      </c>
      <c r="H254" s="832" t="s">
        <v>586</v>
      </c>
      <c r="I254" s="832" t="s">
        <v>1404</v>
      </c>
      <c r="J254" s="832" t="s">
        <v>1405</v>
      </c>
      <c r="K254" s="832" t="s">
        <v>1406</v>
      </c>
      <c r="L254" s="835">
        <v>0</v>
      </c>
      <c r="M254" s="835">
        <v>0</v>
      </c>
      <c r="N254" s="832">
        <v>6</v>
      </c>
      <c r="O254" s="836">
        <v>2.5</v>
      </c>
      <c r="P254" s="835">
        <v>0</v>
      </c>
      <c r="Q254" s="837"/>
      <c r="R254" s="832">
        <v>6</v>
      </c>
      <c r="S254" s="837">
        <v>1</v>
      </c>
      <c r="T254" s="836">
        <v>2.5</v>
      </c>
      <c r="U254" s="838">
        <v>1</v>
      </c>
    </row>
    <row r="255" spans="1:21" ht="14.4" customHeight="1" x14ac:dyDescent="0.3">
      <c r="A255" s="831">
        <v>12</v>
      </c>
      <c r="B255" s="832" t="s">
        <v>1253</v>
      </c>
      <c r="C255" s="832" t="s">
        <v>1259</v>
      </c>
      <c r="D255" s="833" t="s">
        <v>2928</v>
      </c>
      <c r="E255" s="834" t="s">
        <v>1271</v>
      </c>
      <c r="F255" s="832" t="s">
        <v>1254</v>
      </c>
      <c r="G255" s="832" t="s">
        <v>1768</v>
      </c>
      <c r="H255" s="832" t="s">
        <v>586</v>
      </c>
      <c r="I255" s="832" t="s">
        <v>1769</v>
      </c>
      <c r="J255" s="832" t="s">
        <v>821</v>
      </c>
      <c r="K255" s="832" t="s">
        <v>1770</v>
      </c>
      <c r="L255" s="835">
        <v>0</v>
      </c>
      <c r="M255" s="835">
        <v>0</v>
      </c>
      <c r="N255" s="832">
        <v>2</v>
      </c>
      <c r="O255" s="836">
        <v>1</v>
      </c>
      <c r="P255" s="835">
        <v>0</v>
      </c>
      <c r="Q255" s="837"/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12</v>
      </c>
      <c r="B256" s="832" t="s">
        <v>1253</v>
      </c>
      <c r="C256" s="832" t="s">
        <v>1259</v>
      </c>
      <c r="D256" s="833" t="s">
        <v>2928</v>
      </c>
      <c r="E256" s="834" t="s">
        <v>1271</v>
      </c>
      <c r="F256" s="832" t="s">
        <v>1254</v>
      </c>
      <c r="G256" s="832" t="s">
        <v>1771</v>
      </c>
      <c r="H256" s="832" t="s">
        <v>586</v>
      </c>
      <c r="I256" s="832" t="s">
        <v>1772</v>
      </c>
      <c r="J256" s="832" t="s">
        <v>1773</v>
      </c>
      <c r="K256" s="832" t="s">
        <v>1513</v>
      </c>
      <c r="L256" s="835">
        <v>196.06</v>
      </c>
      <c r="M256" s="835">
        <v>196.06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12</v>
      </c>
      <c r="B257" s="832" t="s">
        <v>1253</v>
      </c>
      <c r="C257" s="832" t="s">
        <v>1259</v>
      </c>
      <c r="D257" s="833" t="s">
        <v>2928</v>
      </c>
      <c r="E257" s="834" t="s">
        <v>1271</v>
      </c>
      <c r="F257" s="832" t="s">
        <v>1254</v>
      </c>
      <c r="G257" s="832" t="s">
        <v>1315</v>
      </c>
      <c r="H257" s="832" t="s">
        <v>586</v>
      </c>
      <c r="I257" s="832" t="s">
        <v>1774</v>
      </c>
      <c r="J257" s="832" t="s">
        <v>1775</v>
      </c>
      <c r="K257" s="832" t="s">
        <v>1420</v>
      </c>
      <c r="L257" s="835">
        <v>85.27</v>
      </c>
      <c r="M257" s="835">
        <v>85.27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12</v>
      </c>
      <c r="B258" s="832" t="s">
        <v>1253</v>
      </c>
      <c r="C258" s="832" t="s">
        <v>1259</v>
      </c>
      <c r="D258" s="833" t="s">
        <v>2928</v>
      </c>
      <c r="E258" s="834" t="s">
        <v>1271</v>
      </c>
      <c r="F258" s="832" t="s">
        <v>1254</v>
      </c>
      <c r="G258" s="832" t="s">
        <v>1315</v>
      </c>
      <c r="H258" s="832" t="s">
        <v>586</v>
      </c>
      <c r="I258" s="832" t="s">
        <v>1776</v>
      </c>
      <c r="J258" s="832" t="s">
        <v>1775</v>
      </c>
      <c r="K258" s="832" t="s">
        <v>958</v>
      </c>
      <c r="L258" s="835">
        <v>170.52</v>
      </c>
      <c r="M258" s="835">
        <v>2216.7600000000002</v>
      </c>
      <c r="N258" s="832">
        <v>13</v>
      </c>
      <c r="O258" s="836">
        <v>8.5</v>
      </c>
      <c r="P258" s="835">
        <v>1193.6400000000001</v>
      </c>
      <c r="Q258" s="837">
        <v>0.53846153846153844</v>
      </c>
      <c r="R258" s="832">
        <v>7</v>
      </c>
      <c r="S258" s="837">
        <v>0.53846153846153844</v>
      </c>
      <c r="T258" s="836">
        <v>4.5</v>
      </c>
      <c r="U258" s="838">
        <v>0.52941176470588236</v>
      </c>
    </row>
    <row r="259" spans="1:21" ht="14.4" customHeight="1" x14ac:dyDescent="0.3">
      <c r="A259" s="831">
        <v>12</v>
      </c>
      <c r="B259" s="832" t="s">
        <v>1253</v>
      </c>
      <c r="C259" s="832" t="s">
        <v>1259</v>
      </c>
      <c r="D259" s="833" t="s">
        <v>2928</v>
      </c>
      <c r="E259" s="834" t="s">
        <v>1271</v>
      </c>
      <c r="F259" s="832" t="s">
        <v>1254</v>
      </c>
      <c r="G259" s="832" t="s">
        <v>1315</v>
      </c>
      <c r="H259" s="832" t="s">
        <v>628</v>
      </c>
      <c r="I259" s="832" t="s">
        <v>1167</v>
      </c>
      <c r="J259" s="832" t="s">
        <v>1168</v>
      </c>
      <c r="K259" s="832" t="s">
        <v>958</v>
      </c>
      <c r="L259" s="835">
        <v>170.52</v>
      </c>
      <c r="M259" s="835">
        <v>170.52</v>
      </c>
      <c r="N259" s="832">
        <v>1</v>
      </c>
      <c r="O259" s="836">
        <v>1</v>
      </c>
      <c r="P259" s="835">
        <v>170.52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12</v>
      </c>
      <c r="B260" s="832" t="s">
        <v>1253</v>
      </c>
      <c r="C260" s="832" t="s">
        <v>1259</v>
      </c>
      <c r="D260" s="833" t="s">
        <v>2928</v>
      </c>
      <c r="E260" s="834" t="s">
        <v>1271</v>
      </c>
      <c r="F260" s="832" t="s">
        <v>1254</v>
      </c>
      <c r="G260" s="832" t="s">
        <v>1364</v>
      </c>
      <c r="H260" s="832" t="s">
        <v>628</v>
      </c>
      <c r="I260" s="832" t="s">
        <v>1777</v>
      </c>
      <c r="J260" s="832" t="s">
        <v>906</v>
      </c>
      <c r="K260" s="832" t="s">
        <v>1778</v>
      </c>
      <c r="L260" s="835">
        <v>176.32</v>
      </c>
      <c r="M260" s="835">
        <v>176.32</v>
      </c>
      <c r="N260" s="832">
        <v>1</v>
      </c>
      <c r="O260" s="836">
        <v>0.5</v>
      </c>
      <c r="P260" s="835">
        <v>176.32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12</v>
      </c>
      <c r="B261" s="832" t="s">
        <v>1253</v>
      </c>
      <c r="C261" s="832" t="s">
        <v>1259</v>
      </c>
      <c r="D261" s="833" t="s">
        <v>2928</v>
      </c>
      <c r="E261" s="834" t="s">
        <v>1271</v>
      </c>
      <c r="F261" s="832" t="s">
        <v>1254</v>
      </c>
      <c r="G261" s="832" t="s">
        <v>1305</v>
      </c>
      <c r="H261" s="832" t="s">
        <v>586</v>
      </c>
      <c r="I261" s="832" t="s">
        <v>1422</v>
      </c>
      <c r="J261" s="832" t="s">
        <v>1423</v>
      </c>
      <c r="K261" s="832" t="s">
        <v>958</v>
      </c>
      <c r="L261" s="835">
        <v>78.33</v>
      </c>
      <c r="M261" s="835">
        <v>313.32</v>
      </c>
      <c r="N261" s="832">
        <v>4</v>
      </c>
      <c r="O261" s="836">
        <v>2</v>
      </c>
      <c r="P261" s="835">
        <v>313.32</v>
      </c>
      <c r="Q261" s="837">
        <v>1</v>
      </c>
      <c r="R261" s="832">
        <v>4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12</v>
      </c>
      <c r="B262" s="832" t="s">
        <v>1253</v>
      </c>
      <c r="C262" s="832" t="s">
        <v>1259</v>
      </c>
      <c r="D262" s="833" t="s">
        <v>2928</v>
      </c>
      <c r="E262" s="834" t="s">
        <v>1271</v>
      </c>
      <c r="F262" s="832" t="s">
        <v>1254</v>
      </c>
      <c r="G262" s="832" t="s">
        <v>1779</v>
      </c>
      <c r="H262" s="832" t="s">
        <v>586</v>
      </c>
      <c r="I262" s="832" t="s">
        <v>1780</v>
      </c>
      <c r="J262" s="832" t="s">
        <v>1781</v>
      </c>
      <c r="K262" s="832" t="s">
        <v>1782</v>
      </c>
      <c r="L262" s="835">
        <v>11.75</v>
      </c>
      <c r="M262" s="835">
        <v>11.75</v>
      </c>
      <c r="N262" s="832">
        <v>1</v>
      </c>
      <c r="O262" s="836">
        <v>1</v>
      </c>
      <c r="P262" s="835">
        <v>11.75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1253</v>
      </c>
      <c r="C263" s="832" t="s">
        <v>1259</v>
      </c>
      <c r="D263" s="833" t="s">
        <v>2928</v>
      </c>
      <c r="E263" s="834" t="s">
        <v>1271</v>
      </c>
      <c r="F263" s="832" t="s">
        <v>1254</v>
      </c>
      <c r="G263" s="832" t="s">
        <v>1783</v>
      </c>
      <c r="H263" s="832" t="s">
        <v>586</v>
      </c>
      <c r="I263" s="832" t="s">
        <v>1784</v>
      </c>
      <c r="J263" s="832" t="s">
        <v>1785</v>
      </c>
      <c r="K263" s="832" t="s">
        <v>1786</v>
      </c>
      <c r="L263" s="835">
        <v>42.05</v>
      </c>
      <c r="M263" s="835">
        <v>84.1</v>
      </c>
      <c r="N263" s="832">
        <v>2</v>
      </c>
      <c r="O263" s="836">
        <v>2</v>
      </c>
      <c r="P263" s="835">
        <v>42.05</v>
      </c>
      <c r="Q263" s="837">
        <v>0.5</v>
      </c>
      <c r="R263" s="832">
        <v>1</v>
      </c>
      <c r="S263" s="837">
        <v>0.5</v>
      </c>
      <c r="T263" s="836">
        <v>1</v>
      </c>
      <c r="U263" s="838">
        <v>0.5</v>
      </c>
    </row>
    <row r="264" spans="1:21" ht="14.4" customHeight="1" x14ac:dyDescent="0.3">
      <c r="A264" s="831">
        <v>12</v>
      </c>
      <c r="B264" s="832" t="s">
        <v>1253</v>
      </c>
      <c r="C264" s="832" t="s">
        <v>1259</v>
      </c>
      <c r="D264" s="833" t="s">
        <v>2928</v>
      </c>
      <c r="E264" s="834" t="s">
        <v>1271</v>
      </c>
      <c r="F264" s="832" t="s">
        <v>1254</v>
      </c>
      <c r="G264" s="832" t="s">
        <v>1787</v>
      </c>
      <c r="H264" s="832" t="s">
        <v>628</v>
      </c>
      <c r="I264" s="832" t="s">
        <v>1788</v>
      </c>
      <c r="J264" s="832" t="s">
        <v>1789</v>
      </c>
      <c r="K264" s="832" t="s">
        <v>1790</v>
      </c>
      <c r="L264" s="835">
        <v>300.31</v>
      </c>
      <c r="M264" s="835">
        <v>300.31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12</v>
      </c>
      <c r="B265" s="832" t="s">
        <v>1253</v>
      </c>
      <c r="C265" s="832" t="s">
        <v>1259</v>
      </c>
      <c r="D265" s="833" t="s">
        <v>2928</v>
      </c>
      <c r="E265" s="834" t="s">
        <v>1271</v>
      </c>
      <c r="F265" s="832" t="s">
        <v>1254</v>
      </c>
      <c r="G265" s="832" t="s">
        <v>1787</v>
      </c>
      <c r="H265" s="832" t="s">
        <v>586</v>
      </c>
      <c r="I265" s="832" t="s">
        <v>1791</v>
      </c>
      <c r="J265" s="832" t="s">
        <v>1792</v>
      </c>
      <c r="K265" s="832" t="s">
        <v>1793</v>
      </c>
      <c r="L265" s="835">
        <v>100.1</v>
      </c>
      <c r="M265" s="835">
        <v>100.1</v>
      </c>
      <c r="N265" s="832">
        <v>1</v>
      </c>
      <c r="O265" s="836">
        <v>1</v>
      </c>
      <c r="P265" s="835">
        <v>100.1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12</v>
      </c>
      <c r="B266" s="832" t="s">
        <v>1253</v>
      </c>
      <c r="C266" s="832" t="s">
        <v>1259</v>
      </c>
      <c r="D266" s="833" t="s">
        <v>2928</v>
      </c>
      <c r="E266" s="834" t="s">
        <v>1271</v>
      </c>
      <c r="F266" s="832" t="s">
        <v>1254</v>
      </c>
      <c r="G266" s="832" t="s">
        <v>1671</v>
      </c>
      <c r="H266" s="832" t="s">
        <v>586</v>
      </c>
      <c r="I266" s="832" t="s">
        <v>1794</v>
      </c>
      <c r="J266" s="832" t="s">
        <v>1795</v>
      </c>
      <c r="K266" s="832" t="s">
        <v>1796</v>
      </c>
      <c r="L266" s="835">
        <v>93.49</v>
      </c>
      <c r="M266" s="835">
        <v>280.46999999999997</v>
      </c>
      <c r="N266" s="832">
        <v>3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12</v>
      </c>
      <c r="B267" s="832" t="s">
        <v>1253</v>
      </c>
      <c r="C267" s="832" t="s">
        <v>1259</v>
      </c>
      <c r="D267" s="833" t="s">
        <v>2928</v>
      </c>
      <c r="E267" s="834" t="s">
        <v>1271</v>
      </c>
      <c r="F267" s="832" t="s">
        <v>1254</v>
      </c>
      <c r="G267" s="832" t="s">
        <v>1671</v>
      </c>
      <c r="H267" s="832" t="s">
        <v>586</v>
      </c>
      <c r="I267" s="832" t="s">
        <v>1797</v>
      </c>
      <c r="J267" s="832" t="s">
        <v>1798</v>
      </c>
      <c r="K267" s="832" t="s">
        <v>1674</v>
      </c>
      <c r="L267" s="835">
        <v>46.75</v>
      </c>
      <c r="M267" s="835">
        <v>280.5</v>
      </c>
      <c r="N267" s="832">
        <v>6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12</v>
      </c>
      <c r="B268" s="832" t="s">
        <v>1253</v>
      </c>
      <c r="C268" s="832" t="s">
        <v>1259</v>
      </c>
      <c r="D268" s="833" t="s">
        <v>2928</v>
      </c>
      <c r="E268" s="834" t="s">
        <v>1271</v>
      </c>
      <c r="F268" s="832" t="s">
        <v>1254</v>
      </c>
      <c r="G268" s="832" t="s">
        <v>1447</v>
      </c>
      <c r="H268" s="832" t="s">
        <v>586</v>
      </c>
      <c r="I268" s="832" t="s">
        <v>1448</v>
      </c>
      <c r="J268" s="832" t="s">
        <v>1449</v>
      </c>
      <c r="K268" s="832" t="s">
        <v>1450</v>
      </c>
      <c r="L268" s="835">
        <v>1435.18</v>
      </c>
      <c r="M268" s="835">
        <v>4305.54</v>
      </c>
      <c r="N268" s="832">
        <v>3</v>
      </c>
      <c r="O268" s="836">
        <v>3</v>
      </c>
      <c r="P268" s="835">
        <v>2870.36</v>
      </c>
      <c r="Q268" s="837">
        <v>0.66666666666666674</v>
      </c>
      <c r="R268" s="832">
        <v>2</v>
      </c>
      <c r="S268" s="837">
        <v>0.66666666666666663</v>
      </c>
      <c r="T268" s="836">
        <v>2</v>
      </c>
      <c r="U268" s="838">
        <v>0.66666666666666663</v>
      </c>
    </row>
    <row r="269" spans="1:21" ht="14.4" customHeight="1" x14ac:dyDescent="0.3">
      <c r="A269" s="831">
        <v>12</v>
      </c>
      <c r="B269" s="832" t="s">
        <v>1253</v>
      </c>
      <c r="C269" s="832" t="s">
        <v>1259</v>
      </c>
      <c r="D269" s="833" t="s">
        <v>2928</v>
      </c>
      <c r="E269" s="834" t="s">
        <v>1271</v>
      </c>
      <c r="F269" s="832" t="s">
        <v>1254</v>
      </c>
      <c r="G269" s="832" t="s">
        <v>1447</v>
      </c>
      <c r="H269" s="832" t="s">
        <v>586</v>
      </c>
      <c r="I269" s="832" t="s">
        <v>1451</v>
      </c>
      <c r="J269" s="832" t="s">
        <v>1449</v>
      </c>
      <c r="K269" s="832" t="s">
        <v>1452</v>
      </c>
      <c r="L269" s="835">
        <v>717.59</v>
      </c>
      <c r="M269" s="835">
        <v>4305.54</v>
      </c>
      <c r="N269" s="832">
        <v>6</v>
      </c>
      <c r="O269" s="836">
        <v>6</v>
      </c>
      <c r="P269" s="835">
        <v>2870.36</v>
      </c>
      <c r="Q269" s="837">
        <v>0.66666666666666674</v>
      </c>
      <c r="R269" s="832">
        <v>4</v>
      </c>
      <c r="S269" s="837">
        <v>0.66666666666666663</v>
      </c>
      <c r="T269" s="836">
        <v>4</v>
      </c>
      <c r="U269" s="838">
        <v>0.66666666666666663</v>
      </c>
    </row>
    <row r="270" spans="1:21" ht="14.4" customHeight="1" x14ac:dyDescent="0.3">
      <c r="A270" s="831">
        <v>12</v>
      </c>
      <c r="B270" s="832" t="s">
        <v>1253</v>
      </c>
      <c r="C270" s="832" t="s">
        <v>1259</v>
      </c>
      <c r="D270" s="833" t="s">
        <v>2928</v>
      </c>
      <c r="E270" s="834" t="s">
        <v>1271</v>
      </c>
      <c r="F270" s="832" t="s">
        <v>1254</v>
      </c>
      <c r="G270" s="832" t="s">
        <v>1799</v>
      </c>
      <c r="H270" s="832" t="s">
        <v>586</v>
      </c>
      <c r="I270" s="832" t="s">
        <v>1800</v>
      </c>
      <c r="J270" s="832" t="s">
        <v>1801</v>
      </c>
      <c r="K270" s="832" t="s">
        <v>1802</v>
      </c>
      <c r="L270" s="835">
        <v>611.59</v>
      </c>
      <c r="M270" s="835">
        <v>611.59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12</v>
      </c>
      <c r="B271" s="832" t="s">
        <v>1253</v>
      </c>
      <c r="C271" s="832" t="s">
        <v>1259</v>
      </c>
      <c r="D271" s="833" t="s">
        <v>2928</v>
      </c>
      <c r="E271" s="834" t="s">
        <v>1271</v>
      </c>
      <c r="F271" s="832" t="s">
        <v>1254</v>
      </c>
      <c r="G271" s="832" t="s">
        <v>1799</v>
      </c>
      <c r="H271" s="832" t="s">
        <v>586</v>
      </c>
      <c r="I271" s="832" t="s">
        <v>1803</v>
      </c>
      <c r="J271" s="832" t="s">
        <v>1804</v>
      </c>
      <c r="K271" s="832" t="s">
        <v>1122</v>
      </c>
      <c r="L271" s="835">
        <v>203.86</v>
      </c>
      <c r="M271" s="835">
        <v>203.86</v>
      </c>
      <c r="N271" s="832">
        <v>1</v>
      </c>
      <c r="O271" s="836">
        <v>0.5</v>
      </c>
      <c r="P271" s="835">
        <v>203.86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12</v>
      </c>
      <c r="B272" s="832" t="s">
        <v>1253</v>
      </c>
      <c r="C272" s="832" t="s">
        <v>1259</v>
      </c>
      <c r="D272" s="833" t="s">
        <v>2928</v>
      </c>
      <c r="E272" s="834" t="s">
        <v>1271</v>
      </c>
      <c r="F272" s="832" t="s">
        <v>1254</v>
      </c>
      <c r="G272" s="832" t="s">
        <v>1805</v>
      </c>
      <c r="H272" s="832" t="s">
        <v>586</v>
      </c>
      <c r="I272" s="832" t="s">
        <v>1806</v>
      </c>
      <c r="J272" s="832" t="s">
        <v>1807</v>
      </c>
      <c r="K272" s="832" t="s">
        <v>1808</v>
      </c>
      <c r="L272" s="835">
        <v>0</v>
      </c>
      <c r="M272" s="835">
        <v>0</v>
      </c>
      <c r="N272" s="832">
        <v>1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12</v>
      </c>
      <c r="B273" s="832" t="s">
        <v>1253</v>
      </c>
      <c r="C273" s="832" t="s">
        <v>1259</v>
      </c>
      <c r="D273" s="833" t="s">
        <v>2928</v>
      </c>
      <c r="E273" s="834" t="s">
        <v>1271</v>
      </c>
      <c r="F273" s="832" t="s">
        <v>1254</v>
      </c>
      <c r="G273" s="832" t="s">
        <v>1373</v>
      </c>
      <c r="H273" s="832" t="s">
        <v>586</v>
      </c>
      <c r="I273" s="832" t="s">
        <v>1374</v>
      </c>
      <c r="J273" s="832" t="s">
        <v>1375</v>
      </c>
      <c r="K273" s="832" t="s">
        <v>1376</v>
      </c>
      <c r="L273" s="835">
        <v>140.72</v>
      </c>
      <c r="M273" s="835">
        <v>140.72</v>
      </c>
      <c r="N273" s="832">
        <v>1</v>
      </c>
      <c r="O273" s="836">
        <v>1</v>
      </c>
      <c r="P273" s="835">
        <v>140.72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12</v>
      </c>
      <c r="B274" s="832" t="s">
        <v>1253</v>
      </c>
      <c r="C274" s="832" t="s">
        <v>1259</v>
      </c>
      <c r="D274" s="833" t="s">
        <v>2928</v>
      </c>
      <c r="E274" s="834" t="s">
        <v>1271</v>
      </c>
      <c r="F274" s="832" t="s">
        <v>1254</v>
      </c>
      <c r="G274" s="832" t="s">
        <v>1311</v>
      </c>
      <c r="H274" s="832" t="s">
        <v>586</v>
      </c>
      <c r="I274" s="832" t="s">
        <v>1312</v>
      </c>
      <c r="J274" s="832" t="s">
        <v>1313</v>
      </c>
      <c r="K274" s="832" t="s">
        <v>1314</v>
      </c>
      <c r="L274" s="835">
        <v>75.05</v>
      </c>
      <c r="M274" s="835">
        <v>75.05</v>
      </c>
      <c r="N274" s="832">
        <v>1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12</v>
      </c>
      <c r="B275" s="832" t="s">
        <v>1253</v>
      </c>
      <c r="C275" s="832" t="s">
        <v>1259</v>
      </c>
      <c r="D275" s="833" t="s">
        <v>2928</v>
      </c>
      <c r="E275" s="834" t="s">
        <v>1271</v>
      </c>
      <c r="F275" s="832" t="s">
        <v>1254</v>
      </c>
      <c r="G275" s="832" t="s">
        <v>1457</v>
      </c>
      <c r="H275" s="832" t="s">
        <v>586</v>
      </c>
      <c r="I275" s="832" t="s">
        <v>1458</v>
      </c>
      <c r="J275" s="832" t="s">
        <v>1459</v>
      </c>
      <c r="K275" s="832" t="s">
        <v>1460</v>
      </c>
      <c r="L275" s="835">
        <v>45.89</v>
      </c>
      <c r="M275" s="835">
        <v>91.78</v>
      </c>
      <c r="N275" s="832">
        <v>2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12</v>
      </c>
      <c r="B276" s="832" t="s">
        <v>1253</v>
      </c>
      <c r="C276" s="832" t="s">
        <v>1259</v>
      </c>
      <c r="D276" s="833" t="s">
        <v>2928</v>
      </c>
      <c r="E276" s="834" t="s">
        <v>1271</v>
      </c>
      <c r="F276" s="832" t="s">
        <v>1254</v>
      </c>
      <c r="G276" s="832" t="s">
        <v>1457</v>
      </c>
      <c r="H276" s="832" t="s">
        <v>586</v>
      </c>
      <c r="I276" s="832" t="s">
        <v>1809</v>
      </c>
      <c r="J276" s="832" t="s">
        <v>1459</v>
      </c>
      <c r="K276" s="832" t="s">
        <v>1810</v>
      </c>
      <c r="L276" s="835">
        <v>91.78</v>
      </c>
      <c r="M276" s="835">
        <v>91.78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12</v>
      </c>
      <c r="B277" s="832" t="s">
        <v>1253</v>
      </c>
      <c r="C277" s="832" t="s">
        <v>1259</v>
      </c>
      <c r="D277" s="833" t="s">
        <v>2928</v>
      </c>
      <c r="E277" s="834" t="s">
        <v>1271</v>
      </c>
      <c r="F277" s="832" t="s">
        <v>1254</v>
      </c>
      <c r="G277" s="832" t="s">
        <v>1811</v>
      </c>
      <c r="H277" s="832" t="s">
        <v>586</v>
      </c>
      <c r="I277" s="832" t="s">
        <v>1812</v>
      </c>
      <c r="J277" s="832" t="s">
        <v>1813</v>
      </c>
      <c r="K277" s="832" t="s">
        <v>1814</v>
      </c>
      <c r="L277" s="835">
        <v>111.72</v>
      </c>
      <c r="M277" s="835">
        <v>223.44</v>
      </c>
      <c r="N277" s="832">
        <v>2</v>
      </c>
      <c r="O277" s="836">
        <v>1</v>
      </c>
      <c r="P277" s="835">
        <v>223.44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12</v>
      </c>
      <c r="B278" s="832" t="s">
        <v>1253</v>
      </c>
      <c r="C278" s="832" t="s">
        <v>1259</v>
      </c>
      <c r="D278" s="833" t="s">
        <v>2928</v>
      </c>
      <c r="E278" s="834" t="s">
        <v>1271</v>
      </c>
      <c r="F278" s="832" t="s">
        <v>1254</v>
      </c>
      <c r="G278" s="832" t="s">
        <v>1465</v>
      </c>
      <c r="H278" s="832" t="s">
        <v>586</v>
      </c>
      <c r="I278" s="832" t="s">
        <v>1815</v>
      </c>
      <c r="J278" s="832" t="s">
        <v>1467</v>
      </c>
      <c r="K278" s="832" t="s">
        <v>1816</v>
      </c>
      <c r="L278" s="835">
        <v>73.989999999999995</v>
      </c>
      <c r="M278" s="835">
        <v>73.989999999999995</v>
      </c>
      <c r="N278" s="832">
        <v>1</v>
      </c>
      <c r="O278" s="836">
        <v>1</v>
      </c>
      <c r="P278" s="835">
        <v>73.989999999999995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12</v>
      </c>
      <c r="B279" s="832" t="s">
        <v>1253</v>
      </c>
      <c r="C279" s="832" t="s">
        <v>1259</v>
      </c>
      <c r="D279" s="833" t="s">
        <v>2928</v>
      </c>
      <c r="E279" s="834" t="s">
        <v>1271</v>
      </c>
      <c r="F279" s="832" t="s">
        <v>1254</v>
      </c>
      <c r="G279" s="832" t="s">
        <v>1817</v>
      </c>
      <c r="H279" s="832" t="s">
        <v>586</v>
      </c>
      <c r="I279" s="832" t="s">
        <v>1818</v>
      </c>
      <c r="J279" s="832" t="s">
        <v>1819</v>
      </c>
      <c r="K279" s="832" t="s">
        <v>733</v>
      </c>
      <c r="L279" s="835">
        <v>163.54</v>
      </c>
      <c r="M279" s="835">
        <v>817.69999999999993</v>
      </c>
      <c r="N279" s="832">
        <v>5</v>
      </c>
      <c r="O279" s="836">
        <v>2.5</v>
      </c>
      <c r="P279" s="835">
        <v>654.16</v>
      </c>
      <c r="Q279" s="837">
        <v>0.8</v>
      </c>
      <c r="R279" s="832">
        <v>4</v>
      </c>
      <c r="S279" s="837">
        <v>0.8</v>
      </c>
      <c r="T279" s="836">
        <v>2</v>
      </c>
      <c r="U279" s="838">
        <v>0.8</v>
      </c>
    </row>
    <row r="280" spans="1:21" ht="14.4" customHeight="1" x14ac:dyDescent="0.3">
      <c r="A280" s="831">
        <v>12</v>
      </c>
      <c r="B280" s="832" t="s">
        <v>1253</v>
      </c>
      <c r="C280" s="832" t="s">
        <v>1259</v>
      </c>
      <c r="D280" s="833" t="s">
        <v>2928</v>
      </c>
      <c r="E280" s="834" t="s">
        <v>1271</v>
      </c>
      <c r="F280" s="832" t="s">
        <v>1254</v>
      </c>
      <c r="G280" s="832" t="s">
        <v>1318</v>
      </c>
      <c r="H280" s="832" t="s">
        <v>586</v>
      </c>
      <c r="I280" s="832" t="s">
        <v>1319</v>
      </c>
      <c r="J280" s="832" t="s">
        <v>718</v>
      </c>
      <c r="K280" s="832" t="s">
        <v>848</v>
      </c>
      <c r="L280" s="835">
        <v>163.54</v>
      </c>
      <c r="M280" s="835">
        <v>163.54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12</v>
      </c>
      <c r="B281" s="832" t="s">
        <v>1253</v>
      </c>
      <c r="C281" s="832" t="s">
        <v>1259</v>
      </c>
      <c r="D281" s="833" t="s">
        <v>2928</v>
      </c>
      <c r="E281" s="834" t="s">
        <v>1271</v>
      </c>
      <c r="F281" s="832" t="s">
        <v>1254</v>
      </c>
      <c r="G281" s="832" t="s">
        <v>1820</v>
      </c>
      <c r="H281" s="832" t="s">
        <v>586</v>
      </c>
      <c r="I281" s="832" t="s">
        <v>1821</v>
      </c>
      <c r="J281" s="832" t="s">
        <v>897</v>
      </c>
      <c r="K281" s="832" t="s">
        <v>1822</v>
      </c>
      <c r="L281" s="835">
        <v>760.22</v>
      </c>
      <c r="M281" s="835">
        <v>760.22</v>
      </c>
      <c r="N281" s="832">
        <v>1</v>
      </c>
      <c r="O281" s="836">
        <v>0.5</v>
      </c>
      <c r="P281" s="835">
        <v>760.22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12</v>
      </c>
      <c r="B282" s="832" t="s">
        <v>1253</v>
      </c>
      <c r="C282" s="832" t="s">
        <v>1259</v>
      </c>
      <c r="D282" s="833" t="s">
        <v>2928</v>
      </c>
      <c r="E282" s="834" t="s">
        <v>1271</v>
      </c>
      <c r="F282" s="832" t="s">
        <v>1254</v>
      </c>
      <c r="G282" s="832" t="s">
        <v>1823</v>
      </c>
      <c r="H282" s="832" t="s">
        <v>586</v>
      </c>
      <c r="I282" s="832" t="s">
        <v>1824</v>
      </c>
      <c r="J282" s="832" t="s">
        <v>1825</v>
      </c>
      <c r="K282" s="832" t="s">
        <v>1826</v>
      </c>
      <c r="L282" s="835">
        <v>2666.33</v>
      </c>
      <c r="M282" s="835">
        <v>2666.33</v>
      </c>
      <c r="N282" s="832">
        <v>1</v>
      </c>
      <c r="O282" s="836">
        <v>0.5</v>
      </c>
      <c r="P282" s="835">
        <v>2666.33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12</v>
      </c>
      <c r="B283" s="832" t="s">
        <v>1253</v>
      </c>
      <c r="C283" s="832" t="s">
        <v>1259</v>
      </c>
      <c r="D283" s="833" t="s">
        <v>2928</v>
      </c>
      <c r="E283" s="834" t="s">
        <v>1271</v>
      </c>
      <c r="F283" s="832" t="s">
        <v>1254</v>
      </c>
      <c r="G283" s="832" t="s">
        <v>1827</v>
      </c>
      <c r="H283" s="832" t="s">
        <v>628</v>
      </c>
      <c r="I283" s="832" t="s">
        <v>1828</v>
      </c>
      <c r="J283" s="832" t="s">
        <v>1829</v>
      </c>
      <c r="K283" s="832" t="s">
        <v>1830</v>
      </c>
      <c r="L283" s="835">
        <v>140.96</v>
      </c>
      <c r="M283" s="835">
        <v>281.92</v>
      </c>
      <c r="N283" s="832">
        <v>2</v>
      </c>
      <c r="O283" s="836">
        <v>1</v>
      </c>
      <c r="P283" s="835">
        <v>281.92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12</v>
      </c>
      <c r="B284" s="832" t="s">
        <v>1253</v>
      </c>
      <c r="C284" s="832" t="s">
        <v>1259</v>
      </c>
      <c r="D284" s="833" t="s">
        <v>2928</v>
      </c>
      <c r="E284" s="834" t="s">
        <v>1271</v>
      </c>
      <c r="F284" s="832" t="s">
        <v>1254</v>
      </c>
      <c r="G284" s="832" t="s">
        <v>1320</v>
      </c>
      <c r="H284" s="832" t="s">
        <v>628</v>
      </c>
      <c r="I284" s="832" t="s">
        <v>1321</v>
      </c>
      <c r="J284" s="832" t="s">
        <v>1322</v>
      </c>
      <c r="K284" s="832" t="s">
        <v>1323</v>
      </c>
      <c r="L284" s="835">
        <v>1385.62</v>
      </c>
      <c r="M284" s="835">
        <v>1385.62</v>
      </c>
      <c r="N284" s="832">
        <v>1</v>
      </c>
      <c r="O284" s="836">
        <v>1</v>
      </c>
      <c r="P284" s="835">
        <v>1385.62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12</v>
      </c>
      <c r="B285" s="832" t="s">
        <v>1253</v>
      </c>
      <c r="C285" s="832" t="s">
        <v>1259</v>
      </c>
      <c r="D285" s="833" t="s">
        <v>2928</v>
      </c>
      <c r="E285" s="834" t="s">
        <v>1271</v>
      </c>
      <c r="F285" s="832" t="s">
        <v>1254</v>
      </c>
      <c r="G285" s="832" t="s">
        <v>1320</v>
      </c>
      <c r="H285" s="832" t="s">
        <v>628</v>
      </c>
      <c r="I285" s="832" t="s">
        <v>1324</v>
      </c>
      <c r="J285" s="832" t="s">
        <v>1325</v>
      </c>
      <c r="K285" s="832" t="s">
        <v>1326</v>
      </c>
      <c r="L285" s="835">
        <v>736.33</v>
      </c>
      <c r="M285" s="835">
        <v>736.33</v>
      </c>
      <c r="N285" s="832">
        <v>1</v>
      </c>
      <c r="O285" s="836">
        <v>1</v>
      </c>
      <c r="P285" s="835">
        <v>736.33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12</v>
      </c>
      <c r="B286" s="832" t="s">
        <v>1253</v>
      </c>
      <c r="C286" s="832" t="s">
        <v>1259</v>
      </c>
      <c r="D286" s="833" t="s">
        <v>2928</v>
      </c>
      <c r="E286" s="834" t="s">
        <v>1271</v>
      </c>
      <c r="F286" s="832" t="s">
        <v>1254</v>
      </c>
      <c r="G286" s="832" t="s">
        <v>1831</v>
      </c>
      <c r="H286" s="832" t="s">
        <v>586</v>
      </c>
      <c r="I286" s="832" t="s">
        <v>1832</v>
      </c>
      <c r="J286" s="832" t="s">
        <v>1833</v>
      </c>
      <c r="K286" s="832" t="s">
        <v>1834</v>
      </c>
      <c r="L286" s="835">
        <v>37.979999999999997</v>
      </c>
      <c r="M286" s="835">
        <v>37.979999999999997</v>
      </c>
      <c r="N286" s="832">
        <v>1</v>
      </c>
      <c r="O286" s="836">
        <v>1</v>
      </c>
      <c r="P286" s="835">
        <v>37.979999999999997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12</v>
      </c>
      <c r="B287" s="832" t="s">
        <v>1253</v>
      </c>
      <c r="C287" s="832" t="s">
        <v>1259</v>
      </c>
      <c r="D287" s="833" t="s">
        <v>2928</v>
      </c>
      <c r="E287" s="834" t="s">
        <v>1271</v>
      </c>
      <c r="F287" s="832" t="s">
        <v>1254</v>
      </c>
      <c r="G287" s="832" t="s">
        <v>1296</v>
      </c>
      <c r="H287" s="832" t="s">
        <v>586</v>
      </c>
      <c r="I287" s="832" t="s">
        <v>1297</v>
      </c>
      <c r="J287" s="832" t="s">
        <v>1298</v>
      </c>
      <c r="K287" s="832" t="s">
        <v>1299</v>
      </c>
      <c r="L287" s="835">
        <v>77.599999999999994</v>
      </c>
      <c r="M287" s="835">
        <v>77.599999999999994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12</v>
      </c>
      <c r="B288" s="832" t="s">
        <v>1253</v>
      </c>
      <c r="C288" s="832" t="s">
        <v>1259</v>
      </c>
      <c r="D288" s="833" t="s">
        <v>2928</v>
      </c>
      <c r="E288" s="834" t="s">
        <v>1271</v>
      </c>
      <c r="F288" s="832" t="s">
        <v>1254</v>
      </c>
      <c r="G288" s="832" t="s">
        <v>1347</v>
      </c>
      <c r="H288" s="832" t="s">
        <v>586</v>
      </c>
      <c r="I288" s="832" t="s">
        <v>1348</v>
      </c>
      <c r="J288" s="832" t="s">
        <v>1349</v>
      </c>
      <c r="K288" s="832" t="s">
        <v>1350</v>
      </c>
      <c r="L288" s="835">
        <v>174.59</v>
      </c>
      <c r="M288" s="835">
        <v>698.36</v>
      </c>
      <c r="N288" s="832">
        <v>4</v>
      </c>
      <c r="O288" s="836">
        <v>4</v>
      </c>
      <c r="P288" s="835">
        <v>349.18</v>
      </c>
      <c r="Q288" s="837">
        <v>0.5</v>
      </c>
      <c r="R288" s="832">
        <v>2</v>
      </c>
      <c r="S288" s="837">
        <v>0.5</v>
      </c>
      <c r="T288" s="836">
        <v>2</v>
      </c>
      <c r="U288" s="838">
        <v>0.5</v>
      </c>
    </row>
    <row r="289" spans="1:21" ht="14.4" customHeight="1" x14ac:dyDescent="0.3">
      <c r="A289" s="831">
        <v>12</v>
      </c>
      <c r="B289" s="832" t="s">
        <v>1253</v>
      </c>
      <c r="C289" s="832" t="s">
        <v>1259</v>
      </c>
      <c r="D289" s="833" t="s">
        <v>2928</v>
      </c>
      <c r="E289" s="834" t="s">
        <v>1271</v>
      </c>
      <c r="F289" s="832" t="s">
        <v>1254</v>
      </c>
      <c r="G289" s="832" t="s">
        <v>1478</v>
      </c>
      <c r="H289" s="832" t="s">
        <v>586</v>
      </c>
      <c r="I289" s="832" t="s">
        <v>1479</v>
      </c>
      <c r="J289" s="832" t="s">
        <v>1480</v>
      </c>
      <c r="K289" s="832" t="s">
        <v>1481</v>
      </c>
      <c r="L289" s="835">
        <v>75.739999999999995</v>
      </c>
      <c r="M289" s="835">
        <v>378.7</v>
      </c>
      <c r="N289" s="832">
        <v>5</v>
      </c>
      <c r="O289" s="836">
        <v>2</v>
      </c>
      <c r="P289" s="835">
        <v>302.95999999999998</v>
      </c>
      <c r="Q289" s="837">
        <v>0.79999999999999993</v>
      </c>
      <c r="R289" s="832">
        <v>4</v>
      </c>
      <c r="S289" s="837">
        <v>0.8</v>
      </c>
      <c r="T289" s="836">
        <v>1</v>
      </c>
      <c r="U289" s="838">
        <v>0.5</v>
      </c>
    </row>
    <row r="290" spans="1:21" ht="14.4" customHeight="1" x14ac:dyDescent="0.3">
      <c r="A290" s="831">
        <v>12</v>
      </c>
      <c r="B290" s="832" t="s">
        <v>1253</v>
      </c>
      <c r="C290" s="832" t="s">
        <v>1259</v>
      </c>
      <c r="D290" s="833" t="s">
        <v>2928</v>
      </c>
      <c r="E290" s="834" t="s">
        <v>1271</v>
      </c>
      <c r="F290" s="832" t="s">
        <v>1254</v>
      </c>
      <c r="G290" s="832" t="s">
        <v>1379</v>
      </c>
      <c r="H290" s="832" t="s">
        <v>586</v>
      </c>
      <c r="I290" s="832" t="s">
        <v>1380</v>
      </c>
      <c r="J290" s="832" t="s">
        <v>1381</v>
      </c>
      <c r="K290" s="832" t="s">
        <v>1382</v>
      </c>
      <c r="L290" s="835">
        <v>78.33</v>
      </c>
      <c r="M290" s="835">
        <v>2819.88</v>
      </c>
      <c r="N290" s="832">
        <v>36</v>
      </c>
      <c r="O290" s="836">
        <v>8</v>
      </c>
      <c r="P290" s="835">
        <v>1566.6000000000001</v>
      </c>
      <c r="Q290" s="837">
        <v>0.55555555555555558</v>
      </c>
      <c r="R290" s="832">
        <v>20</v>
      </c>
      <c r="S290" s="837">
        <v>0.55555555555555558</v>
      </c>
      <c r="T290" s="836">
        <v>4</v>
      </c>
      <c r="U290" s="838">
        <v>0.5</v>
      </c>
    </row>
    <row r="291" spans="1:21" ht="14.4" customHeight="1" x14ac:dyDescent="0.3">
      <c r="A291" s="831">
        <v>12</v>
      </c>
      <c r="B291" s="832" t="s">
        <v>1253</v>
      </c>
      <c r="C291" s="832" t="s">
        <v>1259</v>
      </c>
      <c r="D291" s="833" t="s">
        <v>2928</v>
      </c>
      <c r="E291" s="834" t="s">
        <v>1271</v>
      </c>
      <c r="F291" s="832" t="s">
        <v>1254</v>
      </c>
      <c r="G291" s="832" t="s">
        <v>1355</v>
      </c>
      <c r="H291" s="832" t="s">
        <v>586</v>
      </c>
      <c r="I291" s="832" t="s">
        <v>1835</v>
      </c>
      <c r="J291" s="832" t="s">
        <v>1836</v>
      </c>
      <c r="K291" s="832" t="s">
        <v>1837</v>
      </c>
      <c r="L291" s="835">
        <v>34.56</v>
      </c>
      <c r="M291" s="835">
        <v>103.68</v>
      </c>
      <c r="N291" s="832">
        <v>3</v>
      </c>
      <c r="O291" s="836">
        <v>0.5</v>
      </c>
      <c r="P291" s="835">
        <v>103.68</v>
      </c>
      <c r="Q291" s="837">
        <v>1</v>
      </c>
      <c r="R291" s="832">
        <v>3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12</v>
      </c>
      <c r="B292" s="832" t="s">
        <v>1253</v>
      </c>
      <c r="C292" s="832" t="s">
        <v>1259</v>
      </c>
      <c r="D292" s="833" t="s">
        <v>2928</v>
      </c>
      <c r="E292" s="834" t="s">
        <v>1271</v>
      </c>
      <c r="F292" s="832" t="s">
        <v>1254</v>
      </c>
      <c r="G292" s="832" t="s">
        <v>1838</v>
      </c>
      <c r="H292" s="832" t="s">
        <v>586</v>
      </c>
      <c r="I292" s="832" t="s">
        <v>1839</v>
      </c>
      <c r="J292" s="832" t="s">
        <v>1840</v>
      </c>
      <c r="K292" s="832" t="s">
        <v>1841</v>
      </c>
      <c r="L292" s="835">
        <v>59.92</v>
      </c>
      <c r="M292" s="835">
        <v>539.28</v>
      </c>
      <c r="N292" s="832">
        <v>9</v>
      </c>
      <c r="O292" s="836">
        <v>3</v>
      </c>
      <c r="P292" s="835">
        <v>539.28</v>
      </c>
      <c r="Q292" s="837">
        <v>1</v>
      </c>
      <c r="R292" s="832">
        <v>9</v>
      </c>
      <c r="S292" s="837">
        <v>1</v>
      </c>
      <c r="T292" s="836">
        <v>3</v>
      </c>
      <c r="U292" s="838">
        <v>1</v>
      </c>
    </row>
    <row r="293" spans="1:21" ht="14.4" customHeight="1" x14ac:dyDescent="0.3">
      <c r="A293" s="831">
        <v>12</v>
      </c>
      <c r="B293" s="832" t="s">
        <v>1253</v>
      </c>
      <c r="C293" s="832" t="s">
        <v>1259</v>
      </c>
      <c r="D293" s="833" t="s">
        <v>2928</v>
      </c>
      <c r="E293" s="834" t="s">
        <v>1271</v>
      </c>
      <c r="F293" s="832" t="s">
        <v>1254</v>
      </c>
      <c r="G293" s="832" t="s">
        <v>1842</v>
      </c>
      <c r="H293" s="832" t="s">
        <v>586</v>
      </c>
      <c r="I293" s="832" t="s">
        <v>1843</v>
      </c>
      <c r="J293" s="832" t="s">
        <v>1844</v>
      </c>
      <c r="K293" s="832" t="s">
        <v>1845</v>
      </c>
      <c r="L293" s="835">
        <v>173.31</v>
      </c>
      <c r="M293" s="835">
        <v>173.31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12</v>
      </c>
      <c r="B294" s="832" t="s">
        <v>1253</v>
      </c>
      <c r="C294" s="832" t="s">
        <v>1259</v>
      </c>
      <c r="D294" s="833" t="s">
        <v>2928</v>
      </c>
      <c r="E294" s="834" t="s">
        <v>1271</v>
      </c>
      <c r="F294" s="832" t="s">
        <v>1254</v>
      </c>
      <c r="G294" s="832" t="s">
        <v>1846</v>
      </c>
      <c r="H294" s="832" t="s">
        <v>628</v>
      </c>
      <c r="I294" s="832" t="s">
        <v>1124</v>
      </c>
      <c r="J294" s="832" t="s">
        <v>861</v>
      </c>
      <c r="K294" s="832" t="s">
        <v>1125</v>
      </c>
      <c r="L294" s="835">
        <v>143.09</v>
      </c>
      <c r="M294" s="835">
        <v>143.09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12</v>
      </c>
      <c r="B295" s="832" t="s">
        <v>1253</v>
      </c>
      <c r="C295" s="832" t="s">
        <v>1259</v>
      </c>
      <c r="D295" s="833" t="s">
        <v>2928</v>
      </c>
      <c r="E295" s="834" t="s">
        <v>1271</v>
      </c>
      <c r="F295" s="832" t="s">
        <v>1254</v>
      </c>
      <c r="G295" s="832" t="s">
        <v>1329</v>
      </c>
      <c r="H295" s="832" t="s">
        <v>586</v>
      </c>
      <c r="I295" s="832" t="s">
        <v>1330</v>
      </c>
      <c r="J295" s="832" t="s">
        <v>624</v>
      </c>
      <c r="K295" s="832" t="s">
        <v>1331</v>
      </c>
      <c r="L295" s="835">
        <v>127.91</v>
      </c>
      <c r="M295" s="835">
        <v>255.82</v>
      </c>
      <c r="N295" s="832">
        <v>2</v>
      </c>
      <c r="O295" s="836">
        <v>1.5</v>
      </c>
      <c r="P295" s="835">
        <v>127.91</v>
      </c>
      <c r="Q295" s="837">
        <v>0.5</v>
      </c>
      <c r="R295" s="832">
        <v>1</v>
      </c>
      <c r="S295" s="837">
        <v>0.5</v>
      </c>
      <c r="T295" s="836">
        <v>1</v>
      </c>
      <c r="U295" s="838">
        <v>0.66666666666666663</v>
      </c>
    </row>
    <row r="296" spans="1:21" ht="14.4" customHeight="1" x14ac:dyDescent="0.3">
      <c r="A296" s="831">
        <v>12</v>
      </c>
      <c r="B296" s="832" t="s">
        <v>1253</v>
      </c>
      <c r="C296" s="832" t="s">
        <v>1259</v>
      </c>
      <c r="D296" s="833" t="s">
        <v>2928</v>
      </c>
      <c r="E296" s="834" t="s">
        <v>1271</v>
      </c>
      <c r="F296" s="832" t="s">
        <v>1254</v>
      </c>
      <c r="G296" s="832" t="s">
        <v>1329</v>
      </c>
      <c r="H296" s="832" t="s">
        <v>586</v>
      </c>
      <c r="I296" s="832" t="s">
        <v>1383</v>
      </c>
      <c r="J296" s="832" t="s">
        <v>624</v>
      </c>
      <c r="K296" s="832" t="s">
        <v>1384</v>
      </c>
      <c r="L296" s="835">
        <v>52.61</v>
      </c>
      <c r="M296" s="835">
        <v>263.04999999999995</v>
      </c>
      <c r="N296" s="832">
        <v>5</v>
      </c>
      <c r="O296" s="836">
        <v>3</v>
      </c>
      <c r="P296" s="835">
        <v>105.22</v>
      </c>
      <c r="Q296" s="837">
        <v>0.40000000000000008</v>
      </c>
      <c r="R296" s="832">
        <v>2</v>
      </c>
      <c r="S296" s="837">
        <v>0.4</v>
      </c>
      <c r="T296" s="836">
        <v>1</v>
      </c>
      <c r="U296" s="838">
        <v>0.33333333333333331</v>
      </c>
    </row>
    <row r="297" spans="1:21" ht="14.4" customHeight="1" x14ac:dyDescent="0.3">
      <c r="A297" s="831">
        <v>12</v>
      </c>
      <c r="B297" s="832" t="s">
        <v>1253</v>
      </c>
      <c r="C297" s="832" t="s">
        <v>1259</v>
      </c>
      <c r="D297" s="833" t="s">
        <v>2928</v>
      </c>
      <c r="E297" s="834" t="s">
        <v>1271</v>
      </c>
      <c r="F297" s="832" t="s">
        <v>1254</v>
      </c>
      <c r="G297" s="832" t="s">
        <v>1329</v>
      </c>
      <c r="H297" s="832" t="s">
        <v>586</v>
      </c>
      <c r="I297" s="832" t="s">
        <v>1847</v>
      </c>
      <c r="J297" s="832" t="s">
        <v>1848</v>
      </c>
      <c r="K297" s="832" t="s">
        <v>1849</v>
      </c>
      <c r="L297" s="835">
        <v>107.37</v>
      </c>
      <c r="M297" s="835">
        <v>107.37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12</v>
      </c>
      <c r="B298" s="832" t="s">
        <v>1253</v>
      </c>
      <c r="C298" s="832" t="s">
        <v>1259</v>
      </c>
      <c r="D298" s="833" t="s">
        <v>2928</v>
      </c>
      <c r="E298" s="834" t="s">
        <v>1271</v>
      </c>
      <c r="F298" s="832" t="s">
        <v>1254</v>
      </c>
      <c r="G298" s="832" t="s">
        <v>1385</v>
      </c>
      <c r="H298" s="832" t="s">
        <v>586</v>
      </c>
      <c r="I298" s="832" t="s">
        <v>1490</v>
      </c>
      <c r="J298" s="832" t="s">
        <v>1491</v>
      </c>
      <c r="K298" s="832" t="s">
        <v>1492</v>
      </c>
      <c r="L298" s="835">
        <v>89.88</v>
      </c>
      <c r="M298" s="835">
        <v>269.64</v>
      </c>
      <c r="N298" s="832">
        <v>3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12</v>
      </c>
      <c r="B299" s="832" t="s">
        <v>1253</v>
      </c>
      <c r="C299" s="832" t="s">
        <v>1259</v>
      </c>
      <c r="D299" s="833" t="s">
        <v>2928</v>
      </c>
      <c r="E299" s="834" t="s">
        <v>1271</v>
      </c>
      <c r="F299" s="832" t="s">
        <v>1254</v>
      </c>
      <c r="G299" s="832" t="s">
        <v>1385</v>
      </c>
      <c r="H299" s="832" t="s">
        <v>586</v>
      </c>
      <c r="I299" s="832" t="s">
        <v>1689</v>
      </c>
      <c r="J299" s="832" t="s">
        <v>1491</v>
      </c>
      <c r="K299" s="832" t="s">
        <v>1690</v>
      </c>
      <c r="L299" s="835">
        <v>89.88</v>
      </c>
      <c r="M299" s="835">
        <v>269.64</v>
      </c>
      <c r="N299" s="832">
        <v>3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12</v>
      </c>
      <c r="B300" s="832" t="s">
        <v>1253</v>
      </c>
      <c r="C300" s="832" t="s">
        <v>1259</v>
      </c>
      <c r="D300" s="833" t="s">
        <v>2928</v>
      </c>
      <c r="E300" s="834" t="s">
        <v>1271</v>
      </c>
      <c r="F300" s="832" t="s">
        <v>1254</v>
      </c>
      <c r="G300" s="832" t="s">
        <v>1332</v>
      </c>
      <c r="H300" s="832" t="s">
        <v>586</v>
      </c>
      <c r="I300" s="832" t="s">
        <v>1333</v>
      </c>
      <c r="J300" s="832" t="s">
        <v>1334</v>
      </c>
      <c r="K300" s="832" t="s">
        <v>1335</v>
      </c>
      <c r="L300" s="835">
        <v>308.69</v>
      </c>
      <c r="M300" s="835">
        <v>1543.45</v>
      </c>
      <c r="N300" s="832">
        <v>5</v>
      </c>
      <c r="O300" s="836">
        <v>1</v>
      </c>
      <c r="P300" s="835">
        <v>1543.45</v>
      </c>
      <c r="Q300" s="837">
        <v>1</v>
      </c>
      <c r="R300" s="832">
        <v>5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12</v>
      </c>
      <c r="B301" s="832" t="s">
        <v>1253</v>
      </c>
      <c r="C301" s="832" t="s">
        <v>1259</v>
      </c>
      <c r="D301" s="833" t="s">
        <v>2928</v>
      </c>
      <c r="E301" s="834" t="s">
        <v>1271</v>
      </c>
      <c r="F301" s="832" t="s">
        <v>1254</v>
      </c>
      <c r="G301" s="832" t="s">
        <v>1495</v>
      </c>
      <c r="H301" s="832" t="s">
        <v>586</v>
      </c>
      <c r="I301" s="832" t="s">
        <v>1496</v>
      </c>
      <c r="J301" s="832" t="s">
        <v>1497</v>
      </c>
      <c r="K301" s="832" t="s">
        <v>1498</v>
      </c>
      <c r="L301" s="835">
        <v>0</v>
      </c>
      <c r="M301" s="835">
        <v>0</v>
      </c>
      <c r="N301" s="832">
        <v>10</v>
      </c>
      <c r="O301" s="836">
        <v>4</v>
      </c>
      <c r="P301" s="835">
        <v>0</v>
      </c>
      <c r="Q301" s="837"/>
      <c r="R301" s="832">
        <v>10</v>
      </c>
      <c r="S301" s="837">
        <v>1</v>
      </c>
      <c r="T301" s="836">
        <v>4</v>
      </c>
      <c r="U301" s="838">
        <v>1</v>
      </c>
    </row>
    <row r="302" spans="1:21" ht="14.4" customHeight="1" x14ac:dyDescent="0.3">
      <c r="A302" s="831">
        <v>12</v>
      </c>
      <c r="B302" s="832" t="s">
        <v>1253</v>
      </c>
      <c r="C302" s="832" t="s">
        <v>1259</v>
      </c>
      <c r="D302" s="833" t="s">
        <v>2928</v>
      </c>
      <c r="E302" s="834" t="s">
        <v>1271</v>
      </c>
      <c r="F302" s="832" t="s">
        <v>1254</v>
      </c>
      <c r="G302" s="832" t="s">
        <v>1495</v>
      </c>
      <c r="H302" s="832" t="s">
        <v>586</v>
      </c>
      <c r="I302" s="832" t="s">
        <v>1850</v>
      </c>
      <c r="J302" s="832" t="s">
        <v>1851</v>
      </c>
      <c r="K302" s="832" t="s">
        <v>1852</v>
      </c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12</v>
      </c>
      <c r="B303" s="832" t="s">
        <v>1253</v>
      </c>
      <c r="C303" s="832" t="s">
        <v>1259</v>
      </c>
      <c r="D303" s="833" t="s">
        <v>2928</v>
      </c>
      <c r="E303" s="834" t="s">
        <v>1271</v>
      </c>
      <c r="F303" s="832" t="s">
        <v>1254</v>
      </c>
      <c r="G303" s="832" t="s">
        <v>1505</v>
      </c>
      <c r="H303" s="832" t="s">
        <v>586</v>
      </c>
      <c r="I303" s="832" t="s">
        <v>1853</v>
      </c>
      <c r="J303" s="832" t="s">
        <v>1854</v>
      </c>
      <c r="K303" s="832" t="s">
        <v>1507</v>
      </c>
      <c r="L303" s="835">
        <v>54.43</v>
      </c>
      <c r="M303" s="835">
        <v>54.43</v>
      </c>
      <c r="N303" s="832">
        <v>1</v>
      </c>
      <c r="O303" s="836">
        <v>1</v>
      </c>
      <c r="P303" s="835">
        <v>54.43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12</v>
      </c>
      <c r="B304" s="832" t="s">
        <v>1253</v>
      </c>
      <c r="C304" s="832" t="s">
        <v>1259</v>
      </c>
      <c r="D304" s="833" t="s">
        <v>2928</v>
      </c>
      <c r="E304" s="834" t="s">
        <v>1271</v>
      </c>
      <c r="F304" s="832" t="s">
        <v>1254</v>
      </c>
      <c r="G304" s="832" t="s">
        <v>1316</v>
      </c>
      <c r="H304" s="832" t="s">
        <v>628</v>
      </c>
      <c r="I304" s="832" t="s">
        <v>1209</v>
      </c>
      <c r="J304" s="832" t="s">
        <v>847</v>
      </c>
      <c r="K304" s="832" t="s">
        <v>848</v>
      </c>
      <c r="L304" s="835">
        <v>0</v>
      </c>
      <c r="M304" s="835">
        <v>0</v>
      </c>
      <c r="N304" s="832">
        <v>2</v>
      </c>
      <c r="O304" s="836">
        <v>0.5</v>
      </c>
      <c r="P304" s="835">
        <v>0</v>
      </c>
      <c r="Q304" s="837"/>
      <c r="R304" s="832">
        <v>2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12</v>
      </c>
      <c r="B305" s="832" t="s">
        <v>1253</v>
      </c>
      <c r="C305" s="832" t="s">
        <v>1259</v>
      </c>
      <c r="D305" s="833" t="s">
        <v>2928</v>
      </c>
      <c r="E305" s="834" t="s">
        <v>1271</v>
      </c>
      <c r="F305" s="832" t="s">
        <v>1254</v>
      </c>
      <c r="G305" s="832" t="s">
        <v>1508</v>
      </c>
      <c r="H305" s="832" t="s">
        <v>586</v>
      </c>
      <c r="I305" s="832" t="s">
        <v>1512</v>
      </c>
      <c r="J305" s="832" t="s">
        <v>1510</v>
      </c>
      <c r="K305" s="832" t="s">
        <v>1513</v>
      </c>
      <c r="L305" s="835">
        <v>3086.53</v>
      </c>
      <c r="M305" s="835">
        <v>9259.59</v>
      </c>
      <c r="N305" s="832">
        <v>3</v>
      </c>
      <c r="O305" s="836">
        <v>2.5</v>
      </c>
      <c r="P305" s="835">
        <v>6173.06</v>
      </c>
      <c r="Q305" s="837">
        <v>0.66666666666666674</v>
      </c>
      <c r="R305" s="832">
        <v>2</v>
      </c>
      <c r="S305" s="837">
        <v>0.66666666666666663</v>
      </c>
      <c r="T305" s="836">
        <v>2</v>
      </c>
      <c r="U305" s="838">
        <v>0.8</v>
      </c>
    </row>
    <row r="306" spans="1:21" ht="14.4" customHeight="1" x14ac:dyDescent="0.3">
      <c r="A306" s="831">
        <v>12</v>
      </c>
      <c r="B306" s="832" t="s">
        <v>1253</v>
      </c>
      <c r="C306" s="832" t="s">
        <v>1259</v>
      </c>
      <c r="D306" s="833" t="s">
        <v>2928</v>
      </c>
      <c r="E306" s="834" t="s">
        <v>1271</v>
      </c>
      <c r="F306" s="832" t="s">
        <v>1254</v>
      </c>
      <c r="G306" s="832" t="s">
        <v>1307</v>
      </c>
      <c r="H306" s="832" t="s">
        <v>586</v>
      </c>
      <c r="I306" s="832" t="s">
        <v>1308</v>
      </c>
      <c r="J306" s="832" t="s">
        <v>1309</v>
      </c>
      <c r="K306" s="832" t="s">
        <v>1310</v>
      </c>
      <c r="L306" s="835">
        <v>42.54</v>
      </c>
      <c r="M306" s="835">
        <v>85.08</v>
      </c>
      <c r="N306" s="832">
        <v>2</v>
      </c>
      <c r="O306" s="836">
        <v>2</v>
      </c>
      <c r="P306" s="835">
        <v>85.08</v>
      </c>
      <c r="Q306" s="837">
        <v>1</v>
      </c>
      <c r="R306" s="832">
        <v>2</v>
      </c>
      <c r="S306" s="837">
        <v>1</v>
      </c>
      <c r="T306" s="836">
        <v>2</v>
      </c>
      <c r="U306" s="838">
        <v>1</v>
      </c>
    </row>
    <row r="307" spans="1:21" ht="14.4" customHeight="1" x14ac:dyDescent="0.3">
      <c r="A307" s="831">
        <v>12</v>
      </c>
      <c r="B307" s="832" t="s">
        <v>1253</v>
      </c>
      <c r="C307" s="832" t="s">
        <v>1259</v>
      </c>
      <c r="D307" s="833" t="s">
        <v>2928</v>
      </c>
      <c r="E307" s="834" t="s">
        <v>1271</v>
      </c>
      <c r="F307" s="832" t="s">
        <v>1254</v>
      </c>
      <c r="G307" s="832" t="s">
        <v>1307</v>
      </c>
      <c r="H307" s="832" t="s">
        <v>586</v>
      </c>
      <c r="I307" s="832" t="s">
        <v>1358</v>
      </c>
      <c r="J307" s="832" t="s">
        <v>983</v>
      </c>
      <c r="K307" s="832" t="s">
        <v>1310</v>
      </c>
      <c r="L307" s="835">
        <v>42.54</v>
      </c>
      <c r="M307" s="835">
        <v>595.56000000000006</v>
      </c>
      <c r="N307" s="832">
        <v>14</v>
      </c>
      <c r="O307" s="836">
        <v>12.5</v>
      </c>
      <c r="P307" s="835">
        <v>467.94000000000005</v>
      </c>
      <c r="Q307" s="837">
        <v>0.7857142857142857</v>
      </c>
      <c r="R307" s="832">
        <v>11</v>
      </c>
      <c r="S307" s="837">
        <v>0.7857142857142857</v>
      </c>
      <c r="T307" s="836">
        <v>10</v>
      </c>
      <c r="U307" s="838">
        <v>0.8</v>
      </c>
    </row>
    <row r="308" spans="1:21" ht="14.4" customHeight="1" x14ac:dyDescent="0.3">
      <c r="A308" s="831">
        <v>12</v>
      </c>
      <c r="B308" s="832" t="s">
        <v>1253</v>
      </c>
      <c r="C308" s="832" t="s">
        <v>1259</v>
      </c>
      <c r="D308" s="833" t="s">
        <v>2928</v>
      </c>
      <c r="E308" s="834" t="s">
        <v>1271</v>
      </c>
      <c r="F308" s="832" t="s">
        <v>1254</v>
      </c>
      <c r="G308" s="832" t="s">
        <v>1514</v>
      </c>
      <c r="H308" s="832" t="s">
        <v>628</v>
      </c>
      <c r="I308" s="832" t="s">
        <v>1855</v>
      </c>
      <c r="J308" s="832" t="s">
        <v>721</v>
      </c>
      <c r="K308" s="832" t="s">
        <v>1856</v>
      </c>
      <c r="L308" s="835">
        <v>100.1</v>
      </c>
      <c r="M308" s="835">
        <v>100.1</v>
      </c>
      <c r="N308" s="832">
        <v>1</v>
      </c>
      <c r="O308" s="836">
        <v>0.5</v>
      </c>
      <c r="P308" s="835">
        <v>100.1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12</v>
      </c>
      <c r="B309" s="832" t="s">
        <v>1253</v>
      </c>
      <c r="C309" s="832" t="s">
        <v>1259</v>
      </c>
      <c r="D309" s="833" t="s">
        <v>2928</v>
      </c>
      <c r="E309" s="834" t="s">
        <v>1271</v>
      </c>
      <c r="F309" s="832" t="s">
        <v>1254</v>
      </c>
      <c r="G309" s="832" t="s">
        <v>1514</v>
      </c>
      <c r="H309" s="832" t="s">
        <v>586</v>
      </c>
      <c r="I309" s="832" t="s">
        <v>1515</v>
      </c>
      <c r="J309" s="832" t="s">
        <v>1516</v>
      </c>
      <c r="K309" s="832" t="s">
        <v>1517</v>
      </c>
      <c r="L309" s="835">
        <v>333.68</v>
      </c>
      <c r="M309" s="835">
        <v>667.36</v>
      </c>
      <c r="N309" s="832">
        <v>2</v>
      </c>
      <c r="O309" s="836">
        <v>1.5</v>
      </c>
      <c r="P309" s="835">
        <v>333.68</v>
      </c>
      <c r="Q309" s="837">
        <v>0.5</v>
      </c>
      <c r="R309" s="832">
        <v>1</v>
      </c>
      <c r="S309" s="837">
        <v>0.5</v>
      </c>
      <c r="T309" s="836">
        <v>1</v>
      </c>
      <c r="U309" s="838">
        <v>0.66666666666666663</v>
      </c>
    </row>
    <row r="310" spans="1:21" ht="14.4" customHeight="1" x14ac:dyDescent="0.3">
      <c r="A310" s="831">
        <v>12</v>
      </c>
      <c r="B310" s="832" t="s">
        <v>1253</v>
      </c>
      <c r="C310" s="832" t="s">
        <v>1259</v>
      </c>
      <c r="D310" s="833" t="s">
        <v>2928</v>
      </c>
      <c r="E310" s="834" t="s">
        <v>1271</v>
      </c>
      <c r="F310" s="832" t="s">
        <v>1254</v>
      </c>
      <c r="G310" s="832" t="s">
        <v>1514</v>
      </c>
      <c r="H310" s="832" t="s">
        <v>586</v>
      </c>
      <c r="I310" s="832" t="s">
        <v>1857</v>
      </c>
      <c r="J310" s="832" t="s">
        <v>1516</v>
      </c>
      <c r="K310" s="832" t="s">
        <v>1858</v>
      </c>
      <c r="L310" s="835">
        <v>100.1</v>
      </c>
      <c r="M310" s="835">
        <v>100.1</v>
      </c>
      <c r="N310" s="832">
        <v>1</v>
      </c>
      <c r="O310" s="836">
        <v>0.5</v>
      </c>
      <c r="P310" s="835">
        <v>100.1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12</v>
      </c>
      <c r="B311" s="832" t="s">
        <v>1253</v>
      </c>
      <c r="C311" s="832" t="s">
        <v>1259</v>
      </c>
      <c r="D311" s="833" t="s">
        <v>2928</v>
      </c>
      <c r="E311" s="834" t="s">
        <v>1271</v>
      </c>
      <c r="F311" s="832" t="s">
        <v>1254</v>
      </c>
      <c r="G311" s="832" t="s">
        <v>1514</v>
      </c>
      <c r="H311" s="832" t="s">
        <v>628</v>
      </c>
      <c r="I311" s="832" t="s">
        <v>1140</v>
      </c>
      <c r="J311" s="832" t="s">
        <v>721</v>
      </c>
      <c r="K311" s="832" t="s">
        <v>1141</v>
      </c>
      <c r="L311" s="835">
        <v>300.31</v>
      </c>
      <c r="M311" s="835">
        <v>5405.5800000000008</v>
      </c>
      <c r="N311" s="832">
        <v>18</v>
      </c>
      <c r="O311" s="836">
        <v>18</v>
      </c>
      <c r="P311" s="835">
        <v>4804.9600000000009</v>
      </c>
      <c r="Q311" s="837">
        <v>0.88888888888888895</v>
      </c>
      <c r="R311" s="832">
        <v>16</v>
      </c>
      <c r="S311" s="837">
        <v>0.88888888888888884</v>
      </c>
      <c r="T311" s="836">
        <v>16</v>
      </c>
      <c r="U311" s="838">
        <v>0.88888888888888884</v>
      </c>
    </row>
    <row r="312" spans="1:21" ht="14.4" customHeight="1" x14ac:dyDescent="0.3">
      <c r="A312" s="831">
        <v>12</v>
      </c>
      <c r="B312" s="832" t="s">
        <v>1253</v>
      </c>
      <c r="C312" s="832" t="s">
        <v>1259</v>
      </c>
      <c r="D312" s="833" t="s">
        <v>2928</v>
      </c>
      <c r="E312" s="834" t="s">
        <v>1271</v>
      </c>
      <c r="F312" s="832" t="s">
        <v>1254</v>
      </c>
      <c r="G312" s="832" t="s">
        <v>1514</v>
      </c>
      <c r="H312" s="832" t="s">
        <v>628</v>
      </c>
      <c r="I312" s="832" t="s">
        <v>1704</v>
      </c>
      <c r="J312" s="832" t="s">
        <v>721</v>
      </c>
      <c r="K312" s="832" t="s">
        <v>1705</v>
      </c>
      <c r="L312" s="835">
        <v>333.68</v>
      </c>
      <c r="M312" s="835">
        <v>333.68</v>
      </c>
      <c r="N312" s="832">
        <v>1</v>
      </c>
      <c r="O312" s="836">
        <v>1</v>
      </c>
      <c r="P312" s="835">
        <v>333.68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12</v>
      </c>
      <c r="B313" s="832" t="s">
        <v>1253</v>
      </c>
      <c r="C313" s="832" t="s">
        <v>1259</v>
      </c>
      <c r="D313" s="833" t="s">
        <v>2928</v>
      </c>
      <c r="E313" s="834" t="s">
        <v>1271</v>
      </c>
      <c r="F313" s="832" t="s">
        <v>1254</v>
      </c>
      <c r="G313" s="832" t="s">
        <v>1514</v>
      </c>
      <c r="H313" s="832" t="s">
        <v>586</v>
      </c>
      <c r="I313" s="832" t="s">
        <v>1859</v>
      </c>
      <c r="J313" s="832" t="s">
        <v>1860</v>
      </c>
      <c r="K313" s="832" t="s">
        <v>1705</v>
      </c>
      <c r="L313" s="835">
        <v>333.68</v>
      </c>
      <c r="M313" s="835">
        <v>333.68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12</v>
      </c>
      <c r="B314" s="832" t="s">
        <v>1253</v>
      </c>
      <c r="C314" s="832" t="s">
        <v>1259</v>
      </c>
      <c r="D314" s="833" t="s">
        <v>2928</v>
      </c>
      <c r="E314" s="834" t="s">
        <v>1271</v>
      </c>
      <c r="F314" s="832" t="s">
        <v>1254</v>
      </c>
      <c r="G314" s="832" t="s">
        <v>1393</v>
      </c>
      <c r="H314" s="832" t="s">
        <v>586</v>
      </c>
      <c r="I314" s="832" t="s">
        <v>1394</v>
      </c>
      <c r="J314" s="832" t="s">
        <v>1395</v>
      </c>
      <c r="K314" s="832" t="s">
        <v>1396</v>
      </c>
      <c r="L314" s="835">
        <v>1514.87</v>
      </c>
      <c r="M314" s="835">
        <v>18178.439999999995</v>
      </c>
      <c r="N314" s="832">
        <v>12</v>
      </c>
      <c r="O314" s="836">
        <v>12</v>
      </c>
      <c r="P314" s="835">
        <v>16663.569999999996</v>
      </c>
      <c r="Q314" s="837">
        <v>0.91666666666666674</v>
      </c>
      <c r="R314" s="832">
        <v>11</v>
      </c>
      <c r="S314" s="837">
        <v>0.91666666666666663</v>
      </c>
      <c r="T314" s="836">
        <v>11</v>
      </c>
      <c r="U314" s="838">
        <v>0.91666666666666663</v>
      </c>
    </row>
    <row r="315" spans="1:21" ht="14.4" customHeight="1" x14ac:dyDescent="0.3">
      <c r="A315" s="831">
        <v>12</v>
      </c>
      <c r="B315" s="832" t="s">
        <v>1253</v>
      </c>
      <c r="C315" s="832" t="s">
        <v>1259</v>
      </c>
      <c r="D315" s="833" t="s">
        <v>2928</v>
      </c>
      <c r="E315" s="834" t="s">
        <v>1271</v>
      </c>
      <c r="F315" s="832" t="s">
        <v>1254</v>
      </c>
      <c r="G315" s="832" t="s">
        <v>1861</v>
      </c>
      <c r="H315" s="832" t="s">
        <v>586</v>
      </c>
      <c r="I315" s="832" t="s">
        <v>1862</v>
      </c>
      <c r="J315" s="832" t="s">
        <v>1863</v>
      </c>
      <c r="K315" s="832" t="s">
        <v>1864</v>
      </c>
      <c r="L315" s="835">
        <v>57.85</v>
      </c>
      <c r="M315" s="835">
        <v>115.7</v>
      </c>
      <c r="N315" s="832">
        <v>2</v>
      </c>
      <c r="O315" s="836">
        <v>0.5</v>
      </c>
      <c r="P315" s="835">
        <v>115.7</v>
      </c>
      <c r="Q315" s="837">
        <v>1</v>
      </c>
      <c r="R315" s="832">
        <v>2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12</v>
      </c>
      <c r="B316" s="832" t="s">
        <v>1253</v>
      </c>
      <c r="C316" s="832" t="s">
        <v>1259</v>
      </c>
      <c r="D316" s="833" t="s">
        <v>2928</v>
      </c>
      <c r="E316" s="834" t="s">
        <v>1271</v>
      </c>
      <c r="F316" s="832" t="s">
        <v>1254</v>
      </c>
      <c r="G316" s="832" t="s">
        <v>1865</v>
      </c>
      <c r="H316" s="832" t="s">
        <v>586</v>
      </c>
      <c r="I316" s="832" t="s">
        <v>1866</v>
      </c>
      <c r="J316" s="832" t="s">
        <v>1867</v>
      </c>
      <c r="K316" s="832" t="s">
        <v>1868</v>
      </c>
      <c r="L316" s="835">
        <v>93.96</v>
      </c>
      <c r="M316" s="835">
        <v>93.96</v>
      </c>
      <c r="N316" s="832">
        <v>1</v>
      </c>
      <c r="O316" s="836">
        <v>0.5</v>
      </c>
      <c r="P316" s="835">
        <v>93.96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12</v>
      </c>
      <c r="B317" s="832" t="s">
        <v>1253</v>
      </c>
      <c r="C317" s="832" t="s">
        <v>1259</v>
      </c>
      <c r="D317" s="833" t="s">
        <v>2928</v>
      </c>
      <c r="E317" s="834" t="s">
        <v>1271</v>
      </c>
      <c r="F317" s="832" t="s">
        <v>1254</v>
      </c>
      <c r="G317" s="832" t="s">
        <v>1869</v>
      </c>
      <c r="H317" s="832" t="s">
        <v>586</v>
      </c>
      <c r="I317" s="832" t="s">
        <v>1870</v>
      </c>
      <c r="J317" s="832" t="s">
        <v>1871</v>
      </c>
      <c r="K317" s="832" t="s">
        <v>1872</v>
      </c>
      <c r="L317" s="835">
        <v>25.12</v>
      </c>
      <c r="M317" s="835">
        <v>75.36</v>
      </c>
      <c r="N317" s="832">
        <v>3</v>
      </c>
      <c r="O317" s="836">
        <v>1.5</v>
      </c>
      <c r="P317" s="835">
        <v>75.36</v>
      </c>
      <c r="Q317" s="837">
        <v>1</v>
      </c>
      <c r="R317" s="832">
        <v>3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12</v>
      </c>
      <c r="B318" s="832" t="s">
        <v>1253</v>
      </c>
      <c r="C318" s="832" t="s">
        <v>1259</v>
      </c>
      <c r="D318" s="833" t="s">
        <v>2928</v>
      </c>
      <c r="E318" s="834" t="s">
        <v>1271</v>
      </c>
      <c r="F318" s="832" t="s">
        <v>1254</v>
      </c>
      <c r="G318" s="832" t="s">
        <v>1521</v>
      </c>
      <c r="H318" s="832" t="s">
        <v>586</v>
      </c>
      <c r="I318" s="832" t="s">
        <v>1873</v>
      </c>
      <c r="J318" s="832" t="s">
        <v>1523</v>
      </c>
      <c r="K318" s="832" t="s">
        <v>1874</v>
      </c>
      <c r="L318" s="835">
        <v>224.69</v>
      </c>
      <c r="M318" s="835">
        <v>224.69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12</v>
      </c>
      <c r="B319" s="832" t="s">
        <v>1253</v>
      </c>
      <c r="C319" s="832" t="s">
        <v>1259</v>
      </c>
      <c r="D319" s="833" t="s">
        <v>2928</v>
      </c>
      <c r="E319" s="834" t="s">
        <v>1271</v>
      </c>
      <c r="F319" s="832" t="s">
        <v>1254</v>
      </c>
      <c r="G319" s="832" t="s">
        <v>1527</v>
      </c>
      <c r="H319" s="832" t="s">
        <v>586</v>
      </c>
      <c r="I319" s="832" t="s">
        <v>1528</v>
      </c>
      <c r="J319" s="832" t="s">
        <v>1529</v>
      </c>
      <c r="K319" s="832" t="s">
        <v>1530</v>
      </c>
      <c r="L319" s="835">
        <v>1388.93</v>
      </c>
      <c r="M319" s="835">
        <v>4166.79</v>
      </c>
      <c r="N319" s="832">
        <v>3</v>
      </c>
      <c r="O319" s="836">
        <v>3</v>
      </c>
      <c r="P319" s="835">
        <v>4166.79</v>
      </c>
      <c r="Q319" s="837">
        <v>1</v>
      </c>
      <c r="R319" s="832">
        <v>3</v>
      </c>
      <c r="S319" s="837">
        <v>1</v>
      </c>
      <c r="T319" s="836">
        <v>3</v>
      </c>
      <c r="U319" s="838">
        <v>1</v>
      </c>
    </row>
    <row r="320" spans="1:21" ht="14.4" customHeight="1" x14ac:dyDescent="0.3">
      <c r="A320" s="831">
        <v>12</v>
      </c>
      <c r="B320" s="832" t="s">
        <v>1253</v>
      </c>
      <c r="C320" s="832" t="s">
        <v>1259</v>
      </c>
      <c r="D320" s="833" t="s">
        <v>2928</v>
      </c>
      <c r="E320" s="834" t="s">
        <v>1271</v>
      </c>
      <c r="F320" s="832" t="s">
        <v>1254</v>
      </c>
      <c r="G320" s="832" t="s">
        <v>1531</v>
      </c>
      <c r="H320" s="832" t="s">
        <v>586</v>
      </c>
      <c r="I320" s="832" t="s">
        <v>1532</v>
      </c>
      <c r="J320" s="832" t="s">
        <v>1533</v>
      </c>
      <c r="K320" s="832" t="s">
        <v>1534</v>
      </c>
      <c r="L320" s="835">
        <v>1546.98</v>
      </c>
      <c r="M320" s="835">
        <v>17016.78</v>
      </c>
      <c r="N320" s="832">
        <v>11</v>
      </c>
      <c r="O320" s="836">
        <v>11</v>
      </c>
      <c r="P320" s="835">
        <v>13922.819999999998</v>
      </c>
      <c r="Q320" s="837">
        <v>0.81818181818181812</v>
      </c>
      <c r="R320" s="832">
        <v>9</v>
      </c>
      <c r="S320" s="837">
        <v>0.81818181818181823</v>
      </c>
      <c r="T320" s="836">
        <v>9</v>
      </c>
      <c r="U320" s="838">
        <v>0.81818181818181823</v>
      </c>
    </row>
    <row r="321" spans="1:21" ht="14.4" customHeight="1" x14ac:dyDescent="0.3">
      <c r="A321" s="831">
        <v>12</v>
      </c>
      <c r="B321" s="832" t="s">
        <v>1253</v>
      </c>
      <c r="C321" s="832" t="s">
        <v>1259</v>
      </c>
      <c r="D321" s="833" t="s">
        <v>2928</v>
      </c>
      <c r="E321" s="834" t="s">
        <v>1271</v>
      </c>
      <c r="F321" s="832" t="s">
        <v>1254</v>
      </c>
      <c r="G321" s="832" t="s">
        <v>1539</v>
      </c>
      <c r="H321" s="832" t="s">
        <v>586</v>
      </c>
      <c r="I321" s="832" t="s">
        <v>1540</v>
      </c>
      <c r="J321" s="832" t="s">
        <v>1541</v>
      </c>
      <c r="K321" s="832" t="s">
        <v>1542</v>
      </c>
      <c r="L321" s="835">
        <v>0</v>
      </c>
      <c r="M321" s="835">
        <v>0</v>
      </c>
      <c r="N321" s="832">
        <v>4</v>
      </c>
      <c r="O321" s="836">
        <v>4</v>
      </c>
      <c r="P321" s="835">
        <v>0</v>
      </c>
      <c r="Q321" s="837"/>
      <c r="R321" s="832">
        <v>4</v>
      </c>
      <c r="S321" s="837">
        <v>1</v>
      </c>
      <c r="T321" s="836">
        <v>4</v>
      </c>
      <c r="U321" s="838">
        <v>1</v>
      </c>
    </row>
    <row r="322" spans="1:21" ht="14.4" customHeight="1" x14ac:dyDescent="0.3">
      <c r="A322" s="831">
        <v>12</v>
      </c>
      <c r="B322" s="832" t="s">
        <v>1253</v>
      </c>
      <c r="C322" s="832" t="s">
        <v>1259</v>
      </c>
      <c r="D322" s="833" t="s">
        <v>2928</v>
      </c>
      <c r="E322" s="834" t="s">
        <v>1271</v>
      </c>
      <c r="F322" s="832" t="s">
        <v>1254</v>
      </c>
      <c r="G322" s="832" t="s">
        <v>1546</v>
      </c>
      <c r="H322" s="832" t="s">
        <v>586</v>
      </c>
      <c r="I322" s="832" t="s">
        <v>1550</v>
      </c>
      <c r="J322" s="832" t="s">
        <v>1548</v>
      </c>
      <c r="K322" s="832" t="s">
        <v>1551</v>
      </c>
      <c r="L322" s="835">
        <v>1674.38</v>
      </c>
      <c r="M322" s="835">
        <v>1674.38</v>
      </c>
      <c r="N322" s="832">
        <v>1</v>
      </c>
      <c r="O322" s="836">
        <v>0.5</v>
      </c>
      <c r="P322" s="835">
        <v>1674.38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12</v>
      </c>
      <c r="B323" s="832" t="s">
        <v>1253</v>
      </c>
      <c r="C323" s="832" t="s">
        <v>1259</v>
      </c>
      <c r="D323" s="833" t="s">
        <v>2928</v>
      </c>
      <c r="E323" s="834" t="s">
        <v>1271</v>
      </c>
      <c r="F323" s="832" t="s">
        <v>1254</v>
      </c>
      <c r="G323" s="832" t="s">
        <v>1546</v>
      </c>
      <c r="H323" s="832" t="s">
        <v>586</v>
      </c>
      <c r="I323" s="832" t="s">
        <v>1735</v>
      </c>
      <c r="J323" s="832" t="s">
        <v>1548</v>
      </c>
      <c r="K323" s="832" t="s">
        <v>1736</v>
      </c>
      <c r="L323" s="835">
        <v>239.19</v>
      </c>
      <c r="M323" s="835">
        <v>239.19</v>
      </c>
      <c r="N323" s="832">
        <v>1</v>
      </c>
      <c r="O323" s="836">
        <v>0.5</v>
      </c>
      <c r="P323" s="835">
        <v>239.19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12</v>
      </c>
      <c r="B324" s="832" t="s">
        <v>1253</v>
      </c>
      <c r="C324" s="832" t="s">
        <v>1259</v>
      </c>
      <c r="D324" s="833" t="s">
        <v>2928</v>
      </c>
      <c r="E324" s="834" t="s">
        <v>1271</v>
      </c>
      <c r="F324" s="832" t="s">
        <v>1254</v>
      </c>
      <c r="G324" s="832" t="s">
        <v>1304</v>
      </c>
      <c r="H324" s="832" t="s">
        <v>628</v>
      </c>
      <c r="I324" s="832" t="s">
        <v>1157</v>
      </c>
      <c r="J324" s="832" t="s">
        <v>931</v>
      </c>
      <c r="K324" s="832" t="s">
        <v>1158</v>
      </c>
      <c r="L324" s="835">
        <v>154.36000000000001</v>
      </c>
      <c r="M324" s="835">
        <v>617.44000000000005</v>
      </c>
      <c r="N324" s="832">
        <v>4</v>
      </c>
      <c r="O324" s="836">
        <v>4</v>
      </c>
      <c r="P324" s="835">
        <v>617.44000000000005</v>
      </c>
      <c r="Q324" s="837">
        <v>1</v>
      </c>
      <c r="R324" s="832">
        <v>4</v>
      </c>
      <c r="S324" s="837">
        <v>1</v>
      </c>
      <c r="T324" s="836">
        <v>4</v>
      </c>
      <c r="U324" s="838">
        <v>1</v>
      </c>
    </row>
    <row r="325" spans="1:21" ht="14.4" customHeight="1" x14ac:dyDescent="0.3">
      <c r="A325" s="831">
        <v>12</v>
      </c>
      <c r="B325" s="832" t="s">
        <v>1253</v>
      </c>
      <c r="C325" s="832" t="s">
        <v>1259</v>
      </c>
      <c r="D325" s="833" t="s">
        <v>2928</v>
      </c>
      <c r="E325" s="834" t="s">
        <v>1271</v>
      </c>
      <c r="F325" s="832" t="s">
        <v>1254</v>
      </c>
      <c r="G325" s="832" t="s">
        <v>1304</v>
      </c>
      <c r="H325" s="832" t="s">
        <v>628</v>
      </c>
      <c r="I325" s="832" t="s">
        <v>1159</v>
      </c>
      <c r="J325" s="832" t="s">
        <v>1160</v>
      </c>
      <c r="K325" s="832" t="s">
        <v>1161</v>
      </c>
      <c r="L325" s="835">
        <v>149.52000000000001</v>
      </c>
      <c r="M325" s="835">
        <v>448.56000000000006</v>
      </c>
      <c r="N325" s="832">
        <v>3</v>
      </c>
      <c r="O325" s="836">
        <v>2</v>
      </c>
      <c r="P325" s="835">
        <v>448.56000000000006</v>
      </c>
      <c r="Q325" s="837">
        <v>1</v>
      </c>
      <c r="R325" s="832">
        <v>3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12</v>
      </c>
      <c r="B326" s="832" t="s">
        <v>1253</v>
      </c>
      <c r="C326" s="832" t="s">
        <v>1259</v>
      </c>
      <c r="D326" s="833" t="s">
        <v>2928</v>
      </c>
      <c r="E326" s="834" t="s">
        <v>1271</v>
      </c>
      <c r="F326" s="832" t="s">
        <v>1254</v>
      </c>
      <c r="G326" s="832" t="s">
        <v>1304</v>
      </c>
      <c r="H326" s="832" t="s">
        <v>586</v>
      </c>
      <c r="I326" s="832" t="s">
        <v>1875</v>
      </c>
      <c r="J326" s="832" t="s">
        <v>1876</v>
      </c>
      <c r="K326" s="832" t="s">
        <v>1877</v>
      </c>
      <c r="L326" s="835">
        <v>154.36000000000001</v>
      </c>
      <c r="M326" s="835">
        <v>154.36000000000001</v>
      </c>
      <c r="N326" s="832">
        <v>1</v>
      </c>
      <c r="O326" s="836">
        <v>1</v>
      </c>
      <c r="P326" s="835">
        <v>154.36000000000001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1253</v>
      </c>
      <c r="C327" s="832" t="s">
        <v>1259</v>
      </c>
      <c r="D327" s="833" t="s">
        <v>2928</v>
      </c>
      <c r="E327" s="834" t="s">
        <v>1271</v>
      </c>
      <c r="F327" s="832" t="s">
        <v>1254</v>
      </c>
      <c r="G327" s="832" t="s">
        <v>1878</v>
      </c>
      <c r="H327" s="832" t="s">
        <v>586</v>
      </c>
      <c r="I327" s="832" t="s">
        <v>1879</v>
      </c>
      <c r="J327" s="832" t="s">
        <v>1880</v>
      </c>
      <c r="K327" s="832" t="s">
        <v>1881</v>
      </c>
      <c r="L327" s="835">
        <v>0</v>
      </c>
      <c r="M327" s="835">
        <v>0</v>
      </c>
      <c r="N327" s="832">
        <v>1</v>
      </c>
      <c r="O327" s="836">
        <v>0.5</v>
      </c>
      <c r="P327" s="835">
        <v>0</v>
      </c>
      <c r="Q327" s="837"/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12</v>
      </c>
      <c r="B328" s="832" t="s">
        <v>1253</v>
      </c>
      <c r="C328" s="832" t="s">
        <v>1259</v>
      </c>
      <c r="D328" s="833" t="s">
        <v>2928</v>
      </c>
      <c r="E328" s="834" t="s">
        <v>1271</v>
      </c>
      <c r="F328" s="832" t="s">
        <v>1254</v>
      </c>
      <c r="G328" s="832" t="s">
        <v>1882</v>
      </c>
      <c r="H328" s="832" t="s">
        <v>628</v>
      </c>
      <c r="I328" s="832" t="s">
        <v>1883</v>
      </c>
      <c r="J328" s="832" t="s">
        <v>1884</v>
      </c>
      <c r="K328" s="832" t="s">
        <v>1885</v>
      </c>
      <c r="L328" s="835">
        <v>126.27</v>
      </c>
      <c r="M328" s="835">
        <v>126.27</v>
      </c>
      <c r="N328" s="832">
        <v>1</v>
      </c>
      <c r="O328" s="836">
        <v>0.5</v>
      </c>
      <c r="P328" s="835">
        <v>126.27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12</v>
      </c>
      <c r="B329" s="832" t="s">
        <v>1253</v>
      </c>
      <c r="C329" s="832" t="s">
        <v>1259</v>
      </c>
      <c r="D329" s="833" t="s">
        <v>2928</v>
      </c>
      <c r="E329" s="834" t="s">
        <v>1271</v>
      </c>
      <c r="F329" s="832" t="s">
        <v>1254</v>
      </c>
      <c r="G329" s="832" t="s">
        <v>1882</v>
      </c>
      <c r="H329" s="832" t="s">
        <v>628</v>
      </c>
      <c r="I329" s="832" t="s">
        <v>1886</v>
      </c>
      <c r="J329" s="832" t="s">
        <v>1884</v>
      </c>
      <c r="K329" s="832" t="s">
        <v>1887</v>
      </c>
      <c r="L329" s="835">
        <v>84.18</v>
      </c>
      <c r="M329" s="835">
        <v>84.18</v>
      </c>
      <c r="N329" s="832">
        <v>1</v>
      </c>
      <c r="O329" s="836">
        <v>1</v>
      </c>
      <c r="P329" s="835">
        <v>84.18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12</v>
      </c>
      <c r="B330" s="832" t="s">
        <v>1253</v>
      </c>
      <c r="C330" s="832" t="s">
        <v>1259</v>
      </c>
      <c r="D330" s="833" t="s">
        <v>2928</v>
      </c>
      <c r="E330" s="834" t="s">
        <v>1271</v>
      </c>
      <c r="F330" s="832" t="s">
        <v>1255</v>
      </c>
      <c r="G330" s="832" t="s">
        <v>1741</v>
      </c>
      <c r="H330" s="832" t="s">
        <v>586</v>
      </c>
      <c r="I330" s="832" t="s">
        <v>1762</v>
      </c>
      <c r="J330" s="832" t="s">
        <v>1743</v>
      </c>
      <c r="K330" s="832"/>
      <c r="L330" s="835">
        <v>0</v>
      </c>
      <c r="M330" s="835">
        <v>0</v>
      </c>
      <c r="N330" s="832">
        <v>2</v>
      </c>
      <c r="O330" s="836">
        <v>2</v>
      </c>
      <c r="P330" s="835">
        <v>0</v>
      </c>
      <c r="Q330" s="837"/>
      <c r="R330" s="832">
        <v>2</v>
      </c>
      <c r="S330" s="837">
        <v>1</v>
      </c>
      <c r="T330" s="836">
        <v>2</v>
      </c>
      <c r="U330" s="838">
        <v>1</v>
      </c>
    </row>
    <row r="331" spans="1:21" ht="14.4" customHeight="1" x14ac:dyDescent="0.3">
      <c r="A331" s="831">
        <v>12</v>
      </c>
      <c r="B331" s="832" t="s">
        <v>1253</v>
      </c>
      <c r="C331" s="832" t="s">
        <v>1259</v>
      </c>
      <c r="D331" s="833" t="s">
        <v>2928</v>
      </c>
      <c r="E331" s="834" t="s">
        <v>1271</v>
      </c>
      <c r="F331" s="832" t="s">
        <v>1255</v>
      </c>
      <c r="G331" s="832" t="s">
        <v>1741</v>
      </c>
      <c r="H331" s="832" t="s">
        <v>586</v>
      </c>
      <c r="I331" s="832" t="s">
        <v>1888</v>
      </c>
      <c r="J331" s="832" t="s">
        <v>1743</v>
      </c>
      <c r="K331" s="832"/>
      <c r="L331" s="835">
        <v>0</v>
      </c>
      <c r="M331" s="835">
        <v>0</v>
      </c>
      <c r="N331" s="832">
        <v>1</v>
      </c>
      <c r="O331" s="836">
        <v>1</v>
      </c>
      <c r="P331" s="835">
        <v>0</v>
      </c>
      <c r="Q331" s="837"/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12</v>
      </c>
      <c r="B332" s="832" t="s">
        <v>1253</v>
      </c>
      <c r="C332" s="832" t="s">
        <v>1259</v>
      </c>
      <c r="D332" s="833" t="s">
        <v>2928</v>
      </c>
      <c r="E332" s="834" t="s">
        <v>1271</v>
      </c>
      <c r="F332" s="832" t="s">
        <v>1255</v>
      </c>
      <c r="G332" s="832" t="s">
        <v>1741</v>
      </c>
      <c r="H332" s="832" t="s">
        <v>586</v>
      </c>
      <c r="I332" s="832" t="s">
        <v>1742</v>
      </c>
      <c r="J332" s="832" t="s">
        <v>1743</v>
      </c>
      <c r="K332" s="832"/>
      <c r="L332" s="835">
        <v>0</v>
      </c>
      <c r="M332" s="835">
        <v>0</v>
      </c>
      <c r="N332" s="832">
        <v>1</v>
      </c>
      <c r="O332" s="836">
        <v>1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12</v>
      </c>
      <c r="B333" s="832" t="s">
        <v>1253</v>
      </c>
      <c r="C333" s="832" t="s">
        <v>1259</v>
      </c>
      <c r="D333" s="833" t="s">
        <v>2928</v>
      </c>
      <c r="E333" s="834" t="s">
        <v>1271</v>
      </c>
      <c r="F333" s="832" t="s">
        <v>1256</v>
      </c>
      <c r="G333" s="832" t="s">
        <v>1554</v>
      </c>
      <c r="H333" s="832" t="s">
        <v>586</v>
      </c>
      <c r="I333" s="832" t="s">
        <v>1889</v>
      </c>
      <c r="J333" s="832" t="s">
        <v>1890</v>
      </c>
      <c r="K333" s="832" t="s">
        <v>1891</v>
      </c>
      <c r="L333" s="835">
        <v>625.5</v>
      </c>
      <c r="M333" s="835">
        <v>5629.5</v>
      </c>
      <c r="N333" s="832">
        <v>9</v>
      </c>
      <c r="O333" s="836">
        <v>1</v>
      </c>
      <c r="P333" s="835">
        <v>5629.5</v>
      </c>
      <c r="Q333" s="837">
        <v>1</v>
      </c>
      <c r="R333" s="832">
        <v>9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12</v>
      </c>
      <c r="B334" s="832" t="s">
        <v>1253</v>
      </c>
      <c r="C334" s="832" t="s">
        <v>1259</v>
      </c>
      <c r="D334" s="833" t="s">
        <v>2928</v>
      </c>
      <c r="E334" s="834" t="s">
        <v>1271</v>
      </c>
      <c r="F334" s="832" t="s">
        <v>1256</v>
      </c>
      <c r="G334" s="832" t="s">
        <v>1892</v>
      </c>
      <c r="H334" s="832" t="s">
        <v>586</v>
      </c>
      <c r="I334" s="832" t="s">
        <v>1893</v>
      </c>
      <c r="J334" s="832" t="s">
        <v>1894</v>
      </c>
      <c r="K334" s="832" t="s">
        <v>1895</v>
      </c>
      <c r="L334" s="835">
        <v>410</v>
      </c>
      <c r="M334" s="835">
        <v>410</v>
      </c>
      <c r="N334" s="832">
        <v>1</v>
      </c>
      <c r="O334" s="836">
        <v>1</v>
      </c>
      <c r="P334" s="835">
        <v>410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12</v>
      </c>
      <c r="B335" s="832" t="s">
        <v>1253</v>
      </c>
      <c r="C335" s="832" t="s">
        <v>1259</v>
      </c>
      <c r="D335" s="833" t="s">
        <v>2928</v>
      </c>
      <c r="E335" s="834" t="s">
        <v>1271</v>
      </c>
      <c r="F335" s="832" t="s">
        <v>1256</v>
      </c>
      <c r="G335" s="832" t="s">
        <v>1896</v>
      </c>
      <c r="H335" s="832" t="s">
        <v>586</v>
      </c>
      <c r="I335" s="832" t="s">
        <v>1897</v>
      </c>
      <c r="J335" s="832" t="s">
        <v>1898</v>
      </c>
      <c r="K335" s="832" t="s">
        <v>1899</v>
      </c>
      <c r="L335" s="835">
        <v>378.48</v>
      </c>
      <c r="M335" s="835">
        <v>378.48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12</v>
      </c>
      <c r="B336" s="832" t="s">
        <v>1253</v>
      </c>
      <c r="C336" s="832" t="s">
        <v>1259</v>
      </c>
      <c r="D336" s="833" t="s">
        <v>2928</v>
      </c>
      <c r="E336" s="834" t="s">
        <v>1271</v>
      </c>
      <c r="F336" s="832" t="s">
        <v>1256</v>
      </c>
      <c r="G336" s="832" t="s">
        <v>1300</v>
      </c>
      <c r="H336" s="832" t="s">
        <v>586</v>
      </c>
      <c r="I336" s="832" t="s">
        <v>1568</v>
      </c>
      <c r="J336" s="832" t="s">
        <v>1569</v>
      </c>
      <c r="K336" s="832" t="s">
        <v>1570</v>
      </c>
      <c r="L336" s="835">
        <v>99.99</v>
      </c>
      <c r="M336" s="835">
        <v>1199.8799999999999</v>
      </c>
      <c r="N336" s="832">
        <v>12</v>
      </c>
      <c r="O336" s="836">
        <v>1</v>
      </c>
      <c r="P336" s="835">
        <v>1199.8799999999999</v>
      </c>
      <c r="Q336" s="837">
        <v>1</v>
      </c>
      <c r="R336" s="832">
        <v>12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12</v>
      </c>
      <c r="B337" s="832" t="s">
        <v>1253</v>
      </c>
      <c r="C337" s="832" t="s">
        <v>1259</v>
      </c>
      <c r="D337" s="833" t="s">
        <v>2928</v>
      </c>
      <c r="E337" s="834" t="s">
        <v>1271</v>
      </c>
      <c r="F337" s="832" t="s">
        <v>1256</v>
      </c>
      <c r="G337" s="832" t="s">
        <v>1300</v>
      </c>
      <c r="H337" s="832" t="s">
        <v>586</v>
      </c>
      <c r="I337" s="832" t="s">
        <v>1397</v>
      </c>
      <c r="J337" s="832" t="s">
        <v>1398</v>
      </c>
      <c r="K337" s="832" t="s">
        <v>1399</v>
      </c>
      <c r="L337" s="835">
        <v>48.75</v>
      </c>
      <c r="M337" s="835">
        <v>48.75</v>
      </c>
      <c r="N337" s="832">
        <v>1</v>
      </c>
      <c r="O337" s="836">
        <v>1</v>
      </c>
      <c r="P337" s="835">
        <v>48.75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12</v>
      </c>
      <c r="B338" s="832" t="s">
        <v>1253</v>
      </c>
      <c r="C338" s="832" t="s">
        <v>1259</v>
      </c>
      <c r="D338" s="833" t="s">
        <v>2928</v>
      </c>
      <c r="E338" s="834" t="s">
        <v>1271</v>
      </c>
      <c r="F338" s="832" t="s">
        <v>1256</v>
      </c>
      <c r="G338" s="832" t="s">
        <v>1300</v>
      </c>
      <c r="H338" s="832" t="s">
        <v>586</v>
      </c>
      <c r="I338" s="832" t="s">
        <v>1900</v>
      </c>
      <c r="J338" s="832" t="s">
        <v>1901</v>
      </c>
      <c r="K338" s="832" t="s">
        <v>1902</v>
      </c>
      <c r="L338" s="835">
        <v>420</v>
      </c>
      <c r="M338" s="835">
        <v>840</v>
      </c>
      <c r="N338" s="832">
        <v>2</v>
      </c>
      <c r="O338" s="836">
        <v>1</v>
      </c>
      <c r="P338" s="835">
        <v>840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12</v>
      </c>
      <c r="B339" s="832" t="s">
        <v>1253</v>
      </c>
      <c r="C339" s="832" t="s">
        <v>1259</v>
      </c>
      <c r="D339" s="833" t="s">
        <v>2928</v>
      </c>
      <c r="E339" s="834" t="s">
        <v>1271</v>
      </c>
      <c r="F339" s="832" t="s">
        <v>1256</v>
      </c>
      <c r="G339" s="832" t="s">
        <v>1300</v>
      </c>
      <c r="H339" s="832" t="s">
        <v>586</v>
      </c>
      <c r="I339" s="832" t="s">
        <v>1571</v>
      </c>
      <c r="J339" s="832" t="s">
        <v>1572</v>
      </c>
      <c r="K339" s="832" t="s">
        <v>1573</v>
      </c>
      <c r="L339" s="835">
        <v>500</v>
      </c>
      <c r="M339" s="835">
        <v>500</v>
      </c>
      <c r="N339" s="832">
        <v>1</v>
      </c>
      <c r="O339" s="836">
        <v>1</v>
      </c>
      <c r="P339" s="835">
        <v>500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12</v>
      </c>
      <c r="B340" s="832" t="s">
        <v>1253</v>
      </c>
      <c r="C340" s="832" t="s">
        <v>1259</v>
      </c>
      <c r="D340" s="833" t="s">
        <v>2928</v>
      </c>
      <c r="E340" s="834" t="s">
        <v>1271</v>
      </c>
      <c r="F340" s="832" t="s">
        <v>1256</v>
      </c>
      <c r="G340" s="832" t="s">
        <v>1300</v>
      </c>
      <c r="H340" s="832" t="s">
        <v>586</v>
      </c>
      <c r="I340" s="832" t="s">
        <v>1301</v>
      </c>
      <c r="J340" s="832" t="s">
        <v>1302</v>
      </c>
      <c r="K340" s="832" t="s">
        <v>1303</v>
      </c>
      <c r="L340" s="835">
        <v>190</v>
      </c>
      <c r="M340" s="835">
        <v>1330</v>
      </c>
      <c r="N340" s="832">
        <v>7</v>
      </c>
      <c r="O340" s="836">
        <v>1</v>
      </c>
      <c r="P340" s="835">
        <v>1330</v>
      </c>
      <c r="Q340" s="837">
        <v>1</v>
      </c>
      <c r="R340" s="832">
        <v>7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12</v>
      </c>
      <c r="B341" s="832" t="s">
        <v>1253</v>
      </c>
      <c r="C341" s="832" t="s">
        <v>1259</v>
      </c>
      <c r="D341" s="833" t="s">
        <v>2928</v>
      </c>
      <c r="E341" s="834" t="s">
        <v>1271</v>
      </c>
      <c r="F341" s="832" t="s">
        <v>1256</v>
      </c>
      <c r="G341" s="832" t="s">
        <v>1300</v>
      </c>
      <c r="H341" s="832" t="s">
        <v>586</v>
      </c>
      <c r="I341" s="832" t="s">
        <v>1903</v>
      </c>
      <c r="J341" s="832" t="s">
        <v>1904</v>
      </c>
      <c r="K341" s="832" t="s">
        <v>1905</v>
      </c>
      <c r="L341" s="835">
        <v>16.940000000000001</v>
      </c>
      <c r="M341" s="835">
        <v>508.20000000000005</v>
      </c>
      <c r="N341" s="832">
        <v>30</v>
      </c>
      <c r="O341" s="836">
        <v>1</v>
      </c>
      <c r="P341" s="835">
        <v>508.20000000000005</v>
      </c>
      <c r="Q341" s="837">
        <v>1</v>
      </c>
      <c r="R341" s="832">
        <v>30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12</v>
      </c>
      <c r="B342" s="832" t="s">
        <v>1253</v>
      </c>
      <c r="C342" s="832" t="s">
        <v>1259</v>
      </c>
      <c r="D342" s="833" t="s">
        <v>2928</v>
      </c>
      <c r="E342" s="834" t="s">
        <v>1271</v>
      </c>
      <c r="F342" s="832" t="s">
        <v>1256</v>
      </c>
      <c r="G342" s="832" t="s">
        <v>1300</v>
      </c>
      <c r="H342" s="832" t="s">
        <v>586</v>
      </c>
      <c r="I342" s="832" t="s">
        <v>1906</v>
      </c>
      <c r="J342" s="832" t="s">
        <v>1907</v>
      </c>
      <c r="K342" s="832" t="s">
        <v>1908</v>
      </c>
      <c r="L342" s="835">
        <v>89.99</v>
      </c>
      <c r="M342" s="835">
        <v>1349.85</v>
      </c>
      <c r="N342" s="832">
        <v>15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12</v>
      </c>
      <c r="B343" s="832" t="s">
        <v>1253</v>
      </c>
      <c r="C343" s="832" t="s">
        <v>1259</v>
      </c>
      <c r="D343" s="833" t="s">
        <v>2928</v>
      </c>
      <c r="E343" s="834" t="s">
        <v>1271</v>
      </c>
      <c r="F343" s="832" t="s">
        <v>1256</v>
      </c>
      <c r="G343" s="832" t="s">
        <v>1615</v>
      </c>
      <c r="H343" s="832" t="s">
        <v>586</v>
      </c>
      <c r="I343" s="832" t="s">
        <v>1750</v>
      </c>
      <c r="J343" s="832" t="s">
        <v>1620</v>
      </c>
      <c r="K343" s="832" t="s">
        <v>1751</v>
      </c>
      <c r="L343" s="835">
        <v>1500</v>
      </c>
      <c r="M343" s="835">
        <v>22500</v>
      </c>
      <c r="N343" s="832">
        <v>15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12</v>
      </c>
      <c r="B344" s="832" t="s">
        <v>1253</v>
      </c>
      <c r="C344" s="832" t="s">
        <v>1259</v>
      </c>
      <c r="D344" s="833" t="s">
        <v>2928</v>
      </c>
      <c r="E344" s="834" t="s">
        <v>1271</v>
      </c>
      <c r="F344" s="832" t="s">
        <v>1256</v>
      </c>
      <c r="G344" s="832" t="s">
        <v>1615</v>
      </c>
      <c r="H344" s="832" t="s">
        <v>586</v>
      </c>
      <c r="I344" s="832" t="s">
        <v>1909</v>
      </c>
      <c r="J344" s="832" t="s">
        <v>1910</v>
      </c>
      <c r="K344" s="832" t="s">
        <v>1911</v>
      </c>
      <c r="L344" s="835">
        <v>1500</v>
      </c>
      <c r="M344" s="835">
        <v>13500</v>
      </c>
      <c r="N344" s="832">
        <v>9</v>
      </c>
      <c r="O344" s="836">
        <v>1</v>
      </c>
      <c r="P344" s="835">
        <v>13500</v>
      </c>
      <c r="Q344" s="837">
        <v>1</v>
      </c>
      <c r="R344" s="832">
        <v>9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12</v>
      </c>
      <c r="B345" s="832" t="s">
        <v>1253</v>
      </c>
      <c r="C345" s="832" t="s">
        <v>1259</v>
      </c>
      <c r="D345" s="833" t="s">
        <v>2928</v>
      </c>
      <c r="E345" s="834" t="s">
        <v>1271</v>
      </c>
      <c r="F345" s="832" t="s">
        <v>1256</v>
      </c>
      <c r="G345" s="832" t="s">
        <v>1615</v>
      </c>
      <c r="H345" s="832" t="s">
        <v>586</v>
      </c>
      <c r="I345" s="832" t="s">
        <v>1912</v>
      </c>
      <c r="J345" s="832" t="s">
        <v>1913</v>
      </c>
      <c r="K345" s="832" t="s">
        <v>1914</v>
      </c>
      <c r="L345" s="835">
        <v>9.0399999999999991</v>
      </c>
      <c r="M345" s="835">
        <v>27.119999999999997</v>
      </c>
      <c r="N345" s="832">
        <v>3</v>
      </c>
      <c r="O345" s="836">
        <v>1</v>
      </c>
      <c r="P345" s="835">
        <v>27.119999999999997</v>
      </c>
      <c r="Q345" s="837">
        <v>1</v>
      </c>
      <c r="R345" s="832">
        <v>3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12</v>
      </c>
      <c r="B346" s="832" t="s">
        <v>1253</v>
      </c>
      <c r="C346" s="832" t="s">
        <v>1259</v>
      </c>
      <c r="D346" s="833" t="s">
        <v>2928</v>
      </c>
      <c r="E346" s="834" t="s">
        <v>1272</v>
      </c>
      <c r="F346" s="832" t="s">
        <v>1254</v>
      </c>
      <c r="G346" s="832" t="s">
        <v>1915</v>
      </c>
      <c r="H346" s="832" t="s">
        <v>628</v>
      </c>
      <c r="I346" s="832" t="s">
        <v>1916</v>
      </c>
      <c r="J346" s="832" t="s">
        <v>629</v>
      </c>
      <c r="K346" s="832" t="s">
        <v>1205</v>
      </c>
      <c r="L346" s="835">
        <v>72.55</v>
      </c>
      <c r="M346" s="835">
        <v>72.55</v>
      </c>
      <c r="N346" s="832">
        <v>1</v>
      </c>
      <c r="O346" s="836">
        <v>0.5</v>
      </c>
      <c r="P346" s="835">
        <v>72.55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12</v>
      </c>
      <c r="B347" s="832" t="s">
        <v>1253</v>
      </c>
      <c r="C347" s="832" t="s">
        <v>1259</v>
      </c>
      <c r="D347" s="833" t="s">
        <v>2928</v>
      </c>
      <c r="E347" s="834" t="s">
        <v>1272</v>
      </c>
      <c r="F347" s="832" t="s">
        <v>1254</v>
      </c>
      <c r="G347" s="832" t="s">
        <v>1403</v>
      </c>
      <c r="H347" s="832" t="s">
        <v>586</v>
      </c>
      <c r="I347" s="832" t="s">
        <v>1404</v>
      </c>
      <c r="J347" s="832" t="s">
        <v>1405</v>
      </c>
      <c r="K347" s="832" t="s">
        <v>1406</v>
      </c>
      <c r="L347" s="835">
        <v>0</v>
      </c>
      <c r="M347" s="835">
        <v>0</v>
      </c>
      <c r="N347" s="832">
        <v>2</v>
      </c>
      <c r="O347" s="836">
        <v>2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12</v>
      </c>
      <c r="B348" s="832" t="s">
        <v>1253</v>
      </c>
      <c r="C348" s="832" t="s">
        <v>1259</v>
      </c>
      <c r="D348" s="833" t="s">
        <v>2928</v>
      </c>
      <c r="E348" s="834" t="s">
        <v>1272</v>
      </c>
      <c r="F348" s="832" t="s">
        <v>1254</v>
      </c>
      <c r="G348" s="832" t="s">
        <v>1403</v>
      </c>
      <c r="H348" s="832" t="s">
        <v>586</v>
      </c>
      <c r="I348" s="832" t="s">
        <v>1645</v>
      </c>
      <c r="J348" s="832" t="s">
        <v>1646</v>
      </c>
      <c r="K348" s="832" t="s">
        <v>1647</v>
      </c>
      <c r="L348" s="835">
        <v>0</v>
      </c>
      <c r="M348" s="835">
        <v>0</v>
      </c>
      <c r="N348" s="832">
        <v>2</v>
      </c>
      <c r="O348" s="836">
        <v>2</v>
      </c>
      <c r="P348" s="835">
        <v>0</v>
      </c>
      <c r="Q348" s="837"/>
      <c r="R348" s="832">
        <v>2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12</v>
      </c>
      <c r="B349" s="832" t="s">
        <v>1253</v>
      </c>
      <c r="C349" s="832" t="s">
        <v>1259</v>
      </c>
      <c r="D349" s="833" t="s">
        <v>2928</v>
      </c>
      <c r="E349" s="834" t="s">
        <v>1272</v>
      </c>
      <c r="F349" s="832" t="s">
        <v>1254</v>
      </c>
      <c r="G349" s="832" t="s">
        <v>1917</v>
      </c>
      <c r="H349" s="832" t="s">
        <v>628</v>
      </c>
      <c r="I349" s="832" t="s">
        <v>1918</v>
      </c>
      <c r="J349" s="832" t="s">
        <v>1919</v>
      </c>
      <c r="K349" s="832" t="s">
        <v>1920</v>
      </c>
      <c r="L349" s="835">
        <v>103.8</v>
      </c>
      <c r="M349" s="835">
        <v>103.8</v>
      </c>
      <c r="N349" s="832">
        <v>1</v>
      </c>
      <c r="O349" s="836">
        <v>1</v>
      </c>
      <c r="P349" s="835">
        <v>103.8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12</v>
      </c>
      <c r="B350" s="832" t="s">
        <v>1253</v>
      </c>
      <c r="C350" s="832" t="s">
        <v>1259</v>
      </c>
      <c r="D350" s="833" t="s">
        <v>2928</v>
      </c>
      <c r="E350" s="834" t="s">
        <v>1272</v>
      </c>
      <c r="F350" s="832" t="s">
        <v>1254</v>
      </c>
      <c r="G350" s="832" t="s">
        <v>1413</v>
      </c>
      <c r="H350" s="832" t="s">
        <v>628</v>
      </c>
      <c r="I350" s="832" t="s">
        <v>1662</v>
      </c>
      <c r="J350" s="832" t="s">
        <v>1415</v>
      </c>
      <c r="K350" s="832" t="s">
        <v>1663</v>
      </c>
      <c r="L350" s="835">
        <v>3818.86</v>
      </c>
      <c r="M350" s="835">
        <v>3818.86</v>
      </c>
      <c r="N350" s="832">
        <v>1</v>
      </c>
      <c r="O350" s="836">
        <v>1</v>
      </c>
      <c r="P350" s="835">
        <v>3818.86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12</v>
      </c>
      <c r="B351" s="832" t="s">
        <v>1253</v>
      </c>
      <c r="C351" s="832" t="s">
        <v>1259</v>
      </c>
      <c r="D351" s="833" t="s">
        <v>2928</v>
      </c>
      <c r="E351" s="834" t="s">
        <v>1272</v>
      </c>
      <c r="F351" s="832" t="s">
        <v>1254</v>
      </c>
      <c r="G351" s="832" t="s">
        <v>1921</v>
      </c>
      <c r="H351" s="832" t="s">
        <v>586</v>
      </c>
      <c r="I351" s="832" t="s">
        <v>1922</v>
      </c>
      <c r="J351" s="832" t="s">
        <v>1923</v>
      </c>
      <c r="K351" s="832" t="s">
        <v>1924</v>
      </c>
      <c r="L351" s="835">
        <v>0</v>
      </c>
      <c r="M351" s="835">
        <v>0</v>
      </c>
      <c r="N351" s="832">
        <v>1</v>
      </c>
      <c r="O351" s="836">
        <v>1</v>
      </c>
      <c r="P351" s="835">
        <v>0</v>
      </c>
      <c r="Q351" s="837"/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12</v>
      </c>
      <c r="B352" s="832" t="s">
        <v>1253</v>
      </c>
      <c r="C352" s="832" t="s">
        <v>1259</v>
      </c>
      <c r="D352" s="833" t="s">
        <v>2928</v>
      </c>
      <c r="E352" s="834" t="s">
        <v>1272</v>
      </c>
      <c r="F352" s="832" t="s">
        <v>1254</v>
      </c>
      <c r="G352" s="832" t="s">
        <v>1315</v>
      </c>
      <c r="H352" s="832" t="s">
        <v>628</v>
      </c>
      <c r="I352" s="832" t="s">
        <v>1167</v>
      </c>
      <c r="J352" s="832" t="s">
        <v>1168</v>
      </c>
      <c r="K352" s="832" t="s">
        <v>958</v>
      </c>
      <c r="L352" s="835">
        <v>170.52</v>
      </c>
      <c r="M352" s="835">
        <v>1534.68</v>
      </c>
      <c r="N352" s="832">
        <v>9</v>
      </c>
      <c r="O352" s="836">
        <v>4</v>
      </c>
      <c r="P352" s="835">
        <v>1193.6400000000001</v>
      </c>
      <c r="Q352" s="837">
        <v>0.77777777777777779</v>
      </c>
      <c r="R352" s="832">
        <v>7</v>
      </c>
      <c r="S352" s="837">
        <v>0.77777777777777779</v>
      </c>
      <c r="T352" s="836">
        <v>3</v>
      </c>
      <c r="U352" s="838">
        <v>0.75</v>
      </c>
    </row>
    <row r="353" spans="1:21" ht="14.4" customHeight="1" x14ac:dyDescent="0.3">
      <c r="A353" s="831">
        <v>12</v>
      </c>
      <c r="B353" s="832" t="s">
        <v>1253</v>
      </c>
      <c r="C353" s="832" t="s">
        <v>1259</v>
      </c>
      <c r="D353" s="833" t="s">
        <v>2928</v>
      </c>
      <c r="E353" s="834" t="s">
        <v>1272</v>
      </c>
      <c r="F353" s="832" t="s">
        <v>1254</v>
      </c>
      <c r="G353" s="832" t="s">
        <v>1364</v>
      </c>
      <c r="H353" s="832" t="s">
        <v>628</v>
      </c>
      <c r="I353" s="832" t="s">
        <v>1925</v>
      </c>
      <c r="J353" s="832" t="s">
        <v>1926</v>
      </c>
      <c r="K353" s="832" t="s">
        <v>1927</v>
      </c>
      <c r="L353" s="835">
        <v>0</v>
      </c>
      <c r="M353" s="835">
        <v>0</v>
      </c>
      <c r="N353" s="832">
        <v>1</v>
      </c>
      <c r="O353" s="836">
        <v>1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12</v>
      </c>
      <c r="B354" s="832" t="s">
        <v>1253</v>
      </c>
      <c r="C354" s="832" t="s">
        <v>1259</v>
      </c>
      <c r="D354" s="833" t="s">
        <v>2928</v>
      </c>
      <c r="E354" s="834" t="s">
        <v>1272</v>
      </c>
      <c r="F354" s="832" t="s">
        <v>1254</v>
      </c>
      <c r="G354" s="832" t="s">
        <v>1305</v>
      </c>
      <c r="H354" s="832" t="s">
        <v>586</v>
      </c>
      <c r="I354" s="832" t="s">
        <v>1422</v>
      </c>
      <c r="J354" s="832" t="s">
        <v>1423</v>
      </c>
      <c r="K354" s="832" t="s">
        <v>958</v>
      </c>
      <c r="L354" s="835">
        <v>78.33</v>
      </c>
      <c r="M354" s="835">
        <v>156.66</v>
      </c>
      <c r="N354" s="832">
        <v>2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12</v>
      </c>
      <c r="B355" s="832" t="s">
        <v>1253</v>
      </c>
      <c r="C355" s="832" t="s">
        <v>1259</v>
      </c>
      <c r="D355" s="833" t="s">
        <v>2928</v>
      </c>
      <c r="E355" s="834" t="s">
        <v>1272</v>
      </c>
      <c r="F355" s="832" t="s">
        <v>1254</v>
      </c>
      <c r="G355" s="832" t="s">
        <v>1424</v>
      </c>
      <c r="H355" s="832" t="s">
        <v>586</v>
      </c>
      <c r="I355" s="832" t="s">
        <v>1428</v>
      </c>
      <c r="J355" s="832" t="s">
        <v>1426</v>
      </c>
      <c r="K355" s="832" t="s">
        <v>1429</v>
      </c>
      <c r="L355" s="835">
        <v>1154.81</v>
      </c>
      <c r="M355" s="835">
        <v>3464.43</v>
      </c>
      <c r="N355" s="832">
        <v>3</v>
      </c>
      <c r="O355" s="836">
        <v>0.5</v>
      </c>
      <c r="P355" s="835">
        <v>3464.43</v>
      </c>
      <c r="Q355" s="837">
        <v>1</v>
      </c>
      <c r="R355" s="832">
        <v>3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12</v>
      </c>
      <c r="B356" s="832" t="s">
        <v>1253</v>
      </c>
      <c r="C356" s="832" t="s">
        <v>1259</v>
      </c>
      <c r="D356" s="833" t="s">
        <v>2928</v>
      </c>
      <c r="E356" s="834" t="s">
        <v>1272</v>
      </c>
      <c r="F356" s="832" t="s">
        <v>1254</v>
      </c>
      <c r="G356" s="832" t="s">
        <v>1667</v>
      </c>
      <c r="H356" s="832" t="s">
        <v>586</v>
      </c>
      <c r="I356" s="832" t="s">
        <v>1928</v>
      </c>
      <c r="J356" s="832" t="s">
        <v>1669</v>
      </c>
      <c r="K356" s="832" t="s">
        <v>1929</v>
      </c>
      <c r="L356" s="835">
        <v>83.35</v>
      </c>
      <c r="M356" s="835">
        <v>83.35</v>
      </c>
      <c r="N356" s="832">
        <v>1</v>
      </c>
      <c r="O356" s="836">
        <v>1</v>
      </c>
      <c r="P356" s="835">
        <v>83.35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12</v>
      </c>
      <c r="B357" s="832" t="s">
        <v>1253</v>
      </c>
      <c r="C357" s="832" t="s">
        <v>1259</v>
      </c>
      <c r="D357" s="833" t="s">
        <v>2928</v>
      </c>
      <c r="E357" s="834" t="s">
        <v>1272</v>
      </c>
      <c r="F357" s="832" t="s">
        <v>1254</v>
      </c>
      <c r="G357" s="832" t="s">
        <v>1443</v>
      </c>
      <c r="H357" s="832" t="s">
        <v>586</v>
      </c>
      <c r="I357" s="832" t="s">
        <v>1444</v>
      </c>
      <c r="J357" s="832" t="s">
        <v>1445</v>
      </c>
      <c r="K357" s="832" t="s">
        <v>1446</v>
      </c>
      <c r="L357" s="835">
        <v>611.59</v>
      </c>
      <c r="M357" s="835">
        <v>611.59</v>
      </c>
      <c r="N357" s="832">
        <v>1</v>
      </c>
      <c r="O357" s="836">
        <v>0.5</v>
      </c>
      <c r="P357" s="835">
        <v>611.59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12</v>
      </c>
      <c r="B358" s="832" t="s">
        <v>1253</v>
      </c>
      <c r="C358" s="832" t="s">
        <v>1259</v>
      </c>
      <c r="D358" s="833" t="s">
        <v>2928</v>
      </c>
      <c r="E358" s="834" t="s">
        <v>1272</v>
      </c>
      <c r="F358" s="832" t="s">
        <v>1254</v>
      </c>
      <c r="G358" s="832" t="s">
        <v>1930</v>
      </c>
      <c r="H358" s="832" t="s">
        <v>586</v>
      </c>
      <c r="I358" s="832" t="s">
        <v>1931</v>
      </c>
      <c r="J358" s="832" t="s">
        <v>1932</v>
      </c>
      <c r="K358" s="832" t="s">
        <v>1933</v>
      </c>
      <c r="L358" s="835">
        <v>477.5</v>
      </c>
      <c r="M358" s="835">
        <v>477.5</v>
      </c>
      <c r="N358" s="832">
        <v>1</v>
      </c>
      <c r="O358" s="836">
        <v>1</v>
      </c>
      <c r="P358" s="835">
        <v>477.5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12</v>
      </c>
      <c r="B359" s="832" t="s">
        <v>1253</v>
      </c>
      <c r="C359" s="832" t="s">
        <v>1259</v>
      </c>
      <c r="D359" s="833" t="s">
        <v>2928</v>
      </c>
      <c r="E359" s="834" t="s">
        <v>1272</v>
      </c>
      <c r="F359" s="832" t="s">
        <v>1254</v>
      </c>
      <c r="G359" s="832" t="s">
        <v>1447</v>
      </c>
      <c r="H359" s="832" t="s">
        <v>586</v>
      </c>
      <c r="I359" s="832" t="s">
        <v>1448</v>
      </c>
      <c r="J359" s="832" t="s">
        <v>1449</v>
      </c>
      <c r="K359" s="832" t="s">
        <v>1450</v>
      </c>
      <c r="L359" s="835">
        <v>1435.18</v>
      </c>
      <c r="M359" s="835">
        <v>1435.18</v>
      </c>
      <c r="N359" s="832">
        <v>1</v>
      </c>
      <c r="O359" s="836">
        <v>0.5</v>
      </c>
      <c r="P359" s="835">
        <v>1435.18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12</v>
      </c>
      <c r="B360" s="832" t="s">
        <v>1253</v>
      </c>
      <c r="C360" s="832" t="s">
        <v>1259</v>
      </c>
      <c r="D360" s="833" t="s">
        <v>2928</v>
      </c>
      <c r="E360" s="834" t="s">
        <v>1272</v>
      </c>
      <c r="F360" s="832" t="s">
        <v>1254</v>
      </c>
      <c r="G360" s="832" t="s">
        <v>1805</v>
      </c>
      <c r="H360" s="832" t="s">
        <v>586</v>
      </c>
      <c r="I360" s="832" t="s">
        <v>1934</v>
      </c>
      <c r="J360" s="832" t="s">
        <v>1935</v>
      </c>
      <c r="K360" s="832" t="s">
        <v>1936</v>
      </c>
      <c r="L360" s="835">
        <v>0</v>
      </c>
      <c r="M360" s="835">
        <v>0</v>
      </c>
      <c r="N360" s="832">
        <v>1</v>
      </c>
      <c r="O360" s="836">
        <v>1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12</v>
      </c>
      <c r="B361" s="832" t="s">
        <v>1253</v>
      </c>
      <c r="C361" s="832" t="s">
        <v>1259</v>
      </c>
      <c r="D361" s="833" t="s">
        <v>2928</v>
      </c>
      <c r="E361" s="834" t="s">
        <v>1272</v>
      </c>
      <c r="F361" s="832" t="s">
        <v>1254</v>
      </c>
      <c r="G361" s="832" t="s">
        <v>1457</v>
      </c>
      <c r="H361" s="832" t="s">
        <v>586</v>
      </c>
      <c r="I361" s="832" t="s">
        <v>1809</v>
      </c>
      <c r="J361" s="832" t="s">
        <v>1459</v>
      </c>
      <c r="K361" s="832" t="s">
        <v>1810</v>
      </c>
      <c r="L361" s="835">
        <v>91.78</v>
      </c>
      <c r="M361" s="835">
        <v>734.24</v>
      </c>
      <c r="N361" s="832">
        <v>8</v>
      </c>
      <c r="O361" s="836">
        <v>4</v>
      </c>
      <c r="P361" s="835">
        <v>458.90000000000003</v>
      </c>
      <c r="Q361" s="837">
        <v>0.625</v>
      </c>
      <c r="R361" s="832">
        <v>5</v>
      </c>
      <c r="S361" s="837">
        <v>0.625</v>
      </c>
      <c r="T361" s="836">
        <v>3</v>
      </c>
      <c r="U361" s="838">
        <v>0.75</v>
      </c>
    </row>
    <row r="362" spans="1:21" ht="14.4" customHeight="1" x14ac:dyDescent="0.3">
      <c r="A362" s="831">
        <v>12</v>
      </c>
      <c r="B362" s="832" t="s">
        <v>1253</v>
      </c>
      <c r="C362" s="832" t="s">
        <v>1259</v>
      </c>
      <c r="D362" s="833" t="s">
        <v>2928</v>
      </c>
      <c r="E362" s="834" t="s">
        <v>1272</v>
      </c>
      <c r="F362" s="832" t="s">
        <v>1254</v>
      </c>
      <c r="G362" s="832" t="s">
        <v>1817</v>
      </c>
      <c r="H362" s="832" t="s">
        <v>586</v>
      </c>
      <c r="I362" s="832" t="s">
        <v>1818</v>
      </c>
      <c r="J362" s="832" t="s">
        <v>1819</v>
      </c>
      <c r="K362" s="832" t="s">
        <v>733</v>
      </c>
      <c r="L362" s="835">
        <v>163.54</v>
      </c>
      <c r="M362" s="835">
        <v>163.54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12</v>
      </c>
      <c r="B363" s="832" t="s">
        <v>1253</v>
      </c>
      <c r="C363" s="832" t="s">
        <v>1259</v>
      </c>
      <c r="D363" s="833" t="s">
        <v>2928</v>
      </c>
      <c r="E363" s="834" t="s">
        <v>1272</v>
      </c>
      <c r="F363" s="832" t="s">
        <v>1254</v>
      </c>
      <c r="G363" s="832" t="s">
        <v>1937</v>
      </c>
      <c r="H363" s="832" t="s">
        <v>586</v>
      </c>
      <c r="I363" s="832" t="s">
        <v>1938</v>
      </c>
      <c r="J363" s="832" t="s">
        <v>1939</v>
      </c>
      <c r="K363" s="832" t="s">
        <v>1940</v>
      </c>
      <c r="L363" s="835">
        <v>306.82</v>
      </c>
      <c r="M363" s="835">
        <v>306.82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12</v>
      </c>
      <c r="B364" s="832" t="s">
        <v>1253</v>
      </c>
      <c r="C364" s="832" t="s">
        <v>1259</v>
      </c>
      <c r="D364" s="833" t="s">
        <v>2928</v>
      </c>
      <c r="E364" s="834" t="s">
        <v>1272</v>
      </c>
      <c r="F364" s="832" t="s">
        <v>1254</v>
      </c>
      <c r="G364" s="832" t="s">
        <v>1320</v>
      </c>
      <c r="H364" s="832" t="s">
        <v>628</v>
      </c>
      <c r="I364" s="832" t="s">
        <v>1327</v>
      </c>
      <c r="J364" s="832" t="s">
        <v>1325</v>
      </c>
      <c r="K364" s="832" t="s">
        <v>1328</v>
      </c>
      <c r="L364" s="835">
        <v>490.89</v>
      </c>
      <c r="M364" s="835">
        <v>490.89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12</v>
      </c>
      <c r="B365" s="832" t="s">
        <v>1253</v>
      </c>
      <c r="C365" s="832" t="s">
        <v>1259</v>
      </c>
      <c r="D365" s="833" t="s">
        <v>2928</v>
      </c>
      <c r="E365" s="834" t="s">
        <v>1272</v>
      </c>
      <c r="F365" s="832" t="s">
        <v>1254</v>
      </c>
      <c r="G365" s="832" t="s">
        <v>1473</v>
      </c>
      <c r="H365" s="832" t="s">
        <v>586</v>
      </c>
      <c r="I365" s="832" t="s">
        <v>1476</v>
      </c>
      <c r="J365" s="832" t="s">
        <v>1475</v>
      </c>
      <c r="K365" s="832" t="s">
        <v>1477</v>
      </c>
      <c r="L365" s="835">
        <v>35.25</v>
      </c>
      <c r="M365" s="835">
        <v>105.75</v>
      </c>
      <c r="N365" s="832">
        <v>3</v>
      </c>
      <c r="O365" s="836">
        <v>2</v>
      </c>
      <c r="P365" s="835">
        <v>35.25</v>
      </c>
      <c r="Q365" s="837">
        <v>0.33333333333333331</v>
      </c>
      <c r="R365" s="832">
        <v>1</v>
      </c>
      <c r="S365" s="837">
        <v>0.33333333333333331</v>
      </c>
      <c r="T365" s="836">
        <v>1</v>
      </c>
      <c r="U365" s="838">
        <v>0.5</v>
      </c>
    </row>
    <row r="366" spans="1:21" ht="14.4" customHeight="1" x14ac:dyDescent="0.3">
      <c r="A366" s="831">
        <v>12</v>
      </c>
      <c r="B366" s="832" t="s">
        <v>1253</v>
      </c>
      <c r="C366" s="832" t="s">
        <v>1259</v>
      </c>
      <c r="D366" s="833" t="s">
        <v>2928</v>
      </c>
      <c r="E366" s="834" t="s">
        <v>1272</v>
      </c>
      <c r="F366" s="832" t="s">
        <v>1254</v>
      </c>
      <c r="G366" s="832" t="s">
        <v>1347</v>
      </c>
      <c r="H366" s="832" t="s">
        <v>586</v>
      </c>
      <c r="I366" s="832" t="s">
        <v>1348</v>
      </c>
      <c r="J366" s="832" t="s">
        <v>1349</v>
      </c>
      <c r="K366" s="832" t="s">
        <v>1350</v>
      </c>
      <c r="L366" s="835">
        <v>174.59</v>
      </c>
      <c r="M366" s="835">
        <v>174.59</v>
      </c>
      <c r="N366" s="832">
        <v>1</v>
      </c>
      <c r="O366" s="836">
        <v>1</v>
      </c>
      <c r="P366" s="835">
        <v>174.59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12</v>
      </c>
      <c r="B367" s="832" t="s">
        <v>1253</v>
      </c>
      <c r="C367" s="832" t="s">
        <v>1259</v>
      </c>
      <c r="D367" s="833" t="s">
        <v>2928</v>
      </c>
      <c r="E367" s="834" t="s">
        <v>1272</v>
      </c>
      <c r="F367" s="832" t="s">
        <v>1254</v>
      </c>
      <c r="G367" s="832" t="s">
        <v>1478</v>
      </c>
      <c r="H367" s="832" t="s">
        <v>586</v>
      </c>
      <c r="I367" s="832" t="s">
        <v>1479</v>
      </c>
      <c r="J367" s="832" t="s">
        <v>1480</v>
      </c>
      <c r="K367" s="832" t="s">
        <v>1481</v>
      </c>
      <c r="L367" s="835">
        <v>75.739999999999995</v>
      </c>
      <c r="M367" s="835">
        <v>151.47999999999999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12</v>
      </c>
      <c r="B368" s="832" t="s">
        <v>1253</v>
      </c>
      <c r="C368" s="832" t="s">
        <v>1259</v>
      </c>
      <c r="D368" s="833" t="s">
        <v>2928</v>
      </c>
      <c r="E368" s="834" t="s">
        <v>1272</v>
      </c>
      <c r="F368" s="832" t="s">
        <v>1254</v>
      </c>
      <c r="G368" s="832" t="s">
        <v>1379</v>
      </c>
      <c r="H368" s="832" t="s">
        <v>586</v>
      </c>
      <c r="I368" s="832" t="s">
        <v>1380</v>
      </c>
      <c r="J368" s="832" t="s">
        <v>1381</v>
      </c>
      <c r="K368" s="832" t="s">
        <v>1382</v>
      </c>
      <c r="L368" s="835">
        <v>78.33</v>
      </c>
      <c r="M368" s="835">
        <v>313.32</v>
      </c>
      <c r="N368" s="832">
        <v>4</v>
      </c>
      <c r="O368" s="836">
        <v>3</v>
      </c>
      <c r="P368" s="835">
        <v>78.33</v>
      </c>
      <c r="Q368" s="837">
        <v>0.25</v>
      </c>
      <c r="R368" s="832">
        <v>1</v>
      </c>
      <c r="S368" s="837">
        <v>0.25</v>
      </c>
      <c r="T368" s="836">
        <v>1</v>
      </c>
      <c r="U368" s="838">
        <v>0.33333333333333331</v>
      </c>
    </row>
    <row r="369" spans="1:21" ht="14.4" customHeight="1" x14ac:dyDescent="0.3">
      <c r="A369" s="831">
        <v>12</v>
      </c>
      <c r="B369" s="832" t="s">
        <v>1253</v>
      </c>
      <c r="C369" s="832" t="s">
        <v>1259</v>
      </c>
      <c r="D369" s="833" t="s">
        <v>2928</v>
      </c>
      <c r="E369" s="834" t="s">
        <v>1272</v>
      </c>
      <c r="F369" s="832" t="s">
        <v>1254</v>
      </c>
      <c r="G369" s="832" t="s">
        <v>1329</v>
      </c>
      <c r="H369" s="832" t="s">
        <v>586</v>
      </c>
      <c r="I369" s="832" t="s">
        <v>1330</v>
      </c>
      <c r="J369" s="832" t="s">
        <v>624</v>
      </c>
      <c r="K369" s="832" t="s">
        <v>1331</v>
      </c>
      <c r="L369" s="835">
        <v>108.44</v>
      </c>
      <c r="M369" s="835">
        <v>108.44</v>
      </c>
      <c r="N369" s="832">
        <v>1</v>
      </c>
      <c r="O369" s="836">
        <v>1</v>
      </c>
      <c r="P369" s="835">
        <v>108.44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1253</v>
      </c>
      <c r="C370" s="832" t="s">
        <v>1259</v>
      </c>
      <c r="D370" s="833" t="s">
        <v>2928</v>
      </c>
      <c r="E370" s="834" t="s">
        <v>1272</v>
      </c>
      <c r="F370" s="832" t="s">
        <v>1254</v>
      </c>
      <c r="G370" s="832" t="s">
        <v>1329</v>
      </c>
      <c r="H370" s="832" t="s">
        <v>586</v>
      </c>
      <c r="I370" s="832" t="s">
        <v>1330</v>
      </c>
      <c r="J370" s="832" t="s">
        <v>624</v>
      </c>
      <c r="K370" s="832" t="s">
        <v>1331</v>
      </c>
      <c r="L370" s="835">
        <v>127.91</v>
      </c>
      <c r="M370" s="835">
        <v>127.91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1253</v>
      </c>
      <c r="C371" s="832" t="s">
        <v>1259</v>
      </c>
      <c r="D371" s="833" t="s">
        <v>2928</v>
      </c>
      <c r="E371" s="834" t="s">
        <v>1272</v>
      </c>
      <c r="F371" s="832" t="s">
        <v>1254</v>
      </c>
      <c r="G371" s="832" t="s">
        <v>1385</v>
      </c>
      <c r="H371" s="832" t="s">
        <v>586</v>
      </c>
      <c r="I371" s="832" t="s">
        <v>1386</v>
      </c>
      <c r="J371" s="832" t="s">
        <v>1387</v>
      </c>
      <c r="K371" s="832" t="s">
        <v>1388</v>
      </c>
      <c r="L371" s="835">
        <v>432.12</v>
      </c>
      <c r="M371" s="835">
        <v>2160.6000000000004</v>
      </c>
      <c r="N371" s="832">
        <v>5</v>
      </c>
      <c r="O371" s="836">
        <v>2</v>
      </c>
      <c r="P371" s="835">
        <v>1296.3600000000001</v>
      </c>
      <c r="Q371" s="837">
        <v>0.6</v>
      </c>
      <c r="R371" s="832">
        <v>3</v>
      </c>
      <c r="S371" s="837">
        <v>0.6</v>
      </c>
      <c r="T371" s="836">
        <v>1</v>
      </c>
      <c r="U371" s="838">
        <v>0.5</v>
      </c>
    </row>
    <row r="372" spans="1:21" ht="14.4" customHeight="1" x14ac:dyDescent="0.3">
      <c r="A372" s="831">
        <v>12</v>
      </c>
      <c r="B372" s="832" t="s">
        <v>1253</v>
      </c>
      <c r="C372" s="832" t="s">
        <v>1259</v>
      </c>
      <c r="D372" s="833" t="s">
        <v>2928</v>
      </c>
      <c r="E372" s="834" t="s">
        <v>1272</v>
      </c>
      <c r="F372" s="832" t="s">
        <v>1254</v>
      </c>
      <c r="G372" s="832" t="s">
        <v>1385</v>
      </c>
      <c r="H372" s="832" t="s">
        <v>586</v>
      </c>
      <c r="I372" s="832" t="s">
        <v>1488</v>
      </c>
      <c r="J372" s="832" t="s">
        <v>1387</v>
      </c>
      <c r="K372" s="832" t="s">
        <v>1489</v>
      </c>
      <c r="L372" s="835">
        <v>648.16999999999996</v>
      </c>
      <c r="M372" s="835">
        <v>1944.5099999999998</v>
      </c>
      <c r="N372" s="832">
        <v>3</v>
      </c>
      <c r="O372" s="836">
        <v>1</v>
      </c>
      <c r="P372" s="835">
        <v>1944.5099999999998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12</v>
      </c>
      <c r="B373" s="832" t="s">
        <v>1253</v>
      </c>
      <c r="C373" s="832" t="s">
        <v>1259</v>
      </c>
      <c r="D373" s="833" t="s">
        <v>2928</v>
      </c>
      <c r="E373" s="834" t="s">
        <v>1272</v>
      </c>
      <c r="F373" s="832" t="s">
        <v>1254</v>
      </c>
      <c r="G373" s="832" t="s">
        <v>1385</v>
      </c>
      <c r="H373" s="832" t="s">
        <v>586</v>
      </c>
      <c r="I373" s="832" t="s">
        <v>1490</v>
      </c>
      <c r="J373" s="832" t="s">
        <v>1491</v>
      </c>
      <c r="K373" s="832" t="s">
        <v>1492</v>
      </c>
      <c r="L373" s="835">
        <v>89.88</v>
      </c>
      <c r="M373" s="835">
        <v>269.64</v>
      </c>
      <c r="N373" s="832">
        <v>3</v>
      </c>
      <c r="O373" s="836">
        <v>1</v>
      </c>
      <c r="P373" s="835">
        <v>269.64</v>
      </c>
      <c r="Q373" s="837">
        <v>1</v>
      </c>
      <c r="R373" s="832">
        <v>3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12</v>
      </c>
      <c r="B374" s="832" t="s">
        <v>1253</v>
      </c>
      <c r="C374" s="832" t="s">
        <v>1259</v>
      </c>
      <c r="D374" s="833" t="s">
        <v>2928</v>
      </c>
      <c r="E374" s="834" t="s">
        <v>1272</v>
      </c>
      <c r="F374" s="832" t="s">
        <v>1254</v>
      </c>
      <c r="G374" s="832" t="s">
        <v>1332</v>
      </c>
      <c r="H374" s="832" t="s">
        <v>586</v>
      </c>
      <c r="I374" s="832" t="s">
        <v>1333</v>
      </c>
      <c r="J374" s="832" t="s">
        <v>1334</v>
      </c>
      <c r="K374" s="832" t="s">
        <v>1335</v>
      </c>
      <c r="L374" s="835">
        <v>308.69</v>
      </c>
      <c r="M374" s="835">
        <v>5556.42</v>
      </c>
      <c r="N374" s="832">
        <v>18</v>
      </c>
      <c r="O374" s="836">
        <v>4</v>
      </c>
      <c r="P374" s="835">
        <v>4012.97</v>
      </c>
      <c r="Q374" s="837">
        <v>0.72222222222222221</v>
      </c>
      <c r="R374" s="832">
        <v>13</v>
      </c>
      <c r="S374" s="837">
        <v>0.72222222222222221</v>
      </c>
      <c r="T374" s="836">
        <v>3</v>
      </c>
      <c r="U374" s="838">
        <v>0.75</v>
      </c>
    </row>
    <row r="375" spans="1:21" ht="14.4" customHeight="1" x14ac:dyDescent="0.3">
      <c r="A375" s="831">
        <v>12</v>
      </c>
      <c r="B375" s="832" t="s">
        <v>1253</v>
      </c>
      <c r="C375" s="832" t="s">
        <v>1259</v>
      </c>
      <c r="D375" s="833" t="s">
        <v>2928</v>
      </c>
      <c r="E375" s="834" t="s">
        <v>1272</v>
      </c>
      <c r="F375" s="832" t="s">
        <v>1254</v>
      </c>
      <c r="G375" s="832" t="s">
        <v>1495</v>
      </c>
      <c r="H375" s="832" t="s">
        <v>586</v>
      </c>
      <c r="I375" s="832" t="s">
        <v>1496</v>
      </c>
      <c r="J375" s="832" t="s">
        <v>1497</v>
      </c>
      <c r="K375" s="832" t="s">
        <v>1498</v>
      </c>
      <c r="L375" s="835">
        <v>0</v>
      </c>
      <c r="M375" s="835">
        <v>0</v>
      </c>
      <c r="N375" s="832">
        <v>14</v>
      </c>
      <c r="O375" s="836">
        <v>7.5</v>
      </c>
      <c r="P375" s="835">
        <v>0</v>
      </c>
      <c r="Q375" s="837"/>
      <c r="R375" s="832">
        <v>14</v>
      </c>
      <c r="S375" s="837">
        <v>1</v>
      </c>
      <c r="T375" s="836">
        <v>7.5</v>
      </c>
      <c r="U375" s="838">
        <v>1</v>
      </c>
    </row>
    <row r="376" spans="1:21" ht="14.4" customHeight="1" x14ac:dyDescent="0.3">
      <c r="A376" s="831">
        <v>12</v>
      </c>
      <c r="B376" s="832" t="s">
        <v>1253</v>
      </c>
      <c r="C376" s="832" t="s">
        <v>1259</v>
      </c>
      <c r="D376" s="833" t="s">
        <v>2928</v>
      </c>
      <c r="E376" s="834" t="s">
        <v>1272</v>
      </c>
      <c r="F376" s="832" t="s">
        <v>1254</v>
      </c>
      <c r="G376" s="832" t="s">
        <v>1495</v>
      </c>
      <c r="H376" s="832" t="s">
        <v>586</v>
      </c>
      <c r="I376" s="832" t="s">
        <v>1941</v>
      </c>
      <c r="J376" s="832" t="s">
        <v>1851</v>
      </c>
      <c r="K376" s="832" t="s">
        <v>1498</v>
      </c>
      <c r="L376" s="835">
        <v>0</v>
      </c>
      <c r="M376" s="835">
        <v>0</v>
      </c>
      <c r="N376" s="832">
        <v>1</v>
      </c>
      <c r="O376" s="836">
        <v>1</v>
      </c>
      <c r="P376" s="835">
        <v>0</v>
      </c>
      <c r="Q376" s="837"/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12</v>
      </c>
      <c r="B377" s="832" t="s">
        <v>1253</v>
      </c>
      <c r="C377" s="832" t="s">
        <v>1259</v>
      </c>
      <c r="D377" s="833" t="s">
        <v>2928</v>
      </c>
      <c r="E377" s="834" t="s">
        <v>1272</v>
      </c>
      <c r="F377" s="832" t="s">
        <v>1254</v>
      </c>
      <c r="G377" s="832" t="s">
        <v>1508</v>
      </c>
      <c r="H377" s="832" t="s">
        <v>586</v>
      </c>
      <c r="I377" s="832" t="s">
        <v>1509</v>
      </c>
      <c r="J377" s="832" t="s">
        <v>1510</v>
      </c>
      <c r="K377" s="832" t="s">
        <v>1511</v>
      </c>
      <c r="L377" s="835">
        <v>1543.27</v>
      </c>
      <c r="M377" s="835">
        <v>3086.54</v>
      </c>
      <c r="N377" s="832">
        <v>2</v>
      </c>
      <c r="O377" s="836">
        <v>1.5</v>
      </c>
      <c r="P377" s="835">
        <v>1543.27</v>
      </c>
      <c r="Q377" s="837">
        <v>0.5</v>
      </c>
      <c r="R377" s="832">
        <v>1</v>
      </c>
      <c r="S377" s="837">
        <v>0.5</v>
      </c>
      <c r="T377" s="836">
        <v>1</v>
      </c>
      <c r="U377" s="838">
        <v>0.66666666666666663</v>
      </c>
    </row>
    <row r="378" spans="1:21" ht="14.4" customHeight="1" x14ac:dyDescent="0.3">
      <c r="A378" s="831">
        <v>12</v>
      </c>
      <c r="B378" s="832" t="s">
        <v>1253</v>
      </c>
      <c r="C378" s="832" t="s">
        <v>1259</v>
      </c>
      <c r="D378" s="833" t="s">
        <v>2928</v>
      </c>
      <c r="E378" s="834" t="s">
        <v>1272</v>
      </c>
      <c r="F378" s="832" t="s">
        <v>1254</v>
      </c>
      <c r="G378" s="832" t="s">
        <v>1508</v>
      </c>
      <c r="H378" s="832" t="s">
        <v>586</v>
      </c>
      <c r="I378" s="832" t="s">
        <v>1512</v>
      </c>
      <c r="J378" s="832" t="s">
        <v>1510</v>
      </c>
      <c r="K378" s="832" t="s">
        <v>1513</v>
      </c>
      <c r="L378" s="835">
        <v>3086.53</v>
      </c>
      <c r="M378" s="835">
        <v>12346.12</v>
      </c>
      <c r="N378" s="832">
        <v>4</v>
      </c>
      <c r="O378" s="836">
        <v>2.5</v>
      </c>
      <c r="P378" s="835">
        <v>6173.06</v>
      </c>
      <c r="Q378" s="837">
        <v>0.5</v>
      </c>
      <c r="R378" s="832">
        <v>2</v>
      </c>
      <c r="S378" s="837">
        <v>0.5</v>
      </c>
      <c r="T378" s="836">
        <v>1.5</v>
      </c>
      <c r="U378" s="838">
        <v>0.6</v>
      </c>
    </row>
    <row r="379" spans="1:21" ht="14.4" customHeight="1" x14ac:dyDescent="0.3">
      <c r="A379" s="831">
        <v>12</v>
      </c>
      <c r="B379" s="832" t="s">
        <v>1253</v>
      </c>
      <c r="C379" s="832" t="s">
        <v>1259</v>
      </c>
      <c r="D379" s="833" t="s">
        <v>2928</v>
      </c>
      <c r="E379" s="834" t="s">
        <v>1272</v>
      </c>
      <c r="F379" s="832" t="s">
        <v>1254</v>
      </c>
      <c r="G379" s="832" t="s">
        <v>1307</v>
      </c>
      <c r="H379" s="832" t="s">
        <v>586</v>
      </c>
      <c r="I379" s="832" t="s">
        <v>1942</v>
      </c>
      <c r="J379" s="832" t="s">
        <v>1943</v>
      </c>
      <c r="K379" s="832" t="s">
        <v>1944</v>
      </c>
      <c r="L379" s="835">
        <v>33.44</v>
      </c>
      <c r="M379" s="835">
        <v>267.52</v>
      </c>
      <c r="N379" s="832">
        <v>8</v>
      </c>
      <c r="O379" s="836">
        <v>8</v>
      </c>
      <c r="P379" s="835">
        <v>234.07999999999998</v>
      </c>
      <c r="Q379" s="837">
        <v>0.875</v>
      </c>
      <c r="R379" s="832">
        <v>7</v>
      </c>
      <c r="S379" s="837">
        <v>0.875</v>
      </c>
      <c r="T379" s="836">
        <v>7</v>
      </c>
      <c r="U379" s="838">
        <v>0.875</v>
      </c>
    </row>
    <row r="380" spans="1:21" ht="14.4" customHeight="1" x14ac:dyDescent="0.3">
      <c r="A380" s="831">
        <v>12</v>
      </c>
      <c r="B380" s="832" t="s">
        <v>1253</v>
      </c>
      <c r="C380" s="832" t="s">
        <v>1259</v>
      </c>
      <c r="D380" s="833" t="s">
        <v>2928</v>
      </c>
      <c r="E380" s="834" t="s">
        <v>1272</v>
      </c>
      <c r="F380" s="832" t="s">
        <v>1254</v>
      </c>
      <c r="G380" s="832" t="s">
        <v>1307</v>
      </c>
      <c r="H380" s="832" t="s">
        <v>586</v>
      </c>
      <c r="I380" s="832" t="s">
        <v>1945</v>
      </c>
      <c r="J380" s="832" t="s">
        <v>1943</v>
      </c>
      <c r="K380" s="832" t="s">
        <v>1946</v>
      </c>
      <c r="L380" s="835">
        <v>66.88</v>
      </c>
      <c r="M380" s="835">
        <v>133.76</v>
      </c>
      <c r="N380" s="832">
        <v>2</v>
      </c>
      <c r="O380" s="836">
        <v>2</v>
      </c>
      <c r="P380" s="835">
        <v>66.88</v>
      </c>
      <c r="Q380" s="837">
        <v>0.5</v>
      </c>
      <c r="R380" s="832">
        <v>1</v>
      </c>
      <c r="S380" s="837">
        <v>0.5</v>
      </c>
      <c r="T380" s="836">
        <v>1</v>
      </c>
      <c r="U380" s="838">
        <v>0.5</v>
      </c>
    </row>
    <row r="381" spans="1:21" ht="14.4" customHeight="1" x14ac:dyDescent="0.3">
      <c r="A381" s="831">
        <v>12</v>
      </c>
      <c r="B381" s="832" t="s">
        <v>1253</v>
      </c>
      <c r="C381" s="832" t="s">
        <v>1259</v>
      </c>
      <c r="D381" s="833" t="s">
        <v>2928</v>
      </c>
      <c r="E381" s="834" t="s">
        <v>1272</v>
      </c>
      <c r="F381" s="832" t="s">
        <v>1254</v>
      </c>
      <c r="G381" s="832" t="s">
        <v>1514</v>
      </c>
      <c r="H381" s="832" t="s">
        <v>586</v>
      </c>
      <c r="I381" s="832" t="s">
        <v>1515</v>
      </c>
      <c r="J381" s="832" t="s">
        <v>1516</v>
      </c>
      <c r="K381" s="832" t="s">
        <v>1517</v>
      </c>
      <c r="L381" s="835">
        <v>333.68</v>
      </c>
      <c r="M381" s="835">
        <v>2002.08</v>
      </c>
      <c r="N381" s="832">
        <v>6</v>
      </c>
      <c r="O381" s="836">
        <v>5</v>
      </c>
      <c r="P381" s="835">
        <v>1334.72</v>
      </c>
      <c r="Q381" s="837">
        <v>0.66666666666666674</v>
      </c>
      <c r="R381" s="832">
        <v>4</v>
      </c>
      <c r="S381" s="837">
        <v>0.66666666666666663</v>
      </c>
      <c r="T381" s="836">
        <v>3.5</v>
      </c>
      <c r="U381" s="838">
        <v>0.7</v>
      </c>
    </row>
    <row r="382" spans="1:21" ht="14.4" customHeight="1" x14ac:dyDescent="0.3">
      <c r="A382" s="831">
        <v>12</v>
      </c>
      <c r="B382" s="832" t="s">
        <v>1253</v>
      </c>
      <c r="C382" s="832" t="s">
        <v>1259</v>
      </c>
      <c r="D382" s="833" t="s">
        <v>2928</v>
      </c>
      <c r="E382" s="834" t="s">
        <v>1272</v>
      </c>
      <c r="F382" s="832" t="s">
        <v>1254</v>
      </c>
      <c r="G382" s="832" t="s">
        <v>1514</v>
      </c>
      <c r="H382" s="832" t="s">
        <v>628</v>
      </c>
      <c r="I382" s="832" t="s">
        <v>1140</v>
      </c>
      <c r="J382" s="832" t="s">
        <v>721</v>
      </c>
      <c r="K382" s="832" t="s">
        <v>1141</v>
      </c>
      <c r="L382" s="835">
        <v>300.31</v>
      </c>
      <c r="M382" s="835">
        <v>1201.24</v>
      </c>
      <c r="N382" s="832">
        <v>4</v>
      </c>
      <c r="O382" s="836">
        <v>4</v>
      </c>
      <c r="P382" s="835">
        <v>900.93000000000006</v>
      </c>
      <c r="Q382" s="837">
        <v>0.75</v>
      </c>
      <c r="R382" s="832">
        <v>3</v>
      </c>
      <c r="S382" s="837">
        <v>0.75</v>
      </c>
      <c r="T382" s="836">
        <v>3</v>
      </c>
      <c r="U382" s="838">
        <v>0.75</v>
      </c>
    </row>
    <row r="383" spans="1:21" ht="14.4" customHeight="1" x14ac:dyDescent="0.3">
      <c r="A383" s="831">
        <v>12</v>
      </c>
      <c r="B383" s="832" t="s">
        <v>1253</v>
      </c>
      <c r="C383" s="832" t="s">
        <v>1259</v>
      </c>
      <c r="D383" s="833" t="s">
        <v>2928</v>
      </c>
      <c r="E383" s="834" t="s">
        <v>1272</v>
      </c>
      <c r="F383" s="832" t="s">
        <v>1254</v>
      </c>
      <c r="G383" s="832" t="s">
        <v>1514</v>
      </c>
      <c r="H383" s="832" t="s">
        <v>628</v>
      </c>
      <c r="I383" s="832" t="s">
        <v>1704</v>
      </c>
      <c r="J383" s="832" t="s">
        <v>721</v>
      </c>
      <c r="K383" s="832" t="s">
        <v>1705</v>
      </c>
      <c r="L383" s="835">
        <v>333.68</v>
      </c>
      <c r="M383" s="835">
        <v>2669.44</v>
      </c>
      <c r="N383" s="832">
        <v>8</v>
      </c>
      <c r="O383" s="836">
        <v>7.5</v>
      </c>
      <c r="P383" s="835">
        <v>2335.7600000000002</v>
      </c>
      <c r="Q383" s="837">
        <v>0.87500000000000011</v>
      </c>
      <c r="R383" s="832">
        <v>7</v>
      </c>
      <c r="S383" s="837">
        <v>0.875</v>
      </c>
      <c r="T383" s="836">
        <v>6.5</v>
      </c>
      <c r="U383" s="838">
        <v>0.8666666666666667</v>
      </c>
    </row>
    <row r="384" spans="1:21" ht="14.4" customHeight="1" x14ac:dyDescent="0.3">
      <c r="A384" s="831">
        <v>12</v>
      </c>
      <c r="B384" s="832" t="s">
        <v>1253</v>
      </c>
      <c r="C384" s="832" t="s">
        <v>1259</v>
      </c>
      <c r="D384" s="833" t="s">
        <v>2928</v>
      </c>
      <c r="E384" s="834" t="s">
        <v>1272</v>
      </c>
      <c r="F384" s="832" t="s">
        <v>1254</v>
      </c>
      <c r="G384" s="832" t="s">
        <v>1514</v>
      </c>
      <c r="H384" s="832" t="s">
        <v>586</v>
      </c>
      <c r="I384" s="832" t="s">
        <v>1859</v>
      </c>
      <c r="J384" s="832" t="s">
        <v>1860</v>
      </c>
      <c r="K384" s="832" t="s">
        <v>1705</v>
      </c>
      <c r="L384" s="835">
        <v>333.68</v>
      </c>
      <c r="M384" s="835">
        <v>333.68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1253</v>
      </c>
      <c r="C385" s="832" t="s">
        <v>1259</v>
      </c>
      <c r="D385" s="833" t="s">
        <v>2928</v>
      </c>
      <c r="E385" s="834" t="s">
        <v>1272</v>
      </c>
      <c r="F385" s="832" t="s">
        <v>1254</v>
      </c>
      <c r="G385" s="832" t="s">
        <v>1393</v>
      </c>
      <c r="H385" s="832" t="s">
        <v>586</v>
      </c>
      <c r="I385" s="832" t="s">
        <v>1394</v>
      </c>
      <c r="J385" s="832" t="s">
        <v>1395</v>
      </c>
      <c r="K385" s="832" t="s">
        <v>1396</v>
      </c>
      <c r="L385" s="835">
        <v>1514.87</v>
      </c>
      <c r="M385" s="835">
        <v>16663.57</v>
      </c>
      <c r="N385" s="832">
        <v>11</v>
      </c>
      <c r="O385" s="836">
        <v>11</v>
      </c>
      <c r="P385" s="835">
        <v>12118.96</v>
      </c>
      <c r="Q385" s="837">
        <v>0.72727272727272718</v>
      </c>
      <c r="R385" s="832">
        <v>8</v>
      </c>
      <c r="S385" s="837">
        <v>0.72727272727272729</v>
      </c>
      <c r="T385" s="836">
        <v>8</v>
      </c>
      <c r="U385" s="838">
        <v>0.72727272727272729</v>
      </c>
    </row>
    <row r="386" spans="1:21" ht="14.4" customHeight="1" x14ac:dyDescent="0.3">
      <c r="A386" s="831">
        <v>12</v>
      </c>
      <c r="B386" s="832" t="s">
        <v>1253</v>
      </c>
      <c r="C386" s="832" t="s">
        <v>1259</v>
      </c>
      <c r="D386" s="833" t="s">
        <v>2928</v>
      </c>
      <c r="E386" s="834" t="s">
        <v>1272</v>
      </c>
      <c r="F386" s="832" t="s">
        <v>1254</v>
      </c>
      <c r="G386" s="832" t="s">
        <v>1521</v>
      </c>
      <c r="H386" s="832" t="s">
        <v>586</v>
      </c>
      <c r="I386" s="832" t="s">
        <v>1522</v>
      </c>
      <c r="J386" s="832" t="s">
        <v>1523</v>
      </c>
      <c r="K386" s="832" t="s">
        <v>1524</v>
      </c>
      <c r="L386" s="835">
        <v>224.69</v>
      </c>
      <c r="M386" s="835">
        <v>449.38</v>
      </c>
      <c r="N386" s="832">
        <v>2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12</v>
      </c>
      <c r="B387" s="832" t="s">
        <v>1253</v>
      </c>
      <c r="C387" s="832" t="s">
        <v>1259</v>
      </c>
      <c r="D387" s="833" t="s">
        <v>2928</v>
      </c>
      <c r="E387" s="834" t="s">
        <v>1272</v>
      </c>
      <c r="F387" s="832" t="s">
        <v>1254</v>
      </c>
      <c r="G387" s="832" t="s">
        <v>1531</v>
      </c>
      <c r="H387" s="832" t="s">
        <v>586</v>
      </c>
      <c r="I387" s="832" t="s">
        <v>1532</v>
      </c>
      <c r="J387" s="832" t="s">
        <v>1533</v>
      </c>
      <c r="K387" s="832" t="s">
        <v>1534</v>
      </c>
      <c r="L387" s="835">
        <v>1546.98</v>
      </c>
      <c r="M387" s="835">
        <v>10828.859999999999</v>
      </c>
      <c r="N387" s="832">
        <v>7</v>
      </c>
      <c r="O387" s="836">
        <v>7</v>
      </c>
      <c r="P387" s="835">
        <v>9281.8799999999992</v>
      </c>
      <c r="Q387" s="837">
        <v>0.85714285714285721</v>
      </c>
      <c r="R387" s="832">
        <v>6</v>
      </c>
      <c r="S387" s="837">
        <v>0.8571428571428571</v>
      </c>
      <c r="T387" s="836">
        <v>6</v>
      </c>
      <c r="U387" s="838">
        <v>0.8571428571428571</v>
      </c>
    </row>
    <row r="388" spans="1:21" ht="14.4" customHeight="1" x14ac:dyDescent="0.3">
      <c r="A388" s="831">
        <v>12</v>
      </c>
      <c r="B388" s="832" t="s">
        <v>1253</v>
      </c>
      <c r="C388" s="832" t="s">
        <v>1259</v>
      </c>
      <c r="D388" s="833" t="s">
        <v>2928</v>
      </c>
      <c r="E388" s="834" t="s">
        <v>1272</v>
      </c>
      <c r="F388" s="832" t="s">
        <v>1254</v>
      </c>
      <c r="G388" s="832" t="s">
        <v>1535</v>
      </c>
      <c r="H388" s="832" t="s">
        <v>586</v>
      </c>
      <c r="I388" s="832" t="s">
        <v>1947</v>
      </c>
      <c r="J388" s="832" t="s">
        <v>1948</v>
      </c>
      <c r="K388" s="832" t="s">
        <v>1949</v>
      </c>
      <c r="L388" s="835">
        <v>0</v>
      </c>
      <c r="M388" s="835">
        <v>0</v>
      </c>
      <c r="N388" s="832">
        <v>1</v>
      </c>
      <c r="O388" s="836">
        <v>1</v>
      </c>
      <c r="P388" s="835">
        <v>0</v>
      </c>
      <c r="Q388" s="837"/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12</v>
      </c>
      <c r="B389" s="832" t="s">
        <v>1253</v>
      </c>
      <c r="C389" s="832" t="s">
        <v>1259</v>
      </c>
      <c r="D389" s="833" t="s">
        <v>2928</v>
      </c>
      <c r="E389" s="834" t="s">
        <v>1272</v>
      </c>
      <c r="F389" s="832" t="s">
        <v>1254</v>
      </c>
      <c r="G389" s="832" t="s">
        <v>1539</v>
      </c>
      <c r="H389" s="832" t="s">
        <v>586</v>
      </c>
      <c r="I389" s="832" t="s">
        <v>1540</v>
      </c>
      <c r="J389" s="832" t="s">
        <v>1541</v>
      </c>
      <c r="K389" s="832" t="s">
        <v>1542</v>
      </c>
      <c r="L389" s="835">
        <v>0</v>
      </c>
      <c r="M389" s="835">
        <v>0</v>
      </c>
      <c r="N389" s="832">
        <v>1</v>
      </c>
      <c r="O389" s="836">
        <v>1</v>
      </c>
      <c r="P389" s="835">
        <v>0</v>
      </c>
      <c r="Q389" s="837"/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12</v>
      </c>
      <c r="B390" s="832" t="s">
        <v>1253</v>
      </c>
      <c r="C390" s="832" t="s">
        <v>1259</v>
      </c>
      <c r="D390" s="833" t="s">
        <v>2928</v>
      </c>
      <c r="E390" s="834" t="s">
        <v>1272</v>
      </c>
      <c r="F390" s="832" t="s">
        <v>1254</v>
      </c>
      <c r="G390" s="832" t="s">
        <v>1546</v>
      </c>
      <c r="H390" s="832" t="s">
        <v>586</v>
      </c>
      <c r="I390" s="832" t="s">
        <v>1552</v>
      </c>
      <c r="J390" s="832" t="s">
        <v>1548</v>
      </c>
      <c r="K390" s="832" t="s">
        <v>1553</v>
      </c>
      <c r="L390" s="835">
        <v>3024.8</v>
      </c>
      <c r="M390" s="835">
        <v>6049.6</v>
      </c>
      <c r="N390" s="832">
        <v>2</v>
      </c>
      <c r="O390" s="836">
        <v>2</v>
      </c>
      <c r="P390" s="835">
        <v>6049.6</v>
      </c>
      <c r="Q390" s="837">
        <v>1</v>
      </c>
      <c r="R390" s="832">
        <v>2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12</v>
      </c>
      <c r="B391" s="832" t="s">
        <v>1253</v>
      </c>
      <c r="C391" s="832" t="s">
        <v>1259</v>
      </c>
      <c r="D391" s="833" t="s">
        <v>2928</v>
      </c>
      <c r="E391" s="834" t="s">
        <v>1272</v>
      </c>
      <c r="F391" s="832" t="s">
        <v>1254</v>
      </c>
      <c r="G391" s="832" t="s">
        <v>1546</v>
      </c>
      <c r="H391" s="832" t="s">
        <v>586</v>
      </c>
      <c r="I391" s="832" t="s">
        <v>1950</v>
      </c>
      <c r="J391" s="832" t="s">
        <v>1548</v>
      </c>
      <c r="K391" s="832" t="s">
        <v>1951</v>
      </c>
      <c r="L391" s="835">
        <v>1512.39</v>
      </c>
      <c r="M391" s="835">
        <v>1512.39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12</v>
      </c>
      <c r="B392" s="832" t="s">
        <v>1253</v>
      </c>
      <c r="C392" s="832" t="s">
        <v>1259</v>
      </c>
      <c r="D392" s="833" t="s">
        <v>2928</v>
      </c>
      <c r="E392" s="834" t="s">
        <v>1272</v>
      </c>
      <c r="F392" s="832" t="s">
        <v>1254</v>
      </c>
      <c r="G392" s="832" t="s">
        <v>1952</v>
      </c>
      <c r="H392" s="832" t="s">
        <v>586</v>
      </c>
      <c r="I392" s="832" t="s">
        <v>1953</v>
      </c>
      <c r="J392" s="832" t="s">
        <v>1954</v>
      </c>
      <c r="K392" s="832" t="s">
        <v>1955</v>
      </c>
      <c r="L392" s="835">
        <v>50.32</v>
      </c>
      <c r="M392" s="835">
        <v>50.32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12</v>
      </c>
      <c r="B393" s="832" t="s">
        <v>1253</v>
      </c>
      <c r="C393" s="832" t="s">
        <v>1259</v>
      </c>
      <c r="D393" s="833" t="s">
        <v>2928</v>
      </c>
      <c r="E393" s="834" t="s">
        <v>1272</v>
      </c>
      <c r="F393" s="832" t="s">
        <v>1254</v>
      </c>
      <c r="G393" s="832" t="s">
        <v>1304</v>
      </c>
      <c r="H393" s="832" t="s">
        <v>628</v>
      </c>
      <c r="I393" s="832" t="s">
        <v>1157</v>
      </c>
      <c r="J393" s="832" t="s">
        <v>931</v>
      </c>
      <c r="K393" s="832" t="s">
        <v>1158</v>
      </c>
      <c r="L393" s="835">
        <v>154.36000000000001</v>
      </c>
      <c r="M393" s="835">
        <v>308.72000000000003</v>
      </c>
      <c r="N393" s="832">
        <v>2</v>
      </c>
      <c r="O393" s="836">
        <v>2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1253</v>
      </c>
      <c r="C394" s="832" t="s">
        <v>1259</v>
      </c>
      <c r="D394" s="833" t="s">
        <v>2928</v>
      </c>
      <c r="E394" s="834" t="s">
        <v>1272</v>
      </c>
      <c r="F394" s="832" t="s">
        <v>1254</v>
      </c>
      <c r="G394" s="832" t="s">
        <v>1304</v>
      </c>
      <c r="H394" s="832" t="s">
        <v>628</v>
      </c>
      <c r="I394" s="832" t="s">
        <v>1155</v>
      </c>
      <c r="J394" s="832" t="s">
        <v>931</v>
      </c>
      <c r="K394" s="832" t="s">
        <v>1156</v>
      </c>
      <c r="L394" s="835">
        <v>225.06</v>
      </c>
      <c r="M394" s="835">
        <v>225.06</v>
      </c>
      <c r="N394" s="832">
        <v>1</v>
      </c>
      <c r="O394" s="836">
        <v>1</v>
      </c>
      <c r="P394" s="835">
        <v>225.06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12</v>
      </c>
      <c r="B395" s="832" t="s">
        <v>1253</v>
      </c>
      <c r="C395" s="832" t="s">
        <v>1259</v>
      </c>
      <c r="D395" s="833" t="s">
        <v>2928</v>
      </c>
      <c r="E395" s="834" t="s">
        <v>1272</v>
      </c>
      <c r="F395" s="832" t="s">
        <v>1254</v>
      </c>
      <c r="G395" s="832" t="s">
        <v>1882</v>
      </c>
      <c r="H395" s="832" t="s">
        <v>586</v>
      </c>
      <c r="I395" s="832" t="s">
        <v>1956</v>
      </c>
      <c r="J395" s="832" t="s">
        <v>1957</v>
      </c>
      <c r="K395" s="832" t="s">
        <v>1958</v>
      </c>
      <c r="L395" s="835">
        <v>84.18</v>
      </c>
      <c r="M395" s="835">
        <v>84.18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12</v>
      </c>
      <c r="B396" s="832" t="s">
        <v>1253</v>
      </c>
      <c r="C396" s="832" t="s">
        <v>1259</v>
      </c>
      <c r="D396" s="833" t="s">
        <v>2928</v>
      </c>
      <c r="E396" s="834" t="s">
        <v>1272</v>
      </c>
      <c r="F396" s="832" t="s">
        <v>1255</v>
      </c>
      <c r="G396" s="832" t="s">
        <v>1741</v>
      </c>
      <c r="H396" s="832" t="s">
        <v>586</v>
      </c>
      <c r="I396" s="832" t="s">
        <v>1959</v>
      </c>
      <c r="J396" s="832" t="s">
        <v>1743</v>
      </c>
      <c r="K396" s="832"/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12</v>
      </c>
      <c r="B397" s="832" t="s">
        <v>1253</v>
      </c>
      <c r="C397" s="832" t="s">
        <v>1259</v>
      </c>
      <c r="D397" s="833" t="s">
        <v>2928</v>
      </c>
      <c r="E397" s="834" t="s">
        <v>1272</v>
      </c>
      <c r="F397" s="832" t="s">
        <v>1255</v>
      </c>
      <c r="G397" s="832" t="s">
        <v>1741</v>
      </c>
      <c r="H397" s="832" t="s">
        <v>586</v>
      </c>
      <c r="I397" s="832" t="s">
        <v>1742</v>
      </c>
      <c r="J397" s="832" t="s">
        <v>1743</v>
      </c>
      <c r="K397" s="832"/>
      <c r="L397" s="835">
        <v>0</v>
      </c>
      <c r="M397" s="835">
        <v>0</v>
      </c>
      <c r="N397" s="832">
        <v>1</v>
      </c>
      <c r="O397" s="836">
        <v>1</v>
      </c>
      <c r="P397" s="835">
        <v>0</v>
      </c>
      <c r="Q397" s="837"/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12</v>
      </c>
      <c r="B398" s="832" t="s">
        <v>1253</v>
      </c>
      <c r="C398" s="832" t="s">
        <v>1259</v>
      </c>
      <c r="D398" s="833" t="s">
        <v>2928</v>
      </c>
      <c r="E398" s="834" t="s">
        <v>1272</v>
      </c>
      <c r="F398" s="832" t="s">
        <v>1256</v>
      </c>
      <c r="G398" s="832" t="s">
        <v>1554</v>
      </c>
      <c r="H398" s="832" t="s">
        <v>586</v>
      </c>
      <c r="I398" s="832" t="s">
        <v>1960</v>
      </c>
      <c r="J398" s="832" t="s">
        <v>1961</v>
      </c>
      <c r="K398" s="832" t="s">
        <v>1962</v>
      </c>
      <c r="L398" s="835">
        <v>291.2</v>
      </c>
      <c r="M398" s="835">
        <v>291.2</v>
      </c>
      <c r="N398" s="832">
        <v>1</v>
      </c>
      <c r="O398" s="836">
        <v>1</v>
      </c>
      <c r="P398" s="835">
        <v>291.2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1253</v>
      </c>
      <c r="C399" s="832" t="s">
        <v>1259</v>
      </c>
      <c r="D399" s="833" t="s">
        <v>2928</v>
      </c>
      <c r="E399" s="834" t="s">
        <v>1272</v>
      </c>
      <c r="F399" s="832" t="s">
        <v>1256</v>
      </c>
      <c r="G399" s="832" t="s">
        <v>1554</v>
      </c>
      <c r="H399" s="832" t="s">
        <v>586</v>
      </c>
      <c r="I399" s="832" t="s">
        <v>1963</v>
      </c>
      <c r="J399" s="832" t="s">
        <v>1964</v>
      </c>
      <c r="K399" s="832" t="s">
        <v>1965</v>
      </c>
      <c r="L399" s="835">
        <v>180.25</v>
      </c>
      <c r="M399" s="835">
        <v>360.5</v>
      </c>
      <c r="N399" s="832">
        <v>2</v>
      </c>
      <c r="O399" s="836">
        <v>1</v>
      </c>
      <c r="P399" s="835">
        <v>360.5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12</v>
      </c>
      <c r="B400" s="832" t="s">
        <v>1253</v>
      </c>
      <c r="C400" s="832" t="s">
        <v>1259</v>
      </c>
      <c r="D400" s="833" t="s">
        <v>2928</v>
      </c>
      <c r="E400" s="834" t="s">
        <v>1272</v>
      </c>
      <c r="F400" s="832" t="s">
        <v>1256</v>
      </c>
      <c r="G400" s="832" t="s">
        <v>1554</v>
      </c>
      <c r="H400" s="832" t="s">
        <v>586</v>
      </c>
      <c r="I400" s="832" t="s">
        <v>1966</v>
      </c>
      <c r="J400" s="832" t="s">
        <v>1967</v>
      </c>
      <c r="K400" s="832" t="s">
        <v>1968</v>
      </c>
      <c r="L400" s="835">
        <v>500</v>
      </c>
      <c r="M400" s="835">
        <v>1500</v>
      </c>
      <c r="N400" s="832">
        <v>3</v>
      </c>
      <c r="O400" s="836">
        <v>1</v>
      </c>
      <c r="P400" s="835">
        <v>1500</v>
      </c>
      <c r="Q400" s="837">
        <v>1</v>
      </c>
      <c r="R400" s="832">
        <v>3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12</v>
      </c>
      <c r="B401" s="832" t="s">
        <v>1253</v>
      </c>
      <c r="C401" s="832" t="s">
        <v>1259</v>
      </c>
      <c r="D401" s="833" t="s">
        <v>2928</v>
      </c>
      <c r="E401" s="834" t="s">
        <v>1272</v>
      </c>
      <c r="F401" s="832" t="s">
        <v>1256</v>
      </c>
      <c r="G401" s="832" t="s">
        <v>1554</v>
      </c>
      <c r="H401" s="832" t="s">
        <v>586</v>
      </c>
      <c r="I401" s="832" t="s">
        <v>1969</v>
      </c>
      <c r="J401" s="832" t="s">
        <v>1970</v>
      </c>
      <c r="K401" s="832" t="s">
        <v>1971</v>
      </c>
      <c r="L401" s="835">
        <v>3082.5</v>
      </c>
      <c r="M401" s="835">
        <v>9247.5</v>
      </c>
      <c r="N401" s="832">
        <v>3</v>
      </c>
      <c r="O401" s="836">
        <v>1</v>
      </c>
      <c r="P401" s="835">
        <v>9247.5</v>
      </c>
      <c r="Q401" s="837">
        <v>1</v>
      </c>
      <c r="R401" s="832">
        <v>3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12</v>
      </c>
      <c r="B402" s="832" t="s">
        <v>1253</v>
      </c>
      <c r="C402" s="832" t="s">
        <v>1259</v>
      </c>
      <c r="D402" s="833" t="s">
        <v>2928</v>
      </c>
      <c r="E402" s="834" t="s">
        <v>1272</v>
      </c>
      <c r="F402" s="832" t="s">
        <v>1256</v>
      </c>
      <c r="G402" s="832" t="s">
        <v>1554</v>
      </c>
      <c r="H402" s="832" t="s">
        <v>586</v>
      </c>
      <c r="I402" s="832" t="s">
        <v>1972</v>
      </c>
      <c r="J402" s="832" t="s">
        <v>1973</v>
      </c>
      <c r="K402" s="832" t="s">
        <v>1974</v>
      </c>
      <c r="L402" s="835">
        <v>1027.5</v>
      </c>
      <c r="M402" s="835">
        <v>3082.5</v>
      </c>
      <c r="N402" s="832">
        <v>3</v>
      </c>
      <c r="O402" s="836">
        <v>1</v>
      </c>
      <c r="P402" s="835">
        <v>3082.5</v>
      </c>
      <c r="Q402" s="837">
        <v>1</v>
      </c>
      <c r="R402" s="832">
        <v>3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12</v>
      </c>
      <c r="B403" s="832" t="s">
        <v>1253</v>
      </c>
      <c r="C403" s="832" t="s">
        <v>1259</v>
      </c>
      <c r="D403" s="833" t="s">
        <v>2928</v>
      </c>
      <c r="E403" s="834" t="s">
        <v>1272</v>
      </c>
      <c r="F403" s="832" t="s">
        <v>1256</v>
      </c>
      <c r="G403" s="832" t="s">
        <v>1554</v>
      </c>
      <c r="H403" s="832" t="s">
        <v>586</v>
      </c>
      <c r="I403" s="832" t="s">
        <v>1975</v>
      </c>
      <c r="J403" s="832" t="s">
        <v>1976</v>
      </c>
      <c r="K403" s="832" t="s">
        <v>1977</v>
      </c>
      <c r="L403" s="835">
        <v>198.08</v>
      </c>
      <c r="M403" s="835">
        <v>594.24</v>
      </c>
      <c r="N403" s="832">
        <v>3</v>
      </c>
      <c r="O403" s="836">
        <v>1</v>
      </c>
      <c r="P403" s="835">
        <v>594.24</v>
      </c>
      <c r="Q403" s="837">
        <v>1</v>
      </c>
      <c r="R403" s="832">
        <v>3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12</v>
      </c>
      <c r="B404" s="832" t="s">
        <v>1253</v>
      </c>
      <c r="C404" s="832" t="s">
        <v>1259</v>
      </c>
      <c r="D404" s="833" t="s">
        <v>2928</v>
      </c>
      <c r="E404" s="834" t="s">
        <v>1272</v>
      </c>
      <c r="F404" s="832" t="s">
        <v>1256</v>
      </c>
      <c r="G404" s="832" t="s">
        <v>1554</v>
      </c>
      <c r="H404" s="832" t="s">
        <v>586</v>
      </c>
      <c r="I404" s="832" t="s">
        <v>1978</v>
      </c>
      <c r="J404" s="832" t="s">
        <v>1979</v>
      </c>
      <c r="K404" s="832" t="s">
        <v>1980</v>
      </c>
      <c r="L404" s="835">
        <v>1124.9000000000001</v>
      </c>
      <c r="M404" s="835">
        <v>4499.6000000000004</v>
      </c>
      <c r="N404" s="832">
        <v>4</v>
      </c>
      <c r="O404" s="836">
        <v>1</v>
      </c>
      <c r="P404" s="835">
        <v>4499.6000000000004</v>
      </c>
      <c r="Q404" s="837">
        <v>1</v>
      </c>
      <c r="R404" s="832">
        <v>4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12</v>
      </c>
      <c r="B405" s="832" t="s">
        <v>1253</v>
      </c>
      <c r="C405" s="832" t="s">
        <v>1259</v>
      </c>
      <c r="D405" s="833" t="s">
        <v>2928</v>
      </c>
      <c r="E405" s="834" t="s">
        <v>1272</v>
      </c>
      <c r="F405" s="832" t="s">
        <v>1256</v>
      </c>
      <c r="G405" s="832" t="s">
        <v>1554</v>
      </c>
      <c r="H405" s="832" t="s">
        <v>586</v>
      </c>
      <c r="I405" s="832" t="s">
        <v>1981</v>
      </c>
      <c r="J405" s="832" t="s">
        <v>1982</v>
      </c>
      <c r="K405" s="832" t="s">
        <v>1983</v>
      </c>
      <c r="L405" s="835">
        <v>590.5</v>
      </c>
      <c r="M405" s="835">
        <v>590.5</v>
      </c>
      <c r="N405" s="832">
        <v>1</v>
      </c>
      <c r="O405" s="836">
        <v>1</v>
      </c>
      <c r="P405" s="835">
        <v>590.5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12</v>
      </c>
      <c r="B406" s="832" t="s">
        <v>1253</v>
      </c>
      <c r="C406" s="832" t="s">
        <v>1259</v>
      </c>
      <c r="D406" s="833" t="s">
        <v>2928</v>
      </c>
      <c r="E406" s="834" t="s">
        <v>1272</v>
      </c>
      <c r="F406" s="832" t="s">
        <v>1256</v>
      </c>
      <c r="G406" s="832" t="s">
        <v>1554</v>
      </c>
      <c r="H406" s="832" t="s">
        <v>586</v>
      </c>
      <c r="I406" s="832" t="s">
        <v>1555</v>
      </c>
      <c r="J406" s="832" t="s">
        <v>1556</v>
      </c>
      <c r="K406" s="832" t="s">
        <v>1557</v>
      </c>
      <c r="L406" s="835">
        <v>599.44000000000005</v>
      </c>
      <c r="M406" s="835">
        <v>599.44000000000005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12</v>
      </c>
      <c r="B407" s="832" t="s">
        <v>1253</v>
      </c>
      <c r="C407" s="832" t="s">
        <v>1259</v>
      </c>
      <c r="D407" s="833" t="s">
        <v>2928</v>
      </c>
      <c r="E407" s="834" t="s">
        <v>1272</v>
      </c>
      <c r="F407" s="832" t="s">
        <v>1256</v>
      </c>
      <c r="G407" s="832" t="s">
        <v>1554</v>
      </c>
      <c r="H407" s="832" t="s">
        <v>586</v>
      </c>
      <c r="I407" s="832" t="s">
        <v>1889</v>
      </c>
      <c r="J407" s="832" t="s">
        <v>1890</v>
      </c>
      <c r="K407" s="832" t="s">
        <v>1891</v>
      </c>
      <c r="L407" s="835">
        <v>625.5</v>
      </c>
      <c r="M407" s="835">
        <v>5629.5</v>
      </c>
      <c r="N407" s="832">
        <v>9</v>
      </c>
      <c r="O407" s="836">
        <v>1</v>
      </c>
      <c r="P407" s="835">
        <v>5629.5</v>
      </c>
      <c r="Q407" s="837">
        <v>1</v>
      </c>
      <c r="R407" s="832">
        <v>9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12</v>
      </c>
      <c r="B408" s="832" t="s">
        <v>1253</v>
      </c>
      <c r="C408" s="832" t="s">
        <v>1259</v>
      </c>
      <c r="D408" s="833" t="s">
        <v>2928</v>
      </c>
      <c r="E408" s="834" t="s">
        <v>1272</v>
      </c>
      <c r="F408" s="832" t="s">
        <v>1256</v>
      </c>
      <c r="G408" s="832" t="s">
        <v>1300</v>
      </c>
      <c r="H408" s="832" t="s">
        <v>586</v>
      </c>
      <c r="I408" s="832" t="s">
        <v>1565</v>
      </c>
      <c r="J408" s="832" t="s">
        <v>1566</v>
      </c>
      <c r="K408" s="832" t="s">
        <v>1567</v>
      </c>
      <c r="L408" s="835">
        <v>162.71</v>
      </c>
      <c r="M408" s="835">
        <v>1464.39</v>
      </c>
      <c r="N408" s="832">
        <v>9</v>
      </c>
      <c r="O408" s="836">
        <v>2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12</v>
      </c>
      <c r="B409" s="832" t="s">
        <v>1253</v>
      </c>
      <c r="C409" s="832" t="s">
        <v>1259</v>
      </c>
      <c r="D409" s="833" t="s">
        <v>2928</v>
      </c>
      <c r="E409" s="834" t="s">
        <v>1272</v>
      </c>
      <c r="F409" s="832" t="s">
        <v>1256</v>
      </c>
      <c r="G409" s="832" t="s">
        <v>1300</v>
      </c>
      <c r="H409" s="832" t="s">
        <v>586</v>
      </c>
      <c r="I409" s="832" t="s">
        <v>1984</v>
      </c>
      <c r="J409" s="832" t="s">
        <v>1581</v>
      </c>
      <c r="K409" s="832" t="s">
        <v>1985</v>
      </c>
      <c r="L409" s="835">
        <v>700</v>
      </c>
      <c r="M409" s="835">
        <v>2100</v>
      </c>
      <c r="N409" s="832">
        <v>3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12</v>
      </c>
      <c r="B410" s="832" t="s">
        <v>1253</v>
      </c>
      <c r="C410" s="832" t="s">
        <v>1259</v>
      </c>
      <c r="D410" s="833" t="s">
        <v>2928</v>
      </c>
      <c r="E410" s="834" t="s">
        <v>1272</v>
      </c>
      <c r="F410" s="832" t="s">
        <v>1256</v>
      </c>
      <c r="G410" s="832" t="s">
        <v>1300</v>
      </c>
      <c r="H410" s="832" t="s">
        <v>586</v>
      </c>
      <c r="I410" s="832" t="s">
        <v>1397</v>
      </c>
      <c r="J410" s="832" t="s">
        <v>1398</v>
      </c>
      <c r="K410" s="832" t="s">
        <v>1399</v>
      </c>
      <c r="L410" s="835">
        <v>48.75</v>
      </c>
      <c r="M410" s="835">
        <v>48.75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12</v>
      </c>
      <c r="B411" s="832" t="s">
        <v>1253</v>
      </c>
      <c r="C411" s="832" t="s">
        <v>1259</v>
      </c>
      <c r="D411" s="833" t="s">
        <v>2928</v>
      </c>
      <c r="E411" s="834" t="s">
        <v>1272</v>
      </c>
      <c r="F411" s="832" t="s">
        <v>1256</v>
      </c>
      <c r="G411" s="832" t="s">
        <v>1300</v>
      </c>
      <c r="H411" s="832" t="s">
        <v>586</v>
      </c>
      <c r="I411" s="832" t="s">
        <v>1571</v>
      </c>
      <c r="J411" s="832" t="s">
        <v>1572</v>
      </c>
      <c r="K411" s="832" t="s">
        <v>1573</v>
      </c>
      <c r="L411" s="835">
        <v>500</v>
      </c>
      <c r="M411" s="835">
        <v>1500</v>
      </c>
      <c r="N411" s="832">
        <v>3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12</v>
      </c>
      <c r="B412" s="832" t="s">
        <v>1253</v>
      </c>
      <c r="C412" s="832" t="s">
        <v>1259</v>
      </c>
      <c r="D412" s="833" t="s">
        <v>2928</v>
      </c>
      <c r="E412" s="834" t="s">
        <v>1272</v>
      </c>
      <c r="F412" s="832" t="s">
        <v>1256</v>
      </c>
      <c r="G412" s="832" t="s">
        <v>1300</v>
      </c>
      <c r="H412" s="832" t="s">
        <v>586</v>
      </c>
      <c r="I412" s="832" t="s">
        <v>1574</v>
      </c>
      <c r="J412" s="832" t="s">
        <v>1575</v>
      </c>
      <c r="K412" s="832" t="s">
        <v>1576</v>
      </c>
      <c r="L412" s="835">
        <v>189.85</v>
      </c>
      <c r="M412" s="835">
        <v>379.7</v>
      </c>
      <c r="N412" s="832">
        <v>2</v>
      </c>
      <c r="O412" s="836">
        <v>1</v>
      </c>
      <c r="P412" s="835">
        <v>379.7</v>
      </c>
      <c r="Q412" s="837">
        <v>1</v>
      </c>
      <c r="R412" s="832">
        <v>2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12</v>
      </c>
      <c r="B413" s="832" t="s">
        <v>1253</v>
      </c>
      <c r="C413" s="832" t="s">
        <v>1259</v>
      </c>
      <c r="D413" s="833" t="s">
        <v>2928</v>
      </c>
      <c r="E413" s="834" t="s">
        <v>1272</v>
      </c>
      <c r="F413" s="832" t="s">
        <v>1256</v>
      </c>
      <c r="G413" s="832" t="s">
        <v>1300</v>
      </c>
      <c r="H413" s="832" t="s">
        <v>586</v>
      </c>
      <c r="I413" s="832" t="s">
        <v>1301</v>
      </c>
      <c r="J413" s="832" t="s">
        <v>1302</v>
      </c>
      <c r="K413" s="832" t="s">
        <v>1303</v>
      </c>
      <c r="L413" s="835">
        <v>190</v>
      </c>
      <c r="M413" s="835">
        <v>3230</v>
      </c>
      <c r="N413" s="832">
        <v>17</v>
      </c>
      <c r="O413" s="836">
        <v>4</v>
      </c>
      <c r="P413" s="835">
        <v>1710</v>
      </c>
      <c r="Q413" s="837">
        <v>0.52941176470588236</v>
      </c>
      <c r="R413" s="832">
        <v>9</v>
      </c>
      <c r="S413" s="837">
        <v>0.52941176470588236</v>
      </c>
      <c r="T413" s="836">
        <v>2</v>
      </c>
      <c r="U413" s="838">
        <v>0.5</v>
      </c>
    </row>
    <row r="414" spans="1:21" ht="14.4" customHeight="1" x14ac:dyDescent="0.3">
      <c r="A414" s="831">
        <v>12</v>
      </c>
      <c r="B414" s="832" t="s">
        <v>1253</v>
      </c>
      <c r="C414" s="832" t="s">
        <v>1259</v>
      </c>
      <c r="D414" s="833" t="s">
        <v>2928</v>
      </c>
      <c r="E414" s="834" t="s">
        <v>1272</v>
      </c>
      <c r="F414" s="832" t="s">
        <v>1256</v>
      </c>
      <c r="G414" s="832" t="s">
        <v>1300</v>
      </c>
      <c r="H414" s="832" t="s">
        <v>586</v>
      </c>
      <c r="I414" s="832" t="s">
        <v>1986</v>
      </c>
      <c r="J414" s="832" t="s">
        <v>1987</v>
      </c>
      <c r="K414" s="832" t="s">
        <v>1988</v>
      </c>
      <c r="L414" s="835">
        <v>56</v>
      </c>
      <c r="M414" s="835">
        <v>1120</v>
      </c>
      <c r="N414" s="832">
        <v>20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12</v>
      </c>
      <c r="B415" s="832" t="s">
        <v>1253</v>
      </c>
      <c r="C415" s="832" t="s">
        <v>1259</v>
      </c>
      <c r="D415" s="833" t="s">
        <v>2928</v>
      </c>
      <c r="E415" s="834" t="s">
        <v>1272</v>
      </c>
      <c r="F415" s="832" t="s">
        <v>1256</v>
      </c>
      <c r="G415" s="832" t="s">
        <v>1300</v>
      </c>
      <c r="H415" s="832" t="s">
        <v>586</v>
      </c>
      <c r="I415" s="832" t="s">
        <v>1989</v>
      </c>
      <c r="J415" s="832" t="s">
        <v>1990</v>
      </c>
      <c r="K415" s="832" t="s">
        <v>1991</v>
      </c>
      <c r="L415" s="835">
        <v>97.76</v>
      </c>
      <c r="M415" s="835">
        <v>1270.8800000000001</v>
      </c>
      <c r="N415" s="832">
        <v>13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1253</v>
      </c>
      <c r="C416" s="832" t="s">
        <v>1259</v>
      </c>
      <c r="D416" s="833" t="s">
        <v>2928</v>
      </c>
      <c r="E416" s="834" t="s">
        <v>1272</v>
      </c>
      <c r="F416" s="832" t="s">
        <v>1256</v>
      </c>
      <c r="G416" s="832" t="s">
        <v>1300</v>
      </c>
      <c r="H416" s="832" t="s">
        <v>586</v>
      </c>
      <c r="I416" s="832" t="s">
        <v>1992</v>
      </c>
      <c r="J416" s="832" t="s">
        <v>1993</v>
      </c>
      <c r="K416" s="832" t="s">
        <v>1994</v>
      </c>
      <c r="L416" s="835">
        <v>340</v>
      </c>
      <c r="M416" s="835">
        <v>5100</v>
      </c>
      <c r="N416" s="832">
        <v>15</v>
      </c>
      <c r="O416" s="836">
        <v>1</v>
      </c>
      <c r="P416" s="835">
        <v>5100</v>
      </c>
      <c r="Q416" s="837">
        <v>1</v>
      </c>
      <c r="R416" s="832">
        <v>15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12</v>
      </c>
      <c r="B417" s="832" t="s">
        <v>1253</v>
      </c>
      <c r="C417" s="832" t="s">
        <v>1259</v>
      </c>
      <c r="D417" s="833" t="s">
        <v>2928</v>
      </c>
      <c r="E417" s="834" t="s">
        <v>1272</v>
      </c>
      <c r="F417" s="832" t="s">
        <v>1256</v>
      </c>
      <c r="G417" s="832" t="s">
        <v>1300</v>
      </c>
      <c r="H417" s="832" t="s">
        <v>586</v>
      </c>
      <c r="I417" s="832" t="s">
        <v>1995</v>
      </c>
      <c r="J417" s="832" t="s">
        <v>1996</v>
      </c>
      <c r="K417" s="832" t="s">
        <v>1997</v>
      </c>
      <c r="L417" s="835">
        <v>293.74</v>
      </c>
      <c r="M417" s="835">
        <v>881.22</v>
      </c>
      <c r="N417" s="832">
        <v>3</v>
      </c>
      <c r="O417" s="836">
        <v>2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12</v>
      </c>
      <c r="B418" s="832" t="s">
        <v>1253</v>
      </c>
      <c r="C418" s="832" t="s">
        <v>1259</v>
      </c>
      <c r="D418" s="833" t="s">
        <v>2928</v>
      </c>
      <c r="E418" s="834" t="s">
        <v>1272</v>
      </c>
      <c r="F418" s="832" t="s">
        <v>1256</v>
      </c>
      <c r="G418" s="832" t="s">
        <v>1300</v>
      </c>
      <c r="H418" s="832" t="s">
        <v>586</v>
      </c>
      <c r="I418" s="832" t="s">
        <v>1998</v>
      </c>
      <c r="J418" s="832" t="s">
        <v>1999</v>
      </c>
      <c r="K418" s="832" t="s">
        <v>2000</v>
      </c>
      <c r="L418" s="835">
        <v>50</v>
      </c>
      <c r="M418" s="835">
        <v>1350</v>
      </c>
      <c r="N418" s="832">
        <v>27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12</v>
      </c>
      <c r="B419" s="832" t="s">
        <v>1253</v>
      </c>
      <c r="C419" s="832" t="s">
        <v>1259</v>
      </c>
      <c r="D419" s="833" t="s">
        <v>2928</v>
      </c>
      <c r="E419" s="834" t="s">
        <v>1272</v>
      </c>
      <c r="F419" s="832" t="s">
        <v>1256</v>
      </c>
      <c r="G419" s="832" t="s">
        <v>1300</v>
      </c>
      <c r="H419" s="832" t="s">
        <v>586</v>
      </c>
      <c r="I419" s="832" t="s">
        <v>2001</v>
      </c>
      <c r="J419" s="832" t="s">
        <v>2002</v>
      </c>
      <c r="K419" s="832" t="s">
        <v>2003</v>
      </c>
      <c r="L419" s="835">
        <v>104.91</v>
      </c>
      <c r="M419" s="835">
        <v>1258.92</v>
      </c>
      <c r="N419" s="832">
        <v>12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12</v>
      </c>
      <c r="B420" s="832" t="s">
        <v>1253</v>
      </c>
      <c r="C420" s="832" t="s">
        <v>1259</v>
      </c>
      <c r="D420" s="833" t="s">
        <v>2928</v>
      </c>
      <c r="E420" s="834" t="s">
        <v>1272</v>
      </c>
      <c r="F420" s="832" t="s">
        <v>1256</v>
      </c>
      <c r="G420" s="832" t="s">
        <v>1615</v>
      </c>
      <c r="H420" s="832" t="s">
        <v>586</v>
      </c>
      <c r="I420" s="832" t="s">
        <v>1616</v>
      </c>
      <c r="J420" s="832" t="s">
        <v>1617</v>
      </c>
      <c r="K420" s="832" t="s">
        <v>1618</v>
      </c>
      <c r="L420" s="835">
        <v>1496</v>
      </c>
      <c r="M420" s="835">
        <v>2992</v>
      </c>
      <c r="N420" s="832">
        <v>2</v>
      </c>
      <c r="O420" s="836">
        <v>1</v>
      </c>
      <c r="P420" s="835">
        <v>2992</v>
      </c>
      <c r="Q420" s="837">
        <v>1</v>
      </c>
      <c r="R420" s="832">
        <v>2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12</v>
      </c>
      <c r="B421" s="832" t="s">
        <v>1253</v>
      </c>
      <c r="C421" s="832" t="s">
        <v>1259</v>
      </c>
      <c r="D421" s="833" t="s">
        <v>2928</v>
      </c>
      <c r="E421" s="834" t="s">
        <v>1272</v>
      </c>
      <c r="F421" s="832" t="s">
        <v>1256</v>
      </c>
      <c r="G421" s="832" t="s">
        <v>1615</v>
      </c>
      <c r="H421" s="832" t="s">
        <v>586</v>
      </c>
      <c r="I421" s="832" t="s">
        <v>1750</v>
      </c>
      <c r="J421" s="832" t="s">
        <v>1620</v>
      </c>
      <c r="K421" s="832" t="s">
        <v>1751</v>
      </c>
      <c r="L421" s="835">
        <v>1500</v>
      </c>
      <c r="M421" s="835">
        <v>22500</v>
      </c>
      <c r="N421" s="832">
        <v>15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12</v>
      </c>
      <c r="B422" s="832" t="s">
        <v>1253</v>
      </c>
      <c r="C422" s="832" t="s">
        <v>1259</v>
      </c>
      <c r="D422" s="833" t="s">
        <v>2928</v>
      </c>
      <c r="E422" s="834" t="s">
        <v>1272</v>
      </c>
      <c r="F422" s="832" t="s">
        <v>1256</v>
      </c>
      <c r="G422" s="832" t="s">
        <v>1615</v>
      </c>
      <c r="H422" s="832" t="s">
        <v>586</v>
      </c>
      <c r="I422" s="832" t="s">
        <v>1622</v>
      </c>
      <c r="J422" s="832" t="s">
        <v>1623</v>
      </c>
      <c r="K422" s="832" t="s">
        <v>1624</v>
      </c>
      <c r="L422" s="835">
        <v>1500</v>
      </c>
      <c r="M422" s="835">
        <v>22500</v>
      </c>
      <c r="N422" s="832">
        <v>15</v>
      </c>
      <c r="O422" s="836">
        <v>1</v>
      </c>
      <c r="P422" s="835">
        <v>22500</v>
      </c>
      <c r="Q422" s="837">
        <v>1</v>
      </c>
      <c r="R422" s="832">
        <v>15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1253</v>
      </c>
      <c r="C423" s="832" t="s">
        <v>1259</v>
      </c>
      <c r="D423" s="833" t="s">
        <v>2928</v>
      </c>
      <c r="E423" s="834" t="s">
        <v>1272</v>
      </c>
      <c r="F423" s="832" t="s">
        <v>1256</v>
      </c>
      <c r="G423" s="832" t="s">
        <v>1615</v>
      </c>
      <c r="H423" s="832" t="s">
        <v>586</v>
      </c>
      <c r="I423" s="832" t="s">
        <v>1909</v>
      </c>
      <c r="J423" s="832" t="s">
        <v>1910</v>
      </c>
      <c r="K423" s="832" t="s">
        <v>1911</v>
      </c>
      <c r="L423" s="835">
        <v>1500</v>
      </c>
      <c r="M423" s="835">
        <v>22500</v>
      </c>
      <c r="N423" s="832">
        <v>15</v>
      </c>
      <c r="O423" s="836">
        <v>1</v>
      </c>
      <c r="P423" s="835">
        <v>22500</v>
      </c>
      <c r="Q423" s="837">
        <v>1</v>
      </c>
      <c r="R423" s="832">
        <v>15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12</v>
      </c>
      <c r="B424" s="832" t="s">
        <v>1253</v>
      </c>
      <c r="C424" s="832" t="s">
        <v>1259</v>
      </c>
      <c r="D424" s="833" t="s">
        <v>2928</v>
      </c>
      <c r="E424" s="834" t="s">
        <v>1274</v>
      </c>
      <c r="F424" s="832" t="s">
        <v>1254</v>
      </c>
      <c r="G424" s="832" t="s">
        <v>1407</v>
      </c>
      <c r="H424" s="832" t="s">
        <v>586</v>
      </c>
      <c r="I424" s="832" t="s">
        <v>1408</v>
      </c>
      <c r="J424" s="832" t="s">
        <v>1409</v>
      </c>
      <c r="K424" s="832" t="s">
        <v>1410</v>
      </c>
      <c r="L424" s="835">
        <v>55.95</v>
      </c>
      <c r="M424" s="835">
        <v>223.8</v>
      </c>
      <c r="N424" s="832">
        <v>4</v>
      </c>
      <c r="O424" s="836">
        <v>0.5</v>
      </c>
      <c r="P424" s="835">
        <v>223.8</v>
      </c>
      <c r="Q424" s="837">
        <v>1</v>
      </c>
      <c r="R424" s="832">
        <v>4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12</v>
      </c>
      <c r="B425" s="832" t="s">
        <v>1253</v>
      </c>
      <c r="C425" s="832" t="s">
        <v>1259</v>
      </c>
      <c r="D425" s="833" t="s">
        <v>2928</v>
      </c>
      <c r="E425" s="834" t="s">
        <v>1274</v>
      </c>
      <c r="F425" s="832" t="s">
        <v>1254</v>
      </c>
      <c r="G425" s="832" t="s">
        <v>1407</v>
      </c>
      <c r="H425" s="832" t="s">
        <v>586</v>
      </c>
      <c r="I425" s="832" t="s">
        <v>1411</v>
      </c>
      <c r="J425" s="832" t="s">
        <v>1409</v>
      </c>
      <c r="K425" s="832" t="s">
        <v>1412</v>
      </c>
      <c r="L425" s="835">
        <v>128.55000000000001</v>
      </c>
      <c r="M425" s="835">
        <v>257.10000000000002</v>
      </c>
      <c r="N425" s="832">
        <v>2</v>
      </c>
      <c r="O425" s="836">
        <v>0.5</v>
      </c>
      <c r="P425" s="835">
        <v>257.10000000000002</v>
      </c>
      <c r="Q425" s="837">
        <v>1</v>
      </c>
      <c r="R425" s="832">
        <v>2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12</v>
      </c>
      <c r="B426" s="832" t="s">
        <v>1253</v>
      </c>
      <c r="C426" s="832" t="s">
        <v>1259</v>
      </c>
      <c r="D426" s="833" t="s">
        <v>2928</v>
      </c>
      <c r="E426" s="834" t="s">
        <v>1274</v>
      </c>
      <c r="F426" s="832" t="s">
        <v>1254</v>
      </c>
      <c r="G426" s="832" t="s">
        <v>1413</v>
      </c>
      <c r="H426" s="832" t="s">
        <v>628</v>
      </c>
      <c r="I426" s="832" t="s">
        <v>1662</v>
      </c>
      <c r="J426" s="832" t="s">
        <v>1415</v>
      </c>
      <c r="K426" s="832" t="s">
        <v>1663</v>
      </c>
      <c r="L426" s="835">
        <v>3818.86</v>
      </c>
      <c r="M426" s="835">
        <v>11456.58</v>
      </c>
      <c r="N426" s="832">
        <v>3</v>
      </c>
      <c r="O426" s="836">
        <v>3</v>
      </c>
      <c r="P426" s="835">
        <v>11456.58</v>
      </c>
      <c r="Q426" s="837">
        <v>1</v>
      </c>
      <c r="R426" s="832">
        <v>3</v>
      </c>
      <c r="S426" s="837">
        <v>1</v>
      </c>
      <c r="T426" s="836">
        <v>3</v>
      </c>
      <c r="U426" s="838">
        <v>1</v>
      </c>
    </row>
    <row r="427" spans="1:21" ht="14.4" customHeight="1" x14ac:dyDescent="0.3">
      <c r="A427" s="831">
        <v>12</v>
      </c>
      <c r="B427" s="832" t="s">
        <v>1253</v>
      </c>
      <c r="C427" s="832" t="s">
        <v>1259</v>
      </c>
      <c r="D427" s="833" t="s">
        <v>2928</v>
      </c>
      <c r="E427" s="834" t="s">
        <v>1274</v>
      </c>
      <c r="F427" s="832" t="s">
        <v>1254</v>
      </c>
      <c r="G427" s="832" t="s">
        <v>1315</v>
      </c>
      <c r="H427" s="832" t="s">
        <v>628</v>
      </c>
      <c r="I427" s="832" t="s">
        <v>1167</v>
      </c>
      <c r="J427" s="832" t="s">
        <v>1168</v>
      </c>
      <c r="K427" s="832" t="s">
        <v>958</v>
      </c>
      <c r="L427" s="835">
        <v>170.52</v>
      </c>
      <c r="M427" s="835">
        <v>2046.2400000000002</v>
      </c>
      <c r="N427" s="832">
        <v>12</v>
      </c>
      <c r="O427" s="836">
        <v>5</v>
      </c>
      <c r="P427" s="835">
        <v>511.56000000000006</v>
      </c>
      <c r="Q427" s="837">
        <v>0.25</v>
      </c>
      <c r="R427" s="832">
        <v>3</v>
      </c>
      <c r="S427" s="837">
        <v>0.25</v>
      </c>
      <c r="T427" s="836">
        <v>2</v>
      </c>
      <c r="U427" s="838">
        <v>0.4</v>
      </c>
    </row>
    <row r="428" spans="1:21" ht="14.4" customHeight="1" x14ac:dyDescent="0.3">
      <c r="A428" s="831">
        <v>12</v>
      </c>
      <c r="B428" s="832" t="s">
        <v>1253</v>
      </c>
      <c r="C428" s="832" t="s">
        <v>1259</v>
      </c>
      <c r="D428" s="833" t="s">
        <v>2928</v>
      </c>
      <c r="E428" s="834" t="s">
        <v>1274</v>
      </c>
      <c r="F428" s="832" t="s">
        <v>1254</v>
      </c>
      <c r="G428" s="832" t="s">
        <v>1305</v>
      </c>
      <c r="H428" s="832" t="s">
        <v>586</v>
      </c>
      <c r="I428" s="832" t="s">
        <v>1422</v>
      </c>
      <c r="J428" s="832" t="s">
        <v>1423</v>
      </c>
      <c r="K428" s="832" t="s">
        <v>958</v>
      </c>
      <c r="L428" s="835">
        <v>78.33</v>
      </c>
      <c r="M428" s="835">
        <v>78.33</v>
      </c>
      <c r="N428" s="832">
        <v>1</v>
      </c>
      <c r="O428" s="836">
        <v>1</v>
      </c>
      <c r="P428" s="835">
        <v>78.33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1253</v>
      </c>
      <c r="C429" s="832" t="s">
        <v>1259</v>
      </c>
      <c r="D429" s="833" t="s">
        <v>2928</v>
      </c>
      <c r="E429" s="834" t="s">
        <v>1274</v>
      </c>
      <c r="F429" s="832" t="s">
        <v>1254</v>
      </c>
      <c r="G429" s="832" t="s">
        <v>1424</v>
      </c>
      <c r="H429" s="832" t="s">
        <v>586</v>
      </c>
      <c r="I429" s="832" t="s">
        <v>1425</v>
      </c>
      <c r="J429" s="832" t="s">
        <v>1426</v>
      </c>
      <c r="K429" s="832" t="s">
        <v>1427</v>
      </c>
      <c r="L429" s="835">
        <v>741.88</v>
      </c>
      <c r="M429" s="835">
        <v>2225.64</v>
      </c>
      <c r="N429" s="832">
        <v>3</v>
      </c>
      <c r="O429" s="836">
        <v>1</v>
      </c>
      <c r="P429" s="835">
        <v>2225.64</v>
      </c>
      <c r="Q429" s="837">
        <v>1</v>
      </c>
      <c r="R429" s="832">
        <v>3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12</v>
      </c>
      <c r="B430" s="832" t="s">
        <v>1253</v>
      </c>
      <c r="C430" s="832" t="s">
        <v>1259</v>
      </c>
      <c r="D430" s="833" t="s">
        <v>2928</v>
      </c>
      <c r="E430" s="834" t="s">
        <v>1274</v>
      </c>
      <c r="F430" s="832" t="s">
        <v>1254</v>
      </c>
      <c r="G430" s="832" t="s">
        <v>2004</v>
      </c>
      <c r="H430" s="832" t="s">
        <v>586</v>
      </c>
      <c r="I430" s="832" t="s">
        <v>2005</v>
      </c>
      <c r="J430" s="832" t="s">
        <v>2006</v>
      </c>
      <c r="K430" s="832" t="s">
        <v>2007</v>
      </c>
      <c r="L430" s="835">
        <v>147.85</v>
      </c>
      <c r="M430" s="835">
        <v>147.85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12</v>
      </c>
      <c r="B431" s="832" t="s">
        <v>1253</v>
      </c>
      <c r="C431" s="832" t="s">
        <v>1259</v>
      </c>
      <c r="D431" s="833" t="s">
        <v>2928</v>
      </c>
      <c r="E431" s="834" t="s">
        <v>1274</v>
      </c>
      <c r="F431" s="832" t="s">
        <v>1254</v>
      </c>
      <c r="G431" s="832" t="s">
        <v>1671</v>
      </c>
      <c r="H431" s="832" t="s">
        <v>586</v>
      </c>
      <c r="I431" s="832" t="s">
        <v>1672</v>
      </c>
      <c r="J431" s="832" t="s">
        <v>1673</v>
      </c>
      <c r="K431" s="832" t="s">
        <v>1674</v>
      </c>
      <c r="L431" s="835">
        <v>46.75</v>
      </c>
      <c r="M431" s="835">
        <v>93.5</v>
      </c>
      <c r="N431" s="832">
        <v>2</v>
      </c>
      <c r="O431" s="836">
        <v>1</v>
      </c>
      <c r="P431" s="835">
        <v>93.5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12</v>
      </c>
      <c r="B432" s="832" t="s">
        <v>1253</v>
      </c>
      <c r="C432" s="832" t="s">
        <v>1259</v>
      </c>
      <c r="D432" s="833" t="s">
        <v>2928</v>
      </c>
      <c r="E432" s="834" t="s">
        <v>1274</v>
      </c>
      <c r="F432" s="832" t="s">
        <v>1254</v>
      </c>
      <c r="G432" s="832" t="s">
        <v>1671</v>
      </c>
      <c r="H432" s="832" t="s">
        <v>586</v>
      </c>
      <c r="I432" s="832" t="s">
        <v>1797</v>
      </c>
      <c r="J432" s="832" t="s">
        <v>1798</v>
      </c>
      <c r="K432" s="832" t="s">
        <v>1674</v>
      </c>
      <c r="L432" s="835">
        <v>46.75</v>
      </c>
      <c r="M432" s="835">
        <v>93.5</v>
      </c>
      <c r="N432" s="832">
        <v>2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12</v>
      </c>
      <c r="B433" s="832" t="s">
        <v>1253</v>
      </c>
      <c r="C433" s="832" t="s">
        <v>1259</v>
      </c>
      <c r="D433" s="833" t="s">
        <v>2928</v>
      </c>
      <c r="E433" s="834" t="s">
        <v>1274</v>
      </c>
      <c r="F433" s="832" t="s">
        <v>1254</v>
      </c>
      <c r="G433" s="832" t="s">
        <v>1439</v>
      </c>
      <c r="H433" s="832" t="s">
        <v>586</v>
      </c>
      <c r="I433" s="832" t="s">
        <v>1440</v>
      </c>
      <c r="J433" s="832" t="s">
        <v>1441</v>
      </c>
      <c r="K433" s="832" t="s">
        <v>1442</v>
      </c>
      <c r="L433" s="835">
        <v>37.520000000000003</v>
      </c>
      <c r="M433" s="835">
        <v>75.040000000000006</v>
      </c>
      <c r="N433" s="832">
        <v>2</v>
      </c>
      <c r="O433" s="836">
        <v>0.5</v>
      </c>
      <c r="P433" s="835">
        <v>75.040000000000006</v>
      </c>
      <c r="Q433" s="837">
        <v>1</v>
      </c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12</v>
      </c>
      <c r="B434" s="832" t="s">
        <v>1253</v>
      </c>
      <c r="C434" s="832" t="s">
        <v>1259</v>
      </c>
      <c r="D434" s="833" t="s">
        <v>2928</v>
      </c>
      <c r="E434" s="834" t="s">
        <v>1274</v>
      </c>
      <c r="F434" s="832" t="s">
        <v>1254</v>
      </c>
      <c r="G434" s="832" t="s">
        <v>1447</v>
      </c>
      <c r="H434" s="832" t="s">
        <v>586</v>
      </c>
      <c r="I434" s="832" t="s">
        <v>1451</v>
      </c>
      <c r="J434" s="832" t="s">
        <v>1449</v>
      </c>
      <c r="K434" s="832" t="s">
        <v>1452</v>
      </c>
      <c r="L434" s="835">
        <v>717.59</v>
      </c>
      <c r="M434" s="835">
        <v>2870.36</v>
      </c>
      <c r="N434" s="832">
        <v>4</v>
      </c>
      <c r="O434" s="836">
        <v>4</v>
      </c>
      <c r="P434" s="835">
        <v>2152.77</v>
      </c>
      <c r="Q434" s="837">
        <v>0.75</v>
      </c>
      <c r="R434" s="832">
        <v>3</v>
      </c>
      <c r="S434" s="837">
        <v>0.75</v>
      </c>
      <c r="T434" s="836">
        <v>3</v>
      </c>
      <c r="U434" s="838">
        <v>0.75</v>
      </c>
    </row>
    <row r="435" spans="1:21" ht="14.4" customHeight="1" x14ac:dyDescent="0.3">
      <c r="A435" s="831">
        <v>12</v>
      </c>
      <c r="B435" s="832" t="s">
        <v>1253</v>
      </c>
      <c r="C435" s="832" t="s">
        <v>1259</v>
      </c>
      <c r="D435" s="833" t="s">
        <v>2928</v>
      </c>
      <c r="E435" s="834" t="s">
        <v>1274</v>
      </c>
      <c r="F435" s="832" t="s">
        <v>1254</v>
      </c>
      <c r="G435" s="832" t="s">
        <v>1447</v>
      </c>
      <c r="H435" s="832" t="s">
        <v>586</v>
      </c>
      <c r="I435" s="832" t="s">
        <v>2008</v>
      </c>
      <c r="J435" s="832" t="s">
        <v>1449</v>
      </c>
      <c r="K435" s="832" t="s">
        <v>2009</v>
      </c>
      <c r="L435" s="835">
        <v>239.19</v>
      </c>
      <c r="M435" s="835">
        <v>239.19</v>
      </c>
      <c r="N435" s="832">
        <v>1</v>
      </c>
      <c r="O435" s="836">
        <v>1</v>
      </c>
      <c r="P435" s="835">
        <v>239.19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12</v>
      </c>
      <c r="B436" s="832" t="s">
        <v>1253</v>
      </c>
      <c r="C436" s="832" t="s">
        <v>1259</v>
      </c>
      <c r="D436" s="833" t="s">
        <v>2928</v>
      </c>
      <c r="E436" s="834" t="s">
        <v>1274</v>
      </c>
      <c r="F436" s="832" t="s">
        <v>1254</v>
      </c>
      <c r="G436" s="832" t="s">
        <v>1373</v>
      </c>
      <c r="H436" s="832" t="s">
        <v>586</v>
      </c>
      <c r="I436" s="832" t="s">
        <v>1374</v>
      </c>
      <c r="J436" s="832" t="s">
        <v>1375</v>
      </c>
      <c r="K436" s="832" t="s">
        <v>1376</v>
      </c>
      <c r="L436" s="835">
        <v>140.72</v>
      </c>
      <c r="M436" s="835">
        <v>281.44</v>
      </c>
      <c r="N436" s="832">
        <v>2</v>
      </c>
      <c r="O436" s="836">
        <v>1</v>
      </c>
      <c r="P436" s="835">
        <v>281.44</v>
      </c>
      <c r="Q436" s="837">
        <v>1</v>
      </c>
      <c r="R436" s="832">
        <v>2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12</v>
      </c>
      <c r="B437" s="832" t="s">
        <v>1253</v>
      </c>
      <c r="C437" s="832" t="s">
        <v>1259</v>
      </c>
      <c r="D437" s="833" t="s">
        <v>2928</v>
      </c>
      <c r="E437" s="834" t="s">
        <v>1274</v>
      </c>
      <c r="F437" s="832" t="s">
        <v>1254</v>
      </c>
      <c r="G437" s="832" t="s">
        <v>1457</v>
      </c>
      <c r="H437" s="832" t="s">
        <v>586</v>
      </c>
      <c r="I437" s="832" t="s">
        <v>1809</v>
      </c>
      <c r="J437" s="832" t="s">
        <v>1459</v>
      </c>
      <c r="K437" s="832" t="s">
        <v>1810</v>
      </c>
      <c r="L437" s="835">
        <v>91.78</v>
      </c>
      <c r="M437" s="835">
        <v>1009.5800000000002</v>
      </c>
      <c r="N437" s="832">
        <v>11</v>
      </c>
      <c r="O437" s="836">
        <v>4</v>
      </c>
      <c r="P437" s="835">
        <v>550.68000000000006</v>
      </c>
      <c r="Q437" s="837">
        <v>0.54545454545454541</v>
      </c>
      <c r="R437" s="832">
        <v>6</v>
      </c>
      <c r="S437" s="837">
        <v>0.54545454545454541</v>
      </c>
      <c r="T437" s="836">
        <v>2.5</v>
      </c>
      <c r="U437" s="838">
        <v>0.625</v>
      </c>
    </row>
    <row r="438" spans="1:21" ht="14.4" customHeight="1" x14ac:dyDescent="0.3">
      <c r="A438" s="831">
        <v>12</v>
      </c>
      <c r="B438" s="832" t="s">
        <v>1253</v>
      </c>
      <c r="C438" s="832" t="s">
        <v>1259</v>
      </c>
      <c r="D438" s="833" t="s">
        <v>2928</v>
      </c>
      <c r="E438" s="834" t="s">
        <v>1274</v>
      </c>
      <c r="F438" s="832" t="s">
        <v>1254</v>
      </c>
      <c r="G438" s="832" t="s">
        <v>1292</v>
      </c>
      <c r="H438" s="832" t="s">
        <v>586</v>
      </c>
      <c r="I438" s="832" t="s">
        <v>1293</v>
      </c>
      <c r="J438" s="832" t="s">
        <v>1294</v>
      </c>
      <c r="K438" s="832" t="s">
        <v>1295</v>
      </c>
      <c r="L438" s="835">
        <v>42.14</v>
      </c>
      <c r="M438" s="835">
        <v>42.14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12</v>
      </c>
      <c r="B439" s="832" t="s">
        <v>1253</v>
      </c>
      <c r="C439" s="832" t="s">
        <v>1259</v>
      </c>
      <c r="D439" s="833" t="s">
        <v>2928</v>
      </c>
      <c r="E439" s="834" t="s">
        <v>1274</v>
      </c>
      <c r="F439" s="832" t="s">
        <v>1254</v>
      </c>
      <c r="G439" s="832" t="s">
        <v>2010</v>
      </c>
      <c r="H439" s="832" t="s">
        <v>586</v>
      </c>
      <c r="I439" s="832" t="s">
        <v>2011</v>
      </c>
      <c r="J439" s="832" t="s">
        <v>647</v>
      </c>
      <c r="K439" s="832" t="s">
        <v>2012</v>
      </c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12</v>
      </c>
      <c r="B440" s="832" t="s">
        <v>1253</v>
      </c>
      <c r="C440" s="832" t="s">
        <v>1259</v>
      </c>
      <c r="D440" s="833" t="s">
        <v>2928</v>
      </c>
      <c r="E440" s="834" t="s">
        <v>1274</v>
      </c>
      <c r="F440" s="832" t="s">
        <v>1254</v>
      </c>
      <c r="G440" s="832" t="s">
        <v>2013</v>
      </c>
      <c r="H440" s="832" t="s">
        <v>586</v>
      </c>
      <c r="I440" s="832" t="s">
        <v>2014</v>
      </c>
      <c r="J440" s="832" t="s">
        <v>2015</v>
      </c>
      <c r="K440" s="832" t="s">
        <v>2016</v>
      </c>
      <c r="L440" s="835">
        <v>93.43</v>
      </c>
      <c r="M440" s="835">
        <v>93.43</v>
      </c>
      <c r="N440" s="832">
        <v>1</v>
      </c>
      <c r="O440" s="836">
        <v>1</v>
      </c>
      <c r="P440" s="835">
        <v>93.43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1253</v>
      </c>
      <c r="C441" s="832" t="s">
        <v>1259</v>
      </c>
      <c r="D441" s="833" t="s">
        <v>2928</v>
      </c>
      <c r="E441" s="834" t="s">
        <v>1274</v>
      </c>
      <c r="F441" s="832" t="s">
        <v>1254</v>
      </c>
      <c r="G441" s="832" t="s">
        <v>1318</v>
      </c>
      <c r="H441" s="832" t="s">
        <v>586</v>
      </c>
      <c r="I441" s="832" t="s">
        <v>1319</v>
      </c>
      <c r="J441" s="832" t="s">
        <v>718</v>
      </c>
      <c r="K441" s="832" t="s">
        <v>848</v>
      </c>
      <c r="L441" s="835">
        <v>163.54</v>
      </c>
      <c r="M441" s="835">
        <v>327.08</v>
      </c>
      <c r="N441" s="832">
        <v>2</v>
      </c>
      <c r="O441" s="836">
        <v>2</v>
      </c>
      <c r="P441" s="835">
        <v>163.54</v>
      </c>
      <c r="Q441" s="837">
        <v>0.5</v>
      </c>
      <c r="R441" s="832">
        <v>1</v>
      </c>
      <c r="S441" s="837">
        <v>0.5</v>
      </c>
      <c r="T441" s="836">
        <v>1</v>
      </c>
      <c r="U441" s="838">
        <v>0.5</v>
      </c>
    </row>
    <row r="442" spans="1:21" ht="14.4" customHeight="1" x14ac:dyDescent="0.3">
      <c r="A442" s="831">
        <v>12</v>
      </c>
      <c r="B442" s="832" t="s">
        <v>1253</v>
      </c>
      <c r="C442" s="832" t="s">
        <v>1259</v>
      </c>
      <c r="D442" s="833" t="s">
        <v>2928</v>
      </c>
      <c r="E442" s="834" t="s">
        <v>1274</v>
      </c>
      <c r="F442" s="832" t="s">
        <v>1254</v>
      </c>
      <c r="G442" s="832" t="s">
        <v>1320</v>
      </c>
      <c r="H442" s="832" t="s">
        <v>628</v>
      </c>
      <c r="I442" s="832" t="s">
        <v>1324</v>
      </c>
      <c r="J442" s="832" t="s">
        <v>1325</v>
      </c>
      <c r="K442" s="832" t="s">
        <v>1326</v>
      </c>
      <c r="L442" s="835">
        <v>736.33</v>
      </c>
      <c r="M442" s="835">
        <v>736.33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12</v>
      </c>
      <c r="B443" s="832" t="s">
        <v>1253</v>
      </c>
      <c r="C443" s="832" t="s">
        <v>1259</v>
      </c>
      <c r="D443" s="833" t="s">
        <v>2928</v>
      </c>
      <c r="E443" s="834" t="s">
        <v>1274</v>
      </c>
      <c r="F443" s="832" t="s">
        <v>1254</v>
      </c>
      <c r="G443" s="832" t="s">
        <v>1320</v>
      </c>
      <c r="H443" s="832" t="s">
        <v>628</v>
      </c>
      <c r="I443" s="832" t="s">
        <v>1327</v>
      </c>
      <c r="J443" s="832" t="s">
        <v>1325</v>
      </c>
      <c r="K443" s="832" t="s">
        <v>1328</v>
      </c>
      <c r="L443" s="835">
        <v>490.89</v>
      </c>
      <c r="M443" s="835">
        <v>490.89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12</v>
      </c>
      <c r="B444" s="832" t="s">
        <v>1253</v>
      </c>
      <c r="C444" s="832" t="s">
        <v>1259</v>
      </c>
      <c r="D444" s="833" t="s">
        <v>2928</v>
      </c>
      <c r="E444" s="834" t="s">
        <v>1274</v>
      </c>
      <c r="F444" s="832" t="s">
        <v>1254</v>
      </c>
      <c r="G444" s="832" t="s">
        <v>1347</v>
      </c>
      <c r="H444" s="832" t="s">
        <v>586</v>
      </c>
      <c r="I444" s="832" t="s">
        <v>1348</v>
      </c>
      <c r="J444" s="832" t="s">
        <v>1349</v>
      </c>
      <c r="K444" s="832" t="s">
        <v>1350</v>
      </c>
      <c r="L444" s="835">
        <v>174.59</v>
      </c>
      <c r="M444" s="835">
        <v>872.95</v>
      </c>
      <c r="N444" s="832">
        <v>5</v>
      </c>
      <c r="O444" s="836">
        <v>2</v>
      </c>
      <c r="P444" s="835">
        <v>349.18</v>
      </c>
      <c r="Q444" s="837">
        <v>0.39999999999999997</v>
      </c>
      <c r="R444" s="832">
        <v>2</v>
      </c>
      <c r="S444" s="837">
        <v>0.4</v>
      </c>
      <c r="T444" s="836">
        <v>1</v>
      </c>
      <c r="U444" s="838">
        <v>0.5</v>
      </c>
    </row>
    <row r="445" spans="1:21" ht="14.4" customHeight="1" x14ac:dyDescent="0.3">
      <c r="A445" s="831">
        <v>12</v>
      </c>
      <c r="B445" s="832" t="s">
        <v>1253</v>
      </c>
      <c r="C445" s="832" t="s">
        <v>1259</v>
      </c>
      <c r="D445" s="833" t="s">
        <v>2928</v>
      </c>
      <c r="E445" s="834" t="s">
        <v>1274</v>
      </c>
      <c r="F445" s="832" t="s">
        <v>1254</v>
      </c>
      <c r="G445" s="832" t="s">
        <v>1379</v>
      </c>
      <c r="H445" s="832" t="s">
        <v>586</v>
      </c>
      <c r="I445" s="832" t="s">
        <v>1380</v>
      </c>
      <c r="J445" s="832" t="s">
        <v>1381</v>
      </c>
      <c r="K445" s="832" t="s">
        <v>1382</v>
      </c>
      <c r="L445" s="835">
        <v>78.33</v>
      </c>
      <c r="M445" s="835">
        <v>313.32</v>
      </c>
      <c r="N445" s="832">
        <v>4</v>
      </c>
      <c r="O445" s="836">
        <v>1.5</v>
      </c>
      <c r="P445" s="835">
        <v>313.32</v>
      </c>
      <c r="Q445" s="837">
        <v>1</v>
      </c>
      <c r="R445" s="832">
        <v>4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12</v>
      </c>
      <c r="B446" s="832" t="s">
        <v>1253</v>
      </c>
      <c r="C446" s="832" t="s">
        <v>1259</v>
      </c>
      <c r="D446" s="833" t="s">
        <v>2928</v>
      </c>
      <c r="E446" s="834" t="s">
        <v>1274</v>
      </c>
      <c r="F446" s="832" t="s">
        <v>1254</v>
      </c>
      <c r="G446" s="832" t="s">
        <v>1838</v>
      </c>
      <c r="H446" s="832" t="s">
        <v>586</v>
      </c>
      <c r="I446" s="832" t="s">
        <v>2017</v>
      </c>
      <c r="J446" s="832" t="s">
        <v>2018</v>
      </c>
      <c r="K446" s="832" t="s">
        <v>2019</v>
      </c>
      <c r="L446" s="835">
        <v>119.84</v>
      </c>
      <c r="M446" s="835">
        <v>239.68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12</v>
      </c>
      <c r="B447" s="832" t="s">
        <v>1253</v>
      </c>
      <c r="C447" s="832" t="s">
        <v>1259</v>
      </c>
      <c r="D447" s="833" t="s">
        <v>2928</v>
      </c>
      <c r="E447" s="834" t="s">
        <v>1274</v>
      </c>
      <c r="F447" s="832" t="s">
        <v>1254</v>
      </c>
      <c r="G447" s="832" t="s">
        <v>1329</v>
      </c>
      <c r="H447" s="832" t="s">
        <v>586</v>
      </c>
      <c r="I447" s="832" t="s">
        <v>1330</v>
      </c>
      <c r="J447" s="832" t="s">
        <v>624</v>
      </c>
      <c r="K447" s="832" t="s">
        <v>1331</v>
      </c>
      <c r="L447" s="835">
        <v>108.44</v>
      </c>
      <c r="M447" s="835">
        <v>216.88</v>
      </c>
      <c r="N447" s="832">
        <v>2</v>
      </c>
      <c r="O447" s="836">
        <v>1.5</v>
      </c>
      <c r="P447" s="835">
        <v>108.44</v>
      </c>
      <c r="Q447" s="837">
        <v>0.5</v>
      </c>
      <c r="R447" s="832">
        <v>1</v>
      </c>
      <c r="S447" s="837">
        <v>0.5</v>
      </c>
      <c r="T447" s="836">
        <v>1</v>
      </c>
      <c r="U447" s="838">
        <v>0.66666666666666663</v>
      </c>
    </row>
    <row r="448" spans="1:21" ht="14.4" customHeight="1" x14ac:dyDescent="0.3">
      <c r="A448" s="831">
        <v>12</v>
      </c>
      <c r="B448" s="832" t="s">
        <v>1253</v>
      </c>
      <c r="C448" s="832" t="s">
        <v>1259</v>
      </c>
      <c r="D448" s="833" t="s">
        <v>2928</v>
      </c>
      <c r="E448" s="834" t="s">
        <v>1274</v>
      </c>
      <c r="F448" s="832" t="s">
        <v>1254</v>
      </c>
      <c r="G448" s="832" t="s">
        <v>1385</v>
      </c>
      <c r="H448" s="832" t="s">
        <v>586</v>
      </c>
      <c r="I448" s="832" t="s">
        <v>1386</v>
      </c>
      <c r="J448" s="832" t="s">
        <v>1387</v>
      </c>
      <c r="K448" s="832" t="s">
        <v>1388</v>
      </c>
      <c r="L448" s="835">
        <v>432.12</v>
      </c>
      <c r="M448" s="835">
        <v>1296.3600000000001</v>
      </c>
      <c r="N448" s="832">
        <v>3</v>
      </c>
      <c r="O448" s="836">
        <v>1</v>
      </c>
      <c r="P448" s="835">
        <v>1296.3600000000001</v>
      </c>
      <c r="Q448" s="837">
        <v>1</v>
      </c>
      <c r="R448" s="832">
        <v>3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12</v>
      </c>
      <c r="B449" s="832" t="s">
        <v>1253</v>
      </c>
      <c r="C449" s="832" t="s">
        <v>1259</v>
      </c>
      <c r="D449" s="833" t="s">
        <v>2928</v>
      </c>
      <c r="E449" s="834" t="s">
        <v>1274</v>
      </c>
      <c r="F449" s="832" t="s">
        <v>1254</v>
      </c>
      <c r="G449" s="832" t="s">
        <v>1385</v>
      </c>
      <c r="H449" s="832" t="s">
        <v>586</v>
      </c>
      <c r="I449" s="832" t="s">
        <v>2020</v>
      </c>
      <c r="J449" s="832" t="s">
        <v>1491</v>
      </c>
      <c r="K449" s="832" t="s">
        <v>1690</v>
      </c>
      <c r="L449" s="835">
        <v>89.88</v>
      </c>
      <c r="M449" s="835">
        <v>269.64</v>
      </c>
      <c r="N449" s="832">
        <v>3</v>
      </c>
      <c r="O449" s="836">
        <v>0.5</v>
      </c>
      <c r="P449" s="835">
        <v>269.64</v>
      </c>
      <c r="Q449" s="837">
        <v>1</v>
      </c>
      <c r="R449" s="832">
        <v>3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12</v>
      </c>
      <c r="B450" s="832" t="s">
        <v>1253</v>
      </c>
      <c r="C450" s="832" t="s">
        <v>1259</v>
      </c>
      <c r="D450" s="833" t="s">
        <v>2928</v>
      </c>
      <c r="E450" s="834" t="s">
        <v>1274</v>
      </c>
      <c r="F450" s="832" t="s">
        <v>1254</v>
      </c>
      <c r="G450" s="832" t="s">
        <v>1385</v>
      </c>
      <c r="H450" s="832" t="s">
        <v>586</v>
      </c>
      <c r="I450" s="832" t="s">
        <v>1490</v>
      </c>
      <c r="J450" s="832" t="s">
        <v>1491</v>
      </c>
      <c r="K450" s="832" t="s">
        <v>1492</v>
      </c>
      <c r="L450" s="835">
        <v>89.88</v>
      </c>
      <c r="M450" s="835">
        <v>269.64</v>
      </c>
      <c r="N450" s="832">
        <v>3</v>
      </c>
      <c r="O450" s="836">
        <v>1</v>
      </c>
      <c r="P450" s="835">
        <v>269.64</v>
      </c>
      <c r="Q450" s="837">
        <v>1</v>
      </c>
      <c r="R450" s="832">
        <v>3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12</v>
      </c>
      <c r="B451" s="832" t="s">
        <v>1253</v>
      </c>
      <c r="C451" s="832" t="s">
        <v>1259</v>
      </c>
      <c r="D451" s="833" t="s">
        <v>2928</v>
      </c>
      <c r="E451" s="834" t="s">
        <v>1274</v>
      </c>
      <c r="F451" s="832" t="s">
        <v>1254</v>
      </c>
      <c r="G451" s="832" t="s">
        <v>1332</v>
      </c>
      <c r="H451" s="832" t="s">
        <v>586</v>
      </c>
      <c r="I451" s="832" t="s">
        <v>1333</v>
      </c>
      <c r="J451" s="832" t="s">
        <v>1334</v>
      </c>
      <c r="K451" s="832" t="s">
        <v>1335</v>
      </c>
      <c r="L451" s="835">
        <v>308.69</v>
      </c>
      <c r="M451" s="835">
        <v>1543.4499999999998</v>
      </c>
      <c r="N451" s="832">
        <v>5</v>
      </c>
      <c r="O451" s="836">
        <v>1</v>
      </c>
      <c r="P451" s="835">
        <v>926.06999999999994</v>
      </c>
      <c r="Q451" s="837">
        <v>0.6</v>
      </c>
      <c r="R451" s="832">
        <v>3</v>
      </c>
      <c r="S451" s="837">
        <v>0.6</v>
      </c>
      <c r="T451" s="836">
        <v>0.5</v>
      </c>
      <c r="U451" s="838">
        <v>0.5</v>
      </c>
    </row>
    <row r="452" spans="1:21" ht="14.4" customHeight="1" x14ac:dyDescent="0.3">
      <c r="A452" s="831">
        <v>12</v>
      </c>
      <c r="B452" s="832" t="s">
        <v>1253</v>
      </c>
      <c r="C452" s="832" t="s">
        <v>1259</v>
      </c>
      <c r="D452" s="833" t="s">
        <v>2928</v>
      </c>
      <c r="E452" s="834" t="s">
        <v>1274</v>
      </c>
      <c r="F452" s="832" t="s">
        <v>1254</v>
      </c>
      <c r="G452" s="832" t="s">
        <v>1389</v>
      </c>
      <c r="H452" s="832" t="s">
        <v>586</v>
      </c>
      <c r="I452" s="832" t="s">
        <v>2021</v>
      </c>
      <c r="J452" s="832" t="s">
        <v>1391</v>
      </c>
      <c r="K452" s="832" t="s">
        <v>2022</v>
      </c>
      <c r="L452" s="835">
        <v>181.04</v>
      </c>
      <c r="M452" s="835">
        <v>181.04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12</v>
      </c>
      <c r="B453" s="832" t="s">
        <v>1253</v>
      </c>
      <c r="C453" s="832" t="s">
        <v>1259</v>
      </c>
      <c r="D453" s="833" t="s">
        <v>2928</v>
      </c>
      <c r="E453" s="834" t="s">
        <v>1274</v>
      </c>
      <c r="F453" s="832" t="s">
        <v>1254</v>
      </c>
      <c r="G453" s="832" t="s">
        <v>1495</v>
      </c>
      <c r="H453" s="832" t="s">
        <v>586</v>
      </c>
      <c r="I453" s="832" t="s">
        <v>1496</v>
      </c>
      <c r="J453" s="832" t="s">
        <v>1497</v>
      </c>
      <c r="K453" s="832" t="s">
        <v>1498</v>
      </c>
      <c r="L453" s="835">
        <v>0</v>
      </c>
      <c r="M453" s="835">
        <v>0</v>
      </c>
      <c r="N453" s="832">
        <v>9</v>
      </c>
      <c r="O453" s="836">
        <v>6</v>
      </c>
      <c r="P453" s="835">
        <v>0</v>
      </c>
      <c r="Q453" s="837"/>
      <c r="R453" s="832">
        <v>5</v>
      </c>
      <c r="S453" s="837">
        <v>0.55555555555555558</v>
      </c>
      <c r="T453" s="836">
        <v>3</v>
      </c>
      <c r="U453" s="838">
        <v>0.5</v>
      </c>
    </row>
    <row r="454" spans="1:21" ht="14.4" customHeight="1" x14ac:dyDescent="0.3">
      <c r="A454" s="831">
        <v>12</v>
      </c>
      <c r="B454" s="832" t="s">
        <v>1253</v>
      </c>
      <c r="C454" s="832" t="s">
        <v>1259</v>
      </c>
      <c r="D454" s="833" t="s">
        <v>2928</v>
      </c>
      <c r="E454" s="834" t="s">
        <v>1274</v>
      </c>
      <c r="F454" s="832" t="s">
        <v>1254</v>
      </c>
      <c r="G454" s="832" t="s">
        <v>1495</v>
      </c>
      <c r="H454" s="832" t="s">
        <v>586</v>
      </c>
      <c r="I454" s="832" t="s">
        <v>2023</v>
      </c>
      <c r="J454" s="832" t="s">
        <v>1497</v>
      </c>
      <c r="K454" s="832" t="s">
        <v>1852</v>
      </c>
      <c r="L454" s="835">
        <v>0</v>
      </c>
      <c r="M454" s="835">
        <v>0</v>
      </c>
      <c r="N454" s="832">
        <v>2</v>
      </c>
      <c r="O454" s="836">
        <v>1</v>
      </c>
      <c r="P454" s="835">
        <v>0</v>
      </c>
      <c r="Q454" s="837"/>
      <c r="R454" s="832">
        <v>2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12</v>
      </c>
      <c r="B455" s="832" t="s">
        <v>1253</v>
      </c>
      <c r="C455" s="832" t="s">
        <v>1259</v>
      </c>
      <c r="D455" s="833" t="s">
        <v>2928</v>
      </c>
      <c r="E455" s="834" t="s">
        <v>1274</v>
      </c>
      <c r="F455" s="832" t="s">
        <v>1254</v>
      </c>
      <c r="G455" s="832" t="s">
        <v>1316</v>
      </c>
      <c r="H455" s="832" t="s">
        <v>628</v>
      </c>
      <c r="I455" s="832" t="s">
        <v>1209</v>
      </c>
      <c r="J455" s="832" t="s">
        <v>847</v>
      </c>
      <c r="K455" s="832" t="s">
        <v>848</v>
      </c>
      <c r="L455" s="835">
        <v>0</v>
      </c>
      <c r="M455" s="835">
        <v>0</v>
      </c>
      <c r="N455" s="832">
        <v>2</v>
      </c>
      <c r="O455" s="836">
        <v>1.5</v>
      </c>
      <c r="P455" s="835">
        <v>0</v>
      </c>
      <c r="Q455" s="837"/>
      <c r="R455" s="832">
        <v>1</v>
      </c>
      <c r="S455" s="837">
        <v>0.5</v>
      </c>
      <c r="T455" s="836">
        <v>0.5</v>
      </c>
      <c r="U455" s="838">
        <v>0.33333333333333331</v>
      </c>
    </row>
    <row r="456" spans="1:21" ht="14.4" customHeight="1" x14ac:dyDescent="0.3">
      <c r="A456" s="831">
        <v>12</v>
      </c>
      <c r="B456" s="832" t="s">
        <v>1253</v>
      </c>
      <c r="C456" s="832" t="s">
        <v>1259</v>
      </c>
      <c r="D456" s="833" t="s">
        <v>2928</v>
      </c>
      <c r="E456" s="834" t="s">
        <v>1274</v>
      </c>
      <c r="F456" s="832" t="s">
        <v>1254</v>
      </c>
      <c r="G456" s="832" t="s">
        <v>1508</v>
      </c>
      <c r="H456" s="832" t="s">
        <v>586</v>
      </c>
      <c r="I456" s="832" t="s">
        <v>1509</v>
      </c>
      <c r="J456" s="832" t="s">
        <v>1510</v>
      </c>
      <c r="K456" s="832" t="s">
        <v>1511</v>
      </c>
      <c r="L456" s="835">
        <v>1543.27</v>
      </c>
      <c r="M456" s="835">
        <v>1543.27</v>
      </c>
      <c r="N456" s="832">
        <v>1</v>
      </c>
      <c r="O456" s="836">
        <v>0.5</v>
      </c>
      <c r="P456" s="835">
        <v>1543.27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12</v>
      </c>
      <c r="B457" s="832" t="s">
        <v>1253</v>
      </c>
      <c r="C457" s="832" t="s">
        <v>1259</v>
      </c>
      <c r="D457" s="833" t="s">
        <v>2928</v>
      </c>
      <c r="E457" s="834" t="s">
        <v>1274</v>
      </c>
      <c r="F457" s="832" t="s">
        <v>1254</v>
      </c>
      <c r="G457" s="832" t="s">
        <v>1307</v>
      </c>
      <c r="H457" s="832" t="s">
        <v>586</v>
      </c>
      <c r="I457" s="832" t="s">
        <v>1358</v>
      </c>
      <c r="J457" s="832" t="s">
        <v>983</v>
      </c>
      <c r="K457" s="832" t="s">
        <v>1310</v>
      </c>
      <c r="L457" s="835">
        <v>42.54</v>
      </c>
      <c r="M457" s="835">
        <v>893.33999999999992</v>
      </c>
      <c r="N457" s="832">
        <v>21</v>
      </c>
      <c r="O457" s="836">
        <v>13</v>
      </c>
      <c r="P457" s="835">
        <v>553.02</v>
      </c>
      <c r="Q457" s="837">
        <v>0.61904761904761907</v>
      </c>
      <c r="R457" s="832">
        <v>13</v>
      </c>
      <c r="S457" s="837">
        <v>0.61904761904761907</v>
      </c>
      <c r="T457" s="836">
        <v>10</v>
      </c>
      <c r="U457" s="838">
        <v>0.76923076923076927</v>
      </c>
    </row>
    <row r="458" spans="1:21" ht="14.4" customHeight="1" x14ac:dyDescent="0.3">
      <c r="A458" s="831">
        <v>12</v>
      </c>
      <c r="B458" s="832" t="s">
        <v>1253</v>
      </c>
      <c r="C458" s="832" t="s">
        <v>1259</v>
      </c>
      <c r="D458" s="833" t="s">
        <v>2928</v>
      </c>
      <c r="E458" s="834" t="s">
        <v>1274</v>
      </c>
      <c r="F458" s="832" t="s">
        <v>1254</v>
      </c>
      <c r="G458" s="832" t="s">
        <v>1307</v>
      </c>
      <c r="H458" s="832" t="s">
        <v>586</v>
      </c>
      <c r="I458" s="832" t="s">
        <v>1945</v>
      </c>
      <c r="J458" s="832" t="s">
        <v>1943</v>
      </c>
      <c r="K458" s="832" t="s">
        <v>1946</v>
      </c>
      <c r="L458" s="835">
        <v>66.88</v>
      </c>
      <c r="M458" s="835">
        <v>200.64</v>
      </c>
      <c r="N458" s="832">
        <v>3</v>
      </c>
      <c r="O458" s="836">
        <v>2</v>
      </c>
      <c r="P458" s="835">
        <v>66.88</v>
      </c>
      <c r="Q458" s="837">
        <v>0.33333333333333331</v>
      </c>
      <c r="R458" s="832">
        <v>1</v>
      </c>
      <c r="S458" s="837">
        <v>0.33333333333333331</v>
      </c>
      <c r="T458" s="836">
        <v>1</v>
      </c>
      <c r="U458" s="838">
        <v>0.5</v>
      </c>
    </row>
    <row r="459" spans="1:21" ht="14.4" customHeight="1" x14ac:dyDescent="0.3">
      <c r="A459" s="831">
        <v>12</v>
      </c>
      <c r="B459" s="832" t="s">
        <v>1253</v>
      </c>
      <c r="C459" s="832" t="s">
        <v>1259</v>
      </c>
      <c r="D459" s="833" t="s">
        <v>2928</v>
      </c>
      <c r="E459" s="834" t="s">
        <v>1274</v>
      </c>
      <c r="F459" s="832" t="s">
        <v>1254</v>
      </c>
      <c r="G459" s="832" t="s">
        <v>1307</v>
      </c>
      <c r="H459" s="832" t="s">
        <v>586</v>
      </c>
      <c r="I459" s="832" t="s">
        <v>1351</v>
      </c>
      <c r="J459" s="832" t="s">
        <v>1309</v>
      </c>
      <c r="K459" s="832" t="s">
        <v>1352</v>
      </c>
      <c r="L459" s="835">
        <v>59.56</v>
      </c>
      <c r="M459" s="835">
        <v>119.12</v>
      </c>
      <c r="N459" s="832">
        <v>2</v>
      </c>
      <c r="O459" s="836">
        <v>2</v>
      </c>
      <c r="P459" s="835">
        <v>59.56</v>
      </c>
      <c r="Q459" s="837">
        <v>0.5</v>
      </c>
      <c r="R459" s="832">
        <v>1</v>
      </c>
      <c r="S459" s="837">
        <v>0.5</v>
      </c>
      <c r="T459" s="836">
        <v>1</v>
      </c>
      <c r="U459" s="838">
        <v>0.5</v>
      </c>
    </row>
    <row r="460" spans="1:21" ht="14.4" customHeight="1" x14ac:dyDescent="0.3">
      <c r="A460" s="831">
        <v>12</v>
      </c>
      <c r="B460" s="832" t="s">
        <v>1253</v>
      </c>
      <c r="C460" s="832" t="s">
        <v>1259</v>
      </c>
      <c r="D460" s="833" t="s">
        <v>2928</v>
      </c>
      <c r="E460" s="834" t="s">
        <v>1274</v>
      </c>
      <c r="F460" s="832" t="s">
        <v>1254</v>
      </c>
      <c r="G460" s="832" t="s">
        <v>2024</v>
      </c>
      <c r="H460" s="832" t="s">
        <v>586</v>
      </c>
      <c r="I460" s="832" t="s">
        <v>2025</v>
      </c>
      <c r="J460" s="832" t="s">
        <v>985</v>
      </c>
      <c r="K460" s="832" t="s">
        <v>2026</v>
      </c>
      <c r="L460" s="835">
        <v>219.37</v>
      </c>
      <c r="M460" s="835">
        <v>877.48</v>
      </c>
      <c r="N460" s="832">
        <v>4</v>
      </c>
      <c r="O460" s="836">
        <v>3</v>
      </c>
      <c r="P460" s="835">
        <v>219.37</v>
      </c>
      <c r="Q460" s="837">
        <v>0.25</v>
      </c>
      <c r="R460" s="832">
        <v>1</v>
      </c>
      <c r="S460" s="837">
        <v>0.25</v>
      </c>
      <c r="T460" s="836">
        <v>1</v>
      </c>
      <c r="U460" s="838">
        <v>0.33333333333333331</v>
      </c>
    </row>
    <row r="461" spans="1:21" ht="14.4" customHeight="1" x14ac:dyDescent="0.3">
      <c r="A461" s="831">
        <v>12</v>
      </c>
      <c r="B461" s="832" t="s">
        <v>1253</v>
      </c>
      <c r="C461" s="832" t="s">
        <v>1259</v>
      </c>
      <c r="D461" s="833" t="s">
        <v>2928</v>
      </c>
      <c r="E461" s="834" t="s">
        <v>1274</v>
      </c>
      <c r="F461" s="832" t="s">
        <v>1254</v>
      </c>
      <c r="G461" s="832" t="s">
        <v>1700</v>
      </c>
      <c r="H461" s="832" t="s">
        <v>628</v>
      </c>
      <c r="I461" s="832" t="s">
        <v>2027</v>
      </c>
      <c r="J461" s="832" t="s">
        <v>1702</v>
      </c>
      <c r="K461" s="832" t="s">
        <v>2028</v>
      </c>
      <c r="L461" s="835">
        <v>502.31</v>
      </c>
      <c r="M461" s="835">
        <v>502.31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12</v>
      </c>
      <c r="B462" s="832" t="s">
        <v>1253</v>
      </c>
      <c r="C462" s="832" t="s">
        <v>1259</v>
      </c>
      <c r="D462" s="833" t="s">
        <v>2928</v>
      </c>
      <c r="E462" s="834" t="s">
        <v>1274</v>
      </c>
      <c r="F462" s="832" t="s">
        <v>1254</v>
      </c>
      <c r="G462" s="832" t="s">
        <v>1514</v>
      </c>
      <c r="H462" s="832" t="s">
        <v>586</v>
      </c>
      <c r="I462" s="832" t="s">
        <v>1515</v>
      </c>
      <c r="J462" s="832" t="s">
        <v>1516</v>
      </c>
      <c r="K462" s="832" t="s">
        <v>1517</v>
      </c>
      <c r="L462" s="835">
        <v>333.68</v>
      </c>
      <c r="M462" s="835">
        <v>333.68</v>
      </c>
      <c r="N462" s="832">
        <v>1</v>
      </c>
      <c r="O462" s="836">
        <v>1</v>
      </c>
      <c r="P462" s="835">
        <v>333.68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12</v>
      </c>
      <c r="B463" s="832" t="s">
        <v>1253</v>
      </c>
      <c r="C463" s="832" t="s">
        <v>1259</v>
      </c>
      <c r="D463" s="833" t="s">
        <v>2928</v>
      </c>
      <c r="E463" s="834" t="s">
        <v>1274</v>
      </c>
      <c r="F463" s="832" t="s">
        <v>1254</v>
      </c>
      <c r="G463" s="832" t="s">
        <v>1514</v>
      </c>
      <c r="H463" s="832" t="s">
        <v>628</v>
      </c>
      <c r="I463" s="832" t="s">
        <v>1140</v>
      </c>
      <c r="J463" s="832" t="s">
        <v>721</v>
      </c>
      <c r="K463" s="832" t="s">
        <v>1141</v>
      </c>
      <c r="L463" s="835">
        <v>300.31</v>
      </c>
      <c r="M463" s="835">
        <v>2102.17</v>
      </c>
      <c r="N463" s="832">
        <v>7</v>
      </c>
      <c r="O463" s="836">
        <v>7</v>
      </c>
      <c r="P463" s="835">
        <v>1501.55</v>
      </c>
      <c r="Q463" s="837">
        <v>0.71428571428571419</v>
      </c>
      <c r="R463" s="832">
        <v>5</v>
      </c>
      <c r="S463" s="837">
        <v>0.7142857142857143</v>
      </c>
      <c r="T463" s="836">
        <v>5</v>
      </c>
      <c r="U463" s="838">
        <v>0.7142857142857143</v>
      </c>
    </row>
    <row r="464" spans="1:21" ht="14.4" customHeight="1" x14ac:dyDescent="0.3">
      <c r="A464" s="831">
        <v>12</v>
      </c>
      <c r="B464" s="832" t="s">
        <v>1253</v>
      </c>
      <c r="C464" s="832" t="s">
        <v>1259</v>
      </c>
      <c r="D464" s="833" t="s">
        <v>2928</v>
      </c>
      <c r="E464" s="834" t="s">
        <v>1274</v>
      </c>
      <c r="F464" s="832" t="s">
        <v>1254</v>
      </c>
      <c r="G464" s="832" t="s">
        <v>1514</v>
      </c>
      <c r="H464" s="832" t="s">
        <v>628</v>
      </c>
      <c r="I464" s="832" t="s">
        <v>1704</v>
      </c>
      <c r="J464" s="832" t="s">
        <v>721</v>
      </c>
      <c r="K464" s="832" t="s">
        <v>1705</v>
      </c>
      <c r="L464" s="835">
        <v>0</v>
      </c>
      <c r="M464" s="835">
        <v>0</v>
      </c>
      <c r="N464" s="832">
        <v>1</v>
      </c>
      <c r="O464" s="836">
        <v>1</v>
      </c>
      <c r="P464" s="835">
        <v>0</v>
      </c>
      <c r="Q464" s="837"/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12</v>
      </c>
      <c r="B465" s="832" t="s">
        <v>1253</v>
      </c>
      <c r="C465" s="832" t="s">
        <v>1259</v>
      </c>
      <c r="D465" s="833" t="s">
        <v>2928</v>
      </c>
      <c r="E465" s="834" t="s">
        <v>1274</v>
      </c>
      <c r="F465" s="832" t="s">
        <v>1254</v>
      </c>
      <c r="G465" s="832" t="s">
        <v>1514</v>
      </c>
      <c r="H465" s="832" t="s">
        <v>628</v>
      </c>
      <c r="I465" s="832" t="s">
        <v>1704</v>
      </c>
      <c r="J465" s="832" t="s">
        <v>721</v>
      </c>
      <c r="K465" s="832" t="s">
        <v>1705</v>
      </c>
      <c r="L465" s="835">
        <v>333.68</v>
      </c>
      <c r="M465" s="835">
        <v>4004.16</v>
      </c>
      <c r="N465" s="832">
        <v>12</v>
      </c>
      <c r="O465" s="836">
        <v>11.5</v>
      </c>
      <c r="P465" s="835">
        <v>3336.7999999999997</v>
      </c>
      <c r="Q465" s="837">
        <v>0.83333333333333326</v>
      </c>
      <c r="R465" s="832">
        <v>10</v>
      </c>
      <c r="S465" s="837">
        <v>0.83333333333333337</v>
      </c>
      <c r="T465" s="836">
        <v>9.5</v>
      </c>
      <c r="U465" s="838">
        <v>0.82608695652173914</v>
      </c>
    </row>
    <row r="466" spans="1:21" ht="14.4" customHeight="1" x14ac:dyDescent="0.3">
      <c r="A466" s="831">
        <v>12</v>
      </c>
      <c r="B466" s="832" t="s">
        <v>1253</v>
      </c>
      <c r="C466" s="832" t="s">
        <v>1259</v>
      </c>
      <c r="D466" s="833" t="s">
        <v>2928</v>
      </c>
      <c r="E466" s="834" t="s">
        <v>1274</v>
      </c>
      <c r="F466" s="832" t="s">
        <v>1254</v>
      </c>
      <c r="G466" s="832" t="s">
        <v>1393</v>
      </c>
      <c r="H466" s="832" t="s">
        <v>586</v>
      </c>
      <c r="I466" s="832" t="s">
        <v>1394</v>
      </c>
      <c r="J466" s="832" t="s">
        <v>1395</v>
      </c>
      <c r="K466" s="832" t="s">
        <v>1396</v>
      </c>
      <c r="L466" s="835">
        <v>1514.87</v>
      </c>
      <c r="M466" s="835">
        <v>15148.7</v>
      </c>
      <c r="N466" s="832">
        <v>10</v>
      </c>
      <c r="O466" s="836">
        <v>9</v>
      </c>
      <c r="P466" s="835">
        <v>10604.09</v>
      </c>
      <c r="Q466" s="837">
        <v>0.7</v>
      </c>
      <c r="R466" s="832">
        <v>7</v>
      </c>
      <c r="S466" s="837">
        <v>0.7</v>
      </c>
      <c r="T466" s="836">
        <v>6.5</v>
      </c>
      <c r="U466" s="838">
        <v>0.72222222222222221</v>
      </c>
    </row>
    <row r="467" spans="1:21" ht="14.4" customHeight="1" x14ac:dyDescent="0.3">
      <c r="A467" s="831">
        <v>12</v>
      </c>
      <c r="B467" s="832" t="s">
        <v>1253</v>
      </c>
      <c r="C467" s="832" t="s">
        <v>1259</v>
      </c>
      <c r="D467" s="833" t="s">
        <v>2928</v>
      </c>
      <c r="E467" s="834" t="s">
        <v>1274</v>
      </c>
      <c r="F467" s="832" t="s">
        <v>1254</v>
      </c>
      <c r="G467" s="832" t="s">
        <v>1527</v>
      </c>
      <c r="H467" s="832" t="s">
        <v>586</v>
      </c>
      <c r="I467" s="832" t="s">
        <v>1528</v>
      </c>
      <c r="J467" s="832" t="s">
        <v>1529</v>
      </c>
      <c r="K467" s="832" t="s">
        <v>1530</v>
      </c>
      <c r="L467" s="835">
        <v>1388.93</v>
      </c>
      <c r="M467" s="835">
        <v>1388.93</v>
      </c>
      <c r="N467" s="832">
        <v>1</v>
      </c>
      <c r="O467" s="836">
        <v>1</v>
      </c>
      <c r="P467" s="835">
        <v>1388.93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12</v>
      </c>
      <c r="B468" s="832" t="s">
        <v>1253</v>
      </c>
      <c r="C468" s="832" t="s">
        <v>1259</v>
      </c>
      <c r="D468" s="833" t="s">
        <v>2928</v>
      </c>
      <c r="E468" s="834" t="s">
        <v>1274</v>
      </c>
      <c r="F468" s="832" t="s">
        <v>1254</v>
      </c>
      <c r="G468" s="832" t="s">
        <v>1531</v>
      </c>
      <c r="H468" s="832" t="s">
        <v>586</v>
      </c>
      <c r="I468" s="832" t="s">
        <v>1532</v>
      </c>
      <c r="J468" s="832" t="s">
        <v>1533</v>
      </c>
      <c r="K468" s="832" t="s">
        <v>1534</v>
      </c>
      <c r="L468" s="835">
        <v>1546.98</v>
      </c>
      <c r="M468" s="835">
        <v>10828.859999999999</v>
      </c>
      <c r="N468" s="832">
        <v>7</v>
      </c>
      <c r="O468" s="836">
        <v>7</v>
      </c>
      <c r="P468" s="835">
        <v>9281.8799999999992</v>
      </c>
      <c r="Q468" s="837">
        <v>0.85714285714285721</v>
      </c>
      <c r="R468" s="832">
        <v>6</v>
      </c>
      <c r="S468" s="837">
        <v>0.8571428571428571</v>
      </c>
      <c r="T468" s="836">
        <v>6</v>
      </c>
      <c r="U468" s="838">
        <v>0.8571428571428571</v>
      </c>
    </row>
    <row r="469" spans="1:21" ht="14.4" customHeight="1" x14ac:dyDescent="0.3">
      <c r="A469" s="831">
        <v>12</v>
      </c>
      <c r="B469" s="832" t="s">
        <v>1253</v>
      </c>
      <c r="C469" s="832" t="s">
        <v>1259</v>
      </c>
      <c r="D469" s="833" t="s">
        <v>2928</v>
      </c>
      <c r="E469" s="834" t="s">
        <v>1274</v>
      </c>
      <c r="F469" s="832" t="s">
        <v>1254</v>
      </c>
      <c r="G469" s="832" t="s">
        <v>1546</v>
      </c>
      <c r="H469" s="832" t="s">
        <v>586</v>
      </c>
      <c r="I469" s="832" t="s">
        <v>1547</v>
      </c>
      <c r="J469" s="832" t="s">
        <v>1548</v>
      </c>
      <c r="K469" s="832" t="s">
        <v>1549</v>
      </c>
      <c r="L469" s="835">
        <v>837.19</v>
      </c>
      <c r="M469" s="835">
        <v>1674.38</v>
      </c>
      <c r="N469" s="832">
        <v>2</v>
      </c>
      <c r="O469" s="836">
        <v>1.5</v>
      </c>
      <c r="P469" s="835">
        <v>1674.38</v>
      </c>
      <c r="Q469" s="837">
        <v>1</v>
      </c>
      <c r="R469" s="832">
        <v>2</v>
      </c>
      <c r="S469" s="837">
        <v>1</v>
      </c>
      <c r="T469" s="836">
        <v>1.5</v>
      </c>
      <c r="U469" s="838">
        <v>1</v>
      </c>
    </row>
    <row r="470" spans="1:21" ht="14.4" customHeight="1" x14ac:dyDescent="0.3">
      <c r="A470" s="831">
        <v>12</v>
      </c>
      <c r="B470" s="832" t="s">
        <v>1253</v>
      </c>
      <c r="C470" s="832" t="s">
        <v>1259</v>
      </c>
      <c r="D470" s="833" t="s">
        <v>2928</v>
      </c>
      <c r="E470" s="834" t="s">
        <v>1274</v>
      </c>
      <c r="F470" s="832" t="s">
        <v>1254</v>
      </c>
      <c r="G470" s="832" t="s">
        <v>1546</v>
      </c>
      <c r="H470" s="832" t="s">
        <v>586</v>
      </c>
      <c r="I470" s="832" t="s">
        <v>1552</v>
      </c>
      <c r="J470" s="832" t="s">
        <v>1548</v>
      </c>
      <c r="K470" s="832" t="s">
        <v>1553</v>
      </c>
      <c r="L470" s="835">
        <v>3024.8</v>
      </c>
      <c r="M470" s="835">
        <v>3024.8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12</v>
      </c>
      <c r="B471" s="832" t="s">
        <v>1253</v>
      </c>
      <c r="C471" s="832" t="s">
        <v>1259</v>
      </c>
      <c r="D471" s="833" t="s">
        <v>2928</v>
      </c>
      <c r="E471" s="834" t="s">
        <v>1274</v>
      </c>
      <c r="F471" s="832" t="s">
        <v>1254</v>
      </c>
      <c r="G471" s="832" t="s">
        <v>1546</v>
      </c>
      <c r="H471" s="832" t="s">
        <v>586</v>
      </c>
      <c r="I471" s="832" t="s">
        <v>1735</v>
      </c>
      <c r="J471" s="832" t="s">
        <v>1548</v>
      </c>
      <c r="K471" s="832" t="s">
        <v>1736</v>
      </c>
      <c r="L471" s="835">
        <v>239.19</v>
      </c>
      <c r="M471" s="835">
        <v>239.19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12</v>
      </c>
      <c r="B472" s="832" t="s">
        <v>1253</v>
      </c>
      <c r="C472" s="832" t="s">
        <v>1259</v>
      </c>
      <c r="D472" s="833" t="s">
        <v>2928</v>
      </c>
      <c r="E472" s="834" t="s">
        <v>1274</v>
      </c>
      <c r="F472" s="832" t="s">
        <v>1254</v>
      </c>
      <c r="G472" s="832" t="s">
        <v>1546</v>
      </c>
      <c r="H472" s="832" t="s">
        <v>586</v>
      </c>
      <c r="I472" s="832" t="s">
        <v>1950</v>
      </c>
      <c r="J472" s="832" t="s">
        <v>1548</v>
      </c>
      <c r="K472" s="832" t="s">
        <v>1951</v>
      </c>
      <c r="L472" s="835">
        <v>1512.39</v>
      </c>
      <c r="M472" s="835">
        <v>1512.39</v>
      </c>
      <c r="N472" s="832">
        <v>1</v>
      </c>
      <c r="O472" s="836">
        <v>0.5</v>
      </c>
      <c r="P472" s="835">
        <v>1512.39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12</v>
      </c>
      <c r="B473" s="832" t="s">
        <v>1253</v>
      </c>
      <c r="C473" s="832" t="s">
        <v>1259</v>
      </c>
      <c r="D473" s="833" t="s">
        <v>2928</v>
      </c>
      <c r="E473" s="834" t="s">
        <v>1274</v>
      </c>
      <c r="F473" s="832" t="s">
        <v>1254</v>
      </c>
      <c r="G473" s="832" t="s">
        <v>1952</v>
      </c>
      <c r="H473" s="832" t="s">
        <v>586</v>
      </c>
      <c r="I473" s="832" t="s">
        <v>2029</v>
      </c>
      <c r="J473" s="832" t="s">
        <v>2030</v>
      </c>
      <c r="K473" s="832" t="s">
        <v>2031</v>
      </c>
      <c r="L473" s="835">
        <v>99.94</v>
      </c>
      <c r="M473" s="835">
        <v>99.94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12</v>
      </c>
      <c r="B474" s="832" t="s">
        <v>1253</v>
      </c>
      <c r="C474" s="832" t="s">
        <v>1259</v>
      </c>
      <c r="D474" s="833" t="s">
        <v>2928</v>
      </c>
      <c r="E474" s="834" t="s">
        <v>1274</v>
      </c>
      <c r="F474" s="832" t="s">
        <v>1254</v>
      </c>
      <c r="G474" s="832" t="s">
        <v>1304</v>
      </c>
      <c r="H474" s="832" t="s">
        <v>628</v>
      </c>
      <c r="I474" s="832" t="s">
        <v>1157</v>
      </c>
      <c r="J474" s="832" t="s">
        <v>931</v>
      </c>
      <c r="K474" s="832" t="s">
        <v>1158</v>
      </c>
      <c r="L474" s="835">
        <v>154.36000000000001</v>
      </c>
      <c r="M474" s="835">
        <v>1080.52</v>
      </c>
      <c r="N474" s="832">
        <v>7</v>
      </c>
      <c r="O474" s="836">
        <v>4</v>
      </c>
      <c r="P474" s="835">
        <v>617.44000000000005</v>
      </c>
      <c r="Q474" s="837">
        <v>0.57142857142857151</v>
      </c>
      <c r="R474" s="832">
        <v>4</v>
      </c>
      <c r="S474" s="837">
        <v>0.5714285714285714</v>
      </c>
      <c r="T474" s="836">
        <v>2</v>
      </c>
      <c r="U474" s="838">
        <v>0.5</v>
      </c>
    </row>
    <row r="475" spans="1:21" ht="14.4" customHeight="1" x14ac:dyDescent="0.3">
      <c r="A475" s="831">
        <v>12</v>
      </c>
      <c r="B475" s="832" t="s">
        <v>1253</v>
      </c>
      <c r="C475" s="832" t="s">
        <v>1259</v>
      </c>
      <c r="D475" s="833" t="s">
        <v>2928</v>
      </c>
      <c r="E475" s="834" t="s">
        <v>1274</v>
      </c>
      <c r="F475" s="832" t="s">
        <v>1256</v>
      </c>
      <c r="G475" s="832" t="s">
        <v>1554</v>
      </c>
      <c r="H475" s="832" t="s">
        <v>586</v>
      </c>
      <c r="I475" s="832" t="s">
        <v>1555</v>
      </c>
      <c r="J475" s="832" t="s">
        <v>1556</v>
      </c>
      <c r="K475" s="832" t="s">
        <v>1557</v>
      </c>
      <c r="L475" s="835">
        <v>599.44000000000005</v>
      </c>
      <c r="M475" s="835">
        <v>599.44000000000005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12</v>
      </c>
      <c r="B476" s="832" t="s">
        <v>1253</v>
      </c>
      <c r="C476" s="832" t="s">
        <v>1259</v>
      </c>
      <c r="D476" s="833" t="s">
        <v>2928</v>
      </c>
      <c r="E476" s="834" t="s">
        <v>1274</v>
      </c>
      <c r="F476" s="832" t="s">
        <v>1256</v>
      </c>
      <c r="G476" s="832" t="s">
        <v>1300</v>
      </c>
      <c r="H476" s="832" t="s">
        <v>586</v>
      </c>
      <c r="I476" s="832" t="s">
        <v>1900</v>
      </c>
      <c r="J476" s="832" t="s">
        <v>1901</v>
      </c>
      <c r="K476" s="832" t="s">
        <v>1902</v>
      </c>
      <c r="L476" s="835">
        <v>420</v>
      </c>
      <c r="M476" s="835">
        <v>420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12</v>
      </c>
      <c r="B477" s="832" t="s">
        <v>1253</v>
      </c>
      <c r="C477" s="832" t="s">
        <v>1259</v>
      </c>
      <c r="D477" s="833" t="s">
        <v>2928</v>
      </c>
      <c r="E477" s="834" t="s">
        <v>1274</v>
      </c>
      <c r="F477" s="832" t="s">
        <v>1256</v>
      </c>
      <c r="G477" s="832" t="s">
        <v>1300</v>
      </c>
      <c r="H477" s="832" t="s">
        <v>586</v>
      </c>
      <c r="I477" s="832" t="s">
        <v>1400</v>
      </c>
      <c r="J477" s="832" t="s">
        <v>1401</v>
      </c>
      <c r="K477" s="832" t="s">
        <v>1402</v>
      </c>
      <c r="L477" s="835">
        <v>500</v>
      </c>
      <c r="M477" s="835">
        <v>500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1253</v>
      </c>
      <c r="C478" s="832" t="s">
        <v>1259</v>
      </c>
      <c r="D478" s="833" t="s">
        <v>2928</v>
      </c>
      <c r="E478" s="834" t="s">
        <v>1274</v>
      </c>
      <c r="F478" s="832" t="s">
        <v>1256</v>
      </c>
      <c r="G478" s="832" t="s">
        <v>1300</v>
      </c>
      <c r="H478" s="832" t="s">
        <v>586</v>
      </c>
      <c r="I478" s="832" t="s">
        <v>2032</v>
      </c>
      <c r="J478" s="832" t="s">
        <v>2033</v>
      </c>
      <c r="K478" s="832" t="s">
        <v>2034</v>
      </c>
      <c r="L478" s="835">
        <v>665</v>
      </c>
      <c r="M478" s="835">
        <v>665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1253</v>
      </c>
      <c r="C479" s="832" t="s">
        <v>1259</v>
      </c>
      <c r="D479" s="833" t="s">
        <v>2928</v>
      </c>
      <c r="E479" s="834" t="s">
        <v>1276</v>
      </c>
      <c r="F479" s="832" t="s">
        <v>1254</v>
      </c>
      <c r="G479" s="832" t="s">
        <v>2035</v>
      </c>
      <c r="H479" s="832" t="s">
        <v>586</v>
      </c>
      <c r="I479" s="832" t="s">
        <v>2036</v>
      </c>
      <c r="J479" s="832" t="s">
        <v>2037</v>
      </c>
      <c r="K479" s="832" t="s">
        <v>2038</v>
      </c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12</v>
      </c>
      <c r="B480" s="832" t="s">
        <v>1253</v>
      </c>
      <c r="C480" s="832" t="s">
        <v>1259</v>
      </c>
      <c r="D480" s="833" t="s">
        <v>2928</v>
      </c>
      <c r="E480" s="834" t="s">
        <v>1276</v>
      </c>
      <c r="F480" s="832" t="s">
        <v>1254</v>
      </c>
      <c r="G480" s="832" t="s">
        <v>1403</v>
      </c>
      <c r="H480" s="832" t="s">
        <v>586</v>
      </c>
      <c r="I480" s="832" t="s">
        <v>1645</v>
      </c>
      <c r="J480" s="832" t="s">
        <v>1646</v>
      </c>
      <c r="K480" s="832" t="s">
        <v>1647</v>
      </c>
      <c r="L480" s="835">
        <v>0</v>
      </c>
      <c r="M480" s="835">
        <v>0</v>
      </c>
      <c r="N480" s="832">
        <v>7</v>
      </c>
      <c r="O480" s="836">
        <v>5.5</v>
      </c>
      <c r="P480" s="835">
        <v>0</v>
      </c>
      <c r="Q480" s="837"/>
      <c r="R480" s="832">
        <v>7</v>
      </c>
      <c r="S480" s="837">
        <v>1</v>
      </c>
      <c r="T480" s="836">
        <v>5.5</v>
      </c>
      <c r="U480" s="838">
        <v>1</v>
      </c>
    </row>
    <row r="481" spans="1:21" ht="14.4" customHeight="1" x14ac:dyDescent="0.3">
      <c r="A481" s="831">
        <v>12</v>
      </c>
      <c r="B481" s="832" t="s">
        <v>1253</v>
      </c>
      <c r="C481" s="832" t="s">
        <v>1259</v>
      </c>
      <c r="D481" s="833" t="s">
        <v>2928</v>
      </c>
      <c r="E481" s="834" t="s">
        <v>1276</v>
      </c>
      <c r="F481" s="832" t="s">
        <v>1254</v>
      </c>
      <c r="G481" s="832" t="s">
        <v>1407</v>
      </c>
      <c r="H481" s="832" t="s">
        <v>586</v>
      </c>
      <c r="I481" s="832" t="s">
        <v>1408</v>
      </c>
      <c r="J481" s="832" t="s">
        <v>1409</v>
      </c>
      <c r="K481" s="832" t="s">
        <v>1410</v>
      </c>
      <c r="L481" s="835">
        <v>55.95</v>
      </c>
      <c r="M481" s="835">
        <v>447.6</v>
      </c>
      <c r="N481" s="832">
        <v>8</v>
      </c>
      <c r="O481" s="836">
        <v>1</v>
      </c>
      <c r="P481" s="835">
        <v>447.6</v>
      </c>
      <c r="Q481" s="837">
        <v>1</v>
      </c>
      <c r="R481" s="832">
        <v>8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12</v>
      </c>
      <c r="B482" s="832" t="s">
        <v>1253</v>
      </c>
      <c r="C482" s="832" t="s">
        <v>1259</v>
      </c>
      <c r="D482" s="833" t="s">
        <v>2928</v>
      </c>
      <c r="E482" s="834" t="s">
        <v>1276</v>
      </c>
      <c r="F482" s="832" t="s">
        <v>1254</v>
      </c>
      <c r="G482" s="832" t="s">
        <v>1407</v>
      </c>
      <c r="H482" s="832" t="s">
        <v>586</v>
      </c>
      <c r="I482" s="832" t="s">
        <v>1411</v>
      </c>
      <c r="J482" s="832" t="s">
        <v>1409</v>
      </c>
      <c r="K482" s="832" t="s">
        <v>1412</v>
      </c>
      <c r="L482" s="835">
        <v>128.55000000000001</v>
      </c>
      <c r="M482" s="835">
        <v>1799.7000000000003</v>
      </c>
      <c r="N482" s="832">
        <v>14</v>
      </c>
      <c r="O482" s="836">
        <v>1.5</v>
      </c>
      <c r="P482" s="835">
        <v>1028.4000000000001</v>
      </c>
      <c r="Q482" s="837">
        <v>0.5714285714285714</v>
      </c>
      <c r="R482" s="832">
        <v>8</v>
      </c>
      <c r="S482" s="837">
        <v>0.5714285714285714</v>
      </c>
      <c r="T482" s="836">
        <v>1</v>
      </c>
      <c r="U482" s="838">
        <v>0.66666666666666663</v>
      </c>
    </row>
    <row r="483" spans="1:21" ht="14.4" customHeight="1" x14ac:dyDescent="0.3">
      <c r="A483" s="831">
        <v>12</v>
      </c>
      <c r="B483" s="832" t="s">
        <v>1253</v>
      </c>
      <c r="C483" s="832" t="s">
        <v>1259</v>
      </c>
      <c r="D483" s="833" t="s">
        <v>2928</v>
      </c>
      <c r="E483" s="834" t="s">
        <v>1276</v>
      </c>
      <c r="F483" s="832" t="s">
        <v>1254</v>
      </c>
      <c r="G483" s="832" t="s">
        <v>2039</v>
      </c>
      <c r="H483" s="832" t="s">
        <v>628</v>
      </c>
      <c r="I483" s="832" t="s">
        <v>2040</v>
      </c>
      <c r="J483" s="832" t="s">
        <v>2041</v>
      </c>
      <c r="K483" s="832" t="s">
        <v>2042</v>
      </c>
      <c r="L483" s="835">
        <v>229.38</v>
      </c>
      <c r="M483" s="835">
        <v>229.38</v>
      </c>
      <c r="N483" s="832">
        <v>1</v>
      </c>
      <c r="O483" s="836">
        <v>1</v>
      </c>
      <c r="P483" s="835">
        <v>229.38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12</v>
      </c>
      <c r="B484" s="832" t="s">
        <v>1253</v>
      </c>
      <c r="C484" s="832" t="s">
        <v>1259</v>
      </c>
      <c r="D484" s="833" t="s">
        <v>2928</v>
      </c>
      <c r="E484" s="834" t="s">
        <v>1276</v>
      </c>
      <c r="F484" s="832" t="s">
        <v>1254</v>
      </c>
      <c r="G484" s="832" t="s">
        <v>1413</v>
      </c>
      <c r="H484" s="832" t="s">
        <v>628</v>
      </c>
      <c r="I484" s="832" t="s">
        <v>1662</v>
      </c>
      <c r="J484" s="832" t="s">
        <v>1415</v>
      </c>
      <c r="K484" s="832" t="s">
        <v>1663</v>
      </c>
      <c r="L484" s="835">
        <v>3818.86</v>
      </c>
      <c r="M484" s="835">
        <v>3818.86</v>
      </c>
      <c r="N484" s="832">
        <v>1</v>
      </c>
      <c r="O484" s="836">
        <v>1</v>
      </c>
      <c r="P484" s="835">
        <v>3818.86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12</v>
      </c>
      <c r="B485" s="832" t="s">
        <v>1253</v>
      </c>
      <c r="C485" s="832" t="s">
        <v>1259</v>
      </c>
      <c r="D485" s="833" t="s">
        <v>2928</v>
      </c>
      <c r="E485" s="834" t="s">
        <v>1276</v>
      </c>
      <c r="F485" s="832" t="s">
        <v>1254</v>
      </c>
      <c r="G485" s="832" t="s">
        <v>1315</v>
      </c>
      <c r="H485" s="832" t="s">
        <v>628</v>
      </c>
      <c r="I485" s="832" t="s">
        <v>1167</v>
      </c>
      <c r="J485" s="832" t="s">
        <v>1168</v>
      </c>
      <c r="K485" s="832" t="s">
        <v>958</v>
      </c>
      <c r="L485" s="835">
        <v>170.52</v>
      </c>
      <c r="M485" s="835">
        <v>1193.6400000000001</v>
      </c>
      <c r="N485" s="832">
        <v>7</v>
      </c>
      <c r="O485" s="836">
        <v>2</v>
      </c>
      <c r="P485" s="835">
        <v>341.04</v>
      </c>
      <c r="Q485" s="837">
        <v>0.2857142857142857</v>
      </c>
      <c r="R485" s="832">
        <v>2</v>
      </c>
      <c r="S485" s="837">
        <v>0.2857142857142857</v>
      </c>
      <c r="T485" s="836">
        <v>1</v>
      </c>
      <c r="U485" s="838">
        <v>0.5</v>
      </c>
    </row>
    <row r="486" spans="1:21" ht="14.4" customHeight="1" x14ac:dyDescent="0.3">
      <c r="A486" s="831">
        <v>12</v>
      </c>
      <c r="B486" s="832" t="s">
        <v>1253</v>
      </c>
      <c r="C486" s="832" t="s">
        <v>1259</v>
      </c>
      <c r="D486" s="833" t="s">
        <v>2928</v>
      </c>
      <c r="E486" s="834" t="s">
        <v>1276</v>
      </c>
      <c r="F486" s="832" t="s">
        <v>1254</v>
      </c>
      <c r="G486" s="832" t="s">
        <v>1305</v>
      </c>
      <c r="H486" s="832" t="s">
        <v>586</v>
      </c>
      <c r="I486" s="832" t="s">
        <v>2043</v>
      </c>
      <c r="J486" s="832" t="s">
        <v>1423</v>
      </c>
      <c r="K486" s="832" t="s">
        <v>2044</v>
      </c>
      <c r="L486" s="835">
        <v>391.67</v>
      </c>
      <c r="M486" s="835">
        <v>391.67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12</v>
      </c>
      <c r="B487" s="832" t="s">
        <v>1253</v>
      </c>
      <c r="C487" s="832" t="s">
        <v>1259</v>
      </c>
      <c r="D487" s="833" t="s">
        <v>2928</v>
      </c>
      <c r="E487" s="834" t="s">
        <v>1276</v>
      </c>
      <c r="F487" s="832" t="s">
        <v>1254</v>
      </c>
      <c r="G487" s="832" t="s">
        <v>1779</v>
      </c>
      <c r="H487" s="832" t="s">
        <v>586</v>
      </c>
      <c r="I487" s="832" t="s">
        <v>2045</v>
      </c>
      <c r="J487" s="832" t="s">
        <v>2046</v>
      </c>
      <c r="K487" s="832" t="s">
        <v>2047</v>
      </c>
      <c r="L487" s="835">
        <v>19.59</v>
      </c>
      <c r="M487" s="835">
        <v>19.59</v>
      </c>
      <c r="N487" s="832">
        <v>1</v>
      </c>
      <c r="O487" s="836">
        <v>1</v>
      </c>
      <c r="P487" s="835">
        <v>19.59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12</v>
      </c>
      <c r="B488" s="832" t="s">
        <v>1253</v>
      </c>
      <c r="C488" s="832" t="s">
        <v>1259</v>
      </c>
      <c r="D488" s="833" t="s">
        <v>2928</v>
      </c>
      <c r="E488" s="834" t="s">
        <v>1276</v>
      </c>
      <c r="F488" s="832" t="s">
        <v>1254</v>
      </c>
      <c r="G488" s="832" t="s">
        <v>1424</v>
      </c>
      <c r="H488" s="832" t="s">
        <v>586</v>
      </c>
      <c r="I488" s="832" t="s">
        <v>1425</v>
      </c>
      <c r="J488" s="832" t="s">
        <v>1426</v>
      </c>
      <c r="K488" s="832" t="s">
        <v>1427</v>
      </c>
      <c r="L488" s="835">
        <v>741.88</v>
      </c>
      <c r="M488" s="835">
        <v>741.88</v>
      </c>
      <c r="N488" s="832">
        <v>1</v>
      </c>
      <c r="O488" s="836">
        <v>1</v>
      </c>
      <c r="P488" s="835">
        <v>741.88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12</v>
      </c>
      <c r="B489" s="832" t="s">
        <v>1253</v>
      </c>
      <c r="C489" s="832" t="s">
        <v>1259</v>
      </c>
      <c r="D489" s="833" t="s">
        <v>2928</v>
      </c>
      <c r="E489" s="834" t="s">
        <v>1276</v>
      </c>
      <c r="F489" s="832" t="s">
        <v>1254</v>
      </c>
      <c r="G489" s="832" t="s">
        <v>1424</v>
      </c>
      <c r="H489" s="832" t="s">
        <v>586</v>
      </c>
      <c r="I489" s="832" t="s">
        <v>1428</v>
      </c>
      <c r="J489" s="832" t="s">
        <v>1426</v>
      </c>
      <c r="K489" s="832" t="s">
        <v>1429</v>
      </c>
      <c r="L489" s="835">
        <v>1154.81</v>
      </c>
      <c r="M489" s="835">
        <v>3464.43</v>
      </c>
      <c r="N489" s="832">
        <v>3</v>
      </c>
      <c r="O489" s="836">
        <v>1</v>
      </c>
      <c r="P489" s="835">
        <v>3464.43</v>
      </c>
      <c r="Q489" s="837">
        <v>1</v>
      </c>
      <c r="R489" s="832">
        <v>3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12</v>
      </c>
      <c r="B490" s="832" t="s">
        <v>1253</v>
      </c>
      <c r="C490" s="832" t="s">
        <v>1259</v>
      </c>
      <c r="D490" s="833" t="s">
        <v>2928</v>
      </c>
      <c r="E490" s="834" t="s">
        <v>1276</v>
      </c>
      <c r="F490" s="832" t="s">
        <v>1254</v>
      </c>
      <c r="G490" s="832" t="s">
        <v>1671</v>
      </c>
      <c r="H490" s="832" t="s">
        <v>586</v>
      </c>
      <c r="I490" s="832" t="s">
        <v>2048</v>
      </c>
      <c r="J490" s="832" t="s">
        <v>1798</v>
      </c>
      <c r="K490" s="832" t="s">
        <v>2049</v>
      </c>
      <c r="L490" s="835">
        <v>186.99</v>
      </c>
      <c r="M490" s="835">
        <v>934.95</v>
      </c>
      <c r="N490" s="832">
        <v>5</v>
      </c>
      <c r="O490" s="836">
        <v>4</v>
      </c>
      <c r="P490" s="835">
        <v>373.98</v>
      </c>
      <c r="Q490" s="837">
        <v>0.4</v>
      </c>
      <c r="R490" s="832">
        <v>2</v>
      </c>
      <c r="S490" s="837">
        <v>0.4</v>
      </c>
      <c r="T490" s="836">
        <v>2</v>
      </c>
      <c r="U490" s="838">
        <v>0.5</v>
      </c>
    </row>
    <row r="491" spans="1:21" ht="14.4" customHeight="1" x14ac:dyDescent="0.3">
      <c r="A491" s="831">
        <v>12</v>
      </c>
      <c r="B491" s="832" t="s">
        <v>1253</v>
      </c>
      <c r="C491" s="832" t="s">
        <v>1259</v>
      </c>
      <c r="D491" s="833" t="s">
        <v>2928</v>
      </c>
      <c r="E491" s="834" t="s">
        <v>1276</v>
      </c>
      <c r="F491" s="832" t="s">
        <v>1254</v>
      </c>
      <c r="G491" s="832" t="s">
        <v>1443</v>
      </c>
      <c r="H491" s="832" t="s">
        <v>586</v>
      </c>
      <c r="I491" s="832" t="s">
        <v>1444</v>
      </c>
      <c r="J491" s="832" t="s">
        <v>1445</v>
      </c>
      <c r="K491" s="832" t="s">
        <v>1446</v>
      </c>
      <c r="L491" s="835">
        <v>611.59</v>
      </c>
      <c r="M491" s="835">
        <v>611.59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12</v>
      </c>
      <c r="B492" s="832" t="s">
        <v>1253</v>
      </c>
      <c r="C492" s="832" t="s">
        <v>1259</v>
      </c>
      <c r="D492" s="833" t="s">
        <v>2928</v>
      </c>
      <c r="E492" s="834" t="s">
        <v>1276</v>
      </c>
      <c r="F492" s="832" t="s">
        <v>1254</v>
      </c>
      <c r="G492" s="832" t="s">
        <v>1447</v>
      </c>
      <c r="H492" s="832" t="s">
        <v>586</v>
      </c>
      <c r="I492" s="832" t="s">
        <v>1448</v>
      </c>
      <c r="J492" s="832" t="s">
        <v>1449</v>
      </c>
      <c r="K492" s="832" t="s">
        <v>1450</v>
      </c>
      <c r="L492" s="835">
        <v>1435.18</v>
      </c>
      <c r="M492" s="835">
        <v>5740.72</v>
      </c>
      <c r="N492" s="832">
        <v>4</v>
      </c>
      <c r="O492" s="836">
        <v>3.5</v>
      </c>
      <c r="P492" s="835">
        <v>5740.72</v>
      </c>
      <c r="Q492" s="837">
        <v>1</v>
      </c>
      <c r="R492" s="832">
        <v>4</v>
      </c>
      <c r="S492" s="837">
        <v>1</v>
      </c>
      <c r="T492" s="836">
        <v>3.5</v>
      </c>
      <c r="U492" s="838">
        <v>1</v>
      </c>
    </row>
    <row r="493" spans="1:21" ht="14.4" customHeight="1" x14ac:dyDescent="0.3">
      <c r="A493" s="831">
        <v>12</v>
      </c>
      <c r="B493" s="832" t="s">
        <v>1253</v>
      </c>
      <c r="C493" s="832" t="s">
        <v>1259</v>
      </c>
      <c r="D493" s="833" t="s">
        <v>2928</v>
      </c>
      <c r="E493" s="834" t="s">
        <v>1276</v>
      </c>
      <c r="F493" s="832" t="s">
        <v>1254</v>
      </c>
      <c r="G493" s="832" t="s">
        <v>1447</v>
      </c>
      <c r="H493" s="832" t="s">
        <v>586</v>
      </c>
      <c r="I493" s="832" t="s">
        <v>1451</v>
      </c>
      <c r="J493" s="832" t="s">
        <v>1449</v>
      </c>
      <c r="K493" s="832" t="s">
        <v>1452</v>
      </c>
      <c r="L493" s="835">
        <v>717.59</v>
      </c>
      <c r="M493" s="835">
        <v>717.59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12</v>
      </c>
      <c r="B494" s="832" t="s">
        <v>1253</v>
      </c>
      <c r="C494" s="832" t="s">
        <v>1259</v>
      </c>
      <c r="D494" s="833" t="s">
        <v>2928</v>
      </c>
      <c r="E494" s="834" t="s">
        <v>1276</v>
      </c>
      <c r="F494" s="832" t="s">
        <v>1254</v>
      </c>
      <c r="G494" s="832" t="s">
        <v>1675</v>
      </c>
      <c r="H494" s="832" t="s">
        <v>628</v>
      </c>
      <c r="I494" s="832" t="s">
        <v>1108</v>
      </c>
      <c r="J494" s="832" t="s">
        <v>729</v>
      </c>
      <c r="K494" s="832" t="s">
        <v>1109</v>
      </c>
      <c r="L494" s="835">
        <v>42.51</v>
      </c>
      <c r="M494" s="835">
        <v>42.51</v>
      </c>
      <c r="N494" s="832">
        <v>1</v>
      </c>
      <c r="O494" s="836">
        <v>1</v>
      </c>
      <c r="P494" s="835">
        <v>42.51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12</v>
      </c>
      <c r="B495" s="832" t="s">
        <v>1253</v>
      </c>
      <c r="C495" s="832" t="s">
        <v>1259</v>
      </c>
      <c r="D495" s="833" t="s">
        <v>2928</v>
      </c>
      <c r="E495" s="834" t="s">
        <v>1276</v>
      </c>
      <c r="F495" s="832" t="s">
        <v>1254</v>
      </c>
      <c r="G495" s="832" t="s">
        <v>1292</v>
      </c>
      <c r="H495" s="832" t="s">
        <v>586</v>
      </c>
      <c r="I495" s="832" t="s">
        <v>1293</v>
      </c>
      <c r="J495" s="832" t="s">
        <v>1294</v>
      </c>
      <c r="K495" s="832" t="s">
        <v>1295</v>
      </c>
      <c r="L495" s="835">
        <v>48.09</v>
      </c>
      <c r="M495" s="835">
        <v>48.09</v>
      </c>
      <c r="N495" s="832">
        <v>1</v>
      </c>
      <c r="O495" s="836">
        <v>1</v>
      </c>
      <c r="P495" s="835">
        <v>48.09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12</v>
      </c>
      <c r="B496" s="832" t="s">
        <v>1253</v>
      </c>
      <c r="C496" s="832" t="s">
        <v>1259</v>
      </c>
      <c r="D496" s="833" t="s">
        <v>2928</v>
      </c>
      <c r="E496" s="834" t="s">
        <v>1276</v>
      </c>
      <c r="F496" s="832" t="s">
        <v>1254</v>
      </c>
      <c r="G496" s="832" t="s">
        <v>1676</v>
      </c>
      <c r="H496" s="832" t="s">
        <v>586</v>
      </c>
      <c r="I496" s="832" t="s">
        <v>1677</v>
      </c>
      <c r="J496" s="832" t="s">
        <v>1678</v>
      </c>
      <c r="K496" s="832" t="s">
        <v>1679</v>
      </c>
      <c r="L496" s="835">
        <v>950.39</v>
      </c>
      <c r="M496" s="835">
        <v>950.39</v>
      </c>
      <c r="N496" s="832">
        <v>1</v>
      </c>
      <c r="O496" s="836">
        <v>1</v>
      </c>
      <c r="P496" s="835">
        <v>950.39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12</v>
      </c>
      <c r="B497" s="832" t="s">
        <v>1253</v>
      </c>
      <c r="C497" s="832" t="s">
        <v>1259</v>
      </c>
      <c r="D497" s="833" t="s">
        <v>2928</v>
      </c>
      <c r="E497" s="834" t="s">
        <v>1276</v>
      </c>
      <c r="F497" s="832" t="s">
        <v>1254</v>
      </c>
      <c r="G497" s="832" t="s">
        <v>1465</v>
      </c>
      <c r="H497" s="832" t="s">
        <v>586</v>
      </c>
      <c r="I497" s="832" t="s">
        <v>1815</v>
      </c>
      <c r="J497" s="832" t="s">
        <v>1467</v>
      </c>
      <c r="K497" s="832" t="s">
        <v>1816</v>
      </c>
      <c r="L497" s="835">
        <v>73.989999999999995</v>
      </c>
      <c r="M497" s="835">
        <v>73.989999999999995</v>
      </c>
      <c r="N497" s="832">
        <v>1</v>
      </c>
      <c r="O497" s="836">
        <v>1</v>
      </c>
      <c r="P497" s="835">
        <v>73.989999999999995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1253</v>
      </c>
      <c r="C498" s="832" t="s">
        <v>1259</v>
      </c>
      <c r="D498" s="833" t="s">
        <v>2928</v>
      </c>
      <c r="E498" s="834" t="s">
        <v>1276</v>
      </c>
      <c r="F498" s="832" t="s">
        <v>1254</v>
      </c>
      <c r="G498" s="832" t="s">
        <v>1817</v>
      </c>
      <c r="H498" s="832" t="s">
        <v>586</v>
      </c>
      <c r="I498" s="832" t="s">
        <v>1818</v>
      </c>
      <c r="J498" s="832" t="s">
        <v>1819</v>
      </c>
      <c r="K498" s="832" t="s">
        <v>733</v>
      </c>
      <c r="L498" s="835">
        <v>163.54</v>
      </c>
      <c r="M498" s="835">
        <v>163.54</v>
      </c>
      <c r="N498" s="832">
        <v>1</v>
      </c>
      <c r="O498" s="836">
        <v>1</v>
      </c>
      <c r="P498" s="835">
        <v>163.54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12</v>
      </c>
      <c r="B499" s="832" t="s">
        <v>1253</v>
      </c>
      <c r="C499" s="832" t="s">
        <v>1259</v>
      </c>
      <c r="D499" s="833" t="s">
        <v>2928</v>
      </c>
      <c r="E499" s="834" t="s">
        <v>1276</v>
      </c>
      <c r="F499" s="832" t="s">
        <v>1254</v>
      </c>
      <c r="G499" s="832" t="s">
        <v>1318</v>
      </c>
      <c r="H499" s="832" t="s">
        <v>586</v>
      </c>
      <c r="I499" s="832" t="s">
        <v>1319</v>
      </c>
      <c r="J499" s="832" t="s">
        <v>718</v>
      </c>
      <c r="K499" s="832" t="s">
        <v>848</v>
      </c>
      <c r="L499" s="835">
        <v>163.54</v>
      </c>
      <c r="M499" s="835">
        <v>163.54</v>
      </c>
      <c r="N499" s="832">
        <v>1</v>
      </c>
      <c r="O499" s="836">
        <v>1</v>
      </c>
      <c r="P499" s="835">
        <v>163.54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12</v>
      </c>
      <c r="B500" s="832" t="s">
        <v>1253</v>
      </c>
      <c r="C500" s="832" t="s">
        <v>1259</v>
      </c>
      <c r="D500" s="833" t="s">
        <v>2928</v>
      </c>
      <c r="E500" s="834" t="s">
        <v>1276</v>
      </c>
      <c r="F500" s="832" t="s">
        <v>1254</v>
      </c>
      <c r="G500" s="832" t="s">
        <v>1320</v>
      </c>
      <c r="H500" s="832" t="s">
        <v>628</v>
      </c>
      <c r="I500" s="832" t="s">
        <v>1327</v>
      </c>
      <c r="J500" s="832" t="s">
        <v>1325</v>
      </c>
      <c r="K500" s="832" t="s">
        <v>1328</v>
      </c>
      <c r="L500" s="835">
        <v>490.89</v>
      </c>
      <c r="M500" s="835">
        <v>490.89</v>
      </c>
      <c r="N500" s="832">
        <v>1</v>
      </c>
      <c r="O500" s="836">
        <v>1</v>
      </c>
      <c r="P500" s="835">
        <v>490.89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12</v>
      </c>
      <c r="B501" s="832" t="s">
        <v>1253</v>
      </c>
      <c r="C501" s="832" t="s">
        <v>1259</v>
      </c>
      <c r="D501" s="833" t="s">
        <v>2928</v>
      </c>
      <c r="E501" s="834" t="s">
        <v>1276</v>
      </c>
      <c r="F501" s="832" t="s">
        <v>1254</v>
      </c>
      <c r="G501" s="832" t="s">
        <v>1347</v>
      </c>
      <c r="H501" s="832" t="s">
        <v>586</v>
      </c>
      <c r="I501" s="832" t="s">
        <v>1348</v>
      </c>
      <c r="J501" s="832" t="s">
        <v>1349</v>
      </c>
      <c r="K501" s="832" t="s">
        <v>1350</v>
      </c>
      <c r="L501" s="835">
        <v>174.59</v>
      </c>
      <c r="M501" s="835">
        <v>1745.9</v>
      </c>
      <c r="N501" s="832">
        <v>10</v>
      </c>
      <c r="O501" s="836">
        <v>3.5</v>
      </c>
      <c r="P501" s="835">
        <v>872.95</v>
      </c>
      <c r="Q501" s="837">
        <v>0.5</v>
      </c>
      <c r="R501" s="832">
        <v>5</v>
      </c>
      <c r="S501" s="837">
        <v>0.5</v>
      </c>
      <c r="T501" s="836">
        <v>1.5</v>
      </c>
      <c r="U501" s="838">
        <v>0.42857142857142855</v>
      </c>
    </row>
    <row r="502" spans="1:21" ht="14.4" customHeight="1" x14ac:dyDescent="0.3">
      <c r="A502" s="831">
        <v>12</v>
      </c>
      <c r="B502" s="832" t="s">
        <v>1253</v>
      </c>
      <c r="C502" s="832" t="s">
        <v>1259</v>
      </c>
      <c r="D502" s="833" t="s">
        <v>2928</v>
      </c>
      <c r="E502" s="834" t="s">
        <v>1276</v>
      </c>
      <c r="F502" s="832" t="s">
        <v>1254</v>
      </c>
      <c r="G502" s="832" t="s">
        <v>1379</v>
      </c>
      <c r="H502" s="832" t="s">
        <v>586</v>
      </c>
      <c r="I502" s="832" t="s">
        <v>1380</v>
      </c>
      <c r="J502" s="832" t="s">
        <v>1381</v>
      </c>
      <c r="K502" s="832" t="s">
        <v>1382</v>
      </c>
      <c r="L502" s="835">
        <v>78.33</v>
      </c>
      <c r="M502" s="835">
        <v>1096.6199999999999</v>
      </c>
      <c r="N502" s="832">
        <v>14</v>
      </c>
      <c r="O502" s="836">
        <v>1</v>
      </c>
      <c r="P502" s="835">
        <v>1096.6199999999999</v>
      </c>
      <c r="Q502" s="837">
        <v>1</v>
      </c>
      <c r="R502" s="832">
        <v>14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12</v>
      </c>
      <c r="B503" s="832" t="s">
        <v>1253</v>
      </c>
      <c r="C503" s="832" t="s">
        <v>1259</v>
      </c>
      <c r="D503" s="833" t="s">
        <v>2928</v>
      </c>
      <c r="E503" s="834" t="s">
        <v>1276</v>
      </c>
      <c r="F503" s="832" t="s">
        <v>1254</v>
      </c>
      <c r="G503" s="832" t="s">
        <v>1838</v>
      </c>
      <c r="H503" s="832" t="s">
        <v>586</v>
      </c>
      <c r="I503" s="832" t="s">
        <v>1839</v>
      </c>
      <c r="J503" s="832" t="s">
        <v>1840</v>
      </c>
      <c r="K503" s="832" t="s">
        <v>1841</v>
      </c>
      <c r="L503" s="835">
        <v>59.92</v>
      </c>
      <c r="M503" s="835">
        <v>359.52</v>
      </c>
      <c r="N503" s="832">
        <v>6</v>
      </c>
      <c r="O503" s="836">
        <v>1</v>
      </c>
      <c r="P503" s="835">
        <v>359.52</v>
      </c>
      <c r="Q503" s="837">
        <v>1</v>
      </c>
      <c r="R503" s="832">
        <v>6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12</v>
      </c>
      <c r="B504" s="832" t="s">
        <v>1253</v>
      </c>
      <c r="C504" s="832" t="s">
        <v>1259</v>
      </c>
      <c r="D504" s="833" t="s">
        <v>2928</v>
      </c>
      <c r="E504" s="834" t="s">
        <v>1276</v>
      </c>
      <c r="F504" s="832" t="s">
        <v>1254</v>
      </c>
      <c r="G504" s="832" t="s">
        <v>1329</v>
      </c>
      <c r="H504" s="832" t="s">
        <v>586</v>
      </c>
      <c r="I504" s="832" t="s">
        <v>1330</v>
      </c>
      <c r="J504" s="832" t="s">
        <v>624</v>
      </c>
      <c r="K504" s="832" t="s">
        <v>1331</v>
      </c>
      <c r="L504" s="835">
        <v>108.44</v>
      </c>
      <c r="M504" s="835">
        <v>108.44</v>
      </c>
      <c r="N504" s="832">
        <v>1</v>
      </c>
      <c r="O504" s="836">
        <v>0.5</v>
      </c>
      <c r="P504" s="835">
        <v>108.44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12</v>
      </c>
      <c r="B505" s="832" t="s">
        <v>1253</v>
      </c>
      <c r="C505" s="832" t="s">
        <v>1259</v>
      </c>
      <c r="D505" s="833" t="s">
        <v>2928</v>
      </c>
      <c r="E505" s="834" t="s">
        <v>1276</v>
      </c>
      <c r="F505" s="832" t="s">
        <v>1254</v>
      </c>
      <c r="G505" s="832" t="s">
        <v>1329</v>
      </c>
      <c r="H505" s="832" t="s">
        <v>586</v>
      </c>
      <c r="I505" s="832" t="s">
        <v>1330</v>
      </c>
      <c r="J505" s="832" t="s">
        <v>624</v>
      </c>
      <c r="K505" s="832" t="s">
        <v>1331</v>
      </c>
      <c r="L505" s="835">
        <v>127.91</v>
      </c>
      <c r="M505" s="835">
        <v>127.91</v>
      </c>
      <c r="N505" s="832">
        <v>1</v>
      </c>
      <c r="O505" s="836">
        <v>0.5</v>
      </c>
      <c r="P505" s="835">
        <v>127.91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12</v>
      </c>
      <c r="B506" s="832" t="s">
        <v>1253</v>
      </c>
      <c r="C506" s="832" t="s">
        <v>1259</v>
      </c>
      <c r="D506" s="833" t="s">
        <v>2928</v>
      </c>
      <c r="E506" s="834" t="s">
        <v>1276</v>
      </c>
      <c r="F506" s="832" t="s">
        <v>1254</v>
      </c>
      <c r="G506" s="832" t="s">
        <v>2050</v>
      </c>
      <c r="H506" s="832" t="s">
        <v>586</v>
      </c>
      <c r="I506" s="832" t="s">
        <v>2051</v>
      </c>
      <c r="J506" s="832" t="s">
        <v>2052</v>
      </c>
      <c r="K506" s="832" t="s">
        <v>2053</v>
      </c>
      <c r="L506" s="835">
        <v>87.67</v>
      </c>
      <c r="M506" s="835">
        <v>87.67</v>
      </c>
      <c r="N506" s="832">
        <v>1</v>
      </c>
      <c r="O506" s="836">
        <v>1</v>
      </c>
      <c r="P506" s="835">
        <v>87.67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12</v>
      </c>
      <c r="B507" s="832" t="s">
        <v>1253</v>
      </c>
      <c r="C507" s="832" t="s">
        <v>1259</v>
      </c>
      <c r="D507" s="833" t="s">
        <v>2928</v>
      </c>
      <c r="E507" s="834" t="s">
        <v>1276</v>
      </c>
      <c r="F507" s="832" t="s">
        <v>1254</v>
      </c>
      <c r="G507" s="832" t="s">
        <v>2054</v>
      </c>
      <c r="H507" s="832" t="s">
        <v>628</v>
      </c>
      <c r="I507" s="832" t="s">
        <v>2055</v>
      </c>
      <c r="J507" s="832" t="s">
        <v>2056</v>
      </c>
      <c r="K507" s="832" t="s">
        <v>2057</v>
      </c>
      <c r="L507" s="835">
        <v>320.20999999999998</v>
      </c>
      <c r="M507" s="835">
        <v>640.41999999999996</v>
      </c>
      <c r="N507" s="832">
        <v>2</v>
      </c>
      <c r="O507" s="836">
        <v>2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12</v>
      </c>
      <c r="B508" s="832" t="s">
        <v>1253</v>
      </c>
      <c r="C508" s="832" t="s">
        <v>1259</v>
      </c>
      <c r="D508" s="833" t="s">
        <v>2928</v>
      </c>
      <c r="E508" s="834" t="s">
        <v>1276</v>
      </c>
      <c r="F508" s="832" t="s">
        <v>1254</v>
      </c>
      <c r="G508" s="832" t="s">
        <v>1385</v>
      </c>
      <c r="H508" s="832" t="s">
        <v>586</v>
      </c>
      <c r="I508" s="832" t="s">
        <v>1386</v>
      </c>
      <c r="J508" s="832" t="s">
        <v>1387</v>
      </c>
      <c r="K508" s="832" t="s">
        <v>1388</v>
      </c>
      <c r="L508" s="835">
        <v>432.12</v>
      </c>
      <c r="M508" s="835">
        <v>5617.5600000000013</v>
      </c>
      <c r="N508" s="832">
        <v>13</v>
      </c>
      <c r="O508" s="836">
        <v>4.5</v>
      </c>
      <c r="P508" s="835">
        <v>4321.2000000000007</v>
      </c>
      <c r="Q508" s="837">
        <v>0.76923076923076916</v>
      </c>
      <c r="R508" s="832">
        <v>10</v>
      </c>
      <c r="S508" s="837">
        <v>0.76923076923076927</v>
      </c>
      <c r="T508" s="836">
        <v>3.5</v>
      </c>
      <c r="U508" s="838">
        <v>0.77777777777777779</v>
      </c>
    </row>
    <row r="509" spans="1:21" ht="14.4" customHeight="1" x14ac:dyDescent="0.3">
      <c r="A509" s="831">
        <v>12</v>
      </c>
      <c r="B509" s="832" t="s">
        <v>1253</v>
      </c>
      <c r="C509" s="832" t="s">
        <v>1259</v>
      </c>
      <c r="D509" s="833" t="s">
        <v>2928</v>
      </c>
      <c r="E509" s="834" t="s">
        <v>1276</v>
      </c>
      <c r="F509" s="832" t="s">
        <v>1254</v>
      </c>
      <c r="G509" s="832" t="s">
        <v>1385</v>
      </c>
      <c r="H509" s="832" t="s">
        <v>586</v>
      </c>
      <c r="I509" s="832" t="s">
        <v>1487</v>
      </c>
      <c r="J509" s="832" t="s">
        <v>1387</v>
      </c>
      <c r="K509" s="832" t="s">
        <v>1388</v>
      </c>
      <c r="L509" s="835">
        <v>432.12</v>
      </c>
      <c r="M509" s="835">
        <v>4321.2000000000007</v>
      </c>
      <c r="N509" s="832">
        <v>10</v>
      </c>
      <c r="O509" s="836">
        <v>3.5</v>
      </c>
      <c r="P509" s="835">
        <v>3024.84</v>
      </c>
      <c r="Q509" s="837">
        <v>0.7</v>
      </c>
      <c r="R509" s="832">
        <v>7</v>
      </c>
      <c r="S509" s="837">
        <v>0.7</v>
      </c>
      <c r="T509" s="836">
        <v>2.5</v>
      </c>
      <c r="U509" s="838">
        <v>0.7142857142857143</v>
      </c>
    </row>
    <row r="510" spans="1:21" ht="14.4" customHeight="1" x14ac:dyDescent="0.3">
      <c r="A510" s="831">
        <v>12</v>
      </c>
      <c r="B510" s="832" t="s">
        <v>1253</v>
      </c>
      <c r="C510" s="832" t="s">
        <v>1259</v>
      </c>
      <c r="D510" s="833" t="s">
        <v>2928</v>
      </c>
      <c r="E510" s="834" t="s">
        <v>1276</v>
      </c>
      <c r="F510" s="832" t="s">
        <v>1254</v>
      </c>
      <c r="G510" s="832" t="s">
        <v>1385</v>
      </c>
      <c r="H510" s="832" t="s">
        <v>586</v>
      </c>
      <c r="I510" s="832" t="s">
        <v>1490</v>
      </c>
      <c r="J510" s="832" t="s">
        <v>1491</v>
      </c>
      <c r="K510" s="832" t="s">
        <v>1492</v>
      </c>
      <c r="L510" s="835">
        <v>89.88</v>
      </c>
      <c r="M510" s="835">
        <v>539.28</v>
      </c>
      <c r="N510" s="832">
        <v>6</v>
      </c>
      <c r="O510" s="836">
        <v>2</v>
      </c>
      <c r="P510" s="835">
        <v>539.28</v>
      </c>
      <c r="Q510" s="837">
        <v>1</v>
      </c>
      <c r="R510" s="832">
        <v>6</v>
      </c>
      <c r="S510" s="837">
        <v>1</v>
      </c>
      <c r="T510" s="836">
        <v>2</v>
      </c>
      <c r="U510" s="838">
        <v>1</v>
      </c>
    </row>
    <row r="511" spans="1:21" ht="14.4" customHeight="1" x14ac:dyDescent="0.3">
      <c r="A511" s="831">
        <v>12</v>
      </c>
      <c r="B511" s="832" t="s">
        <v>1253</v>
      </c>
      <c r="C511" s="832" t="s">
        <v>1259</v>
      </c>
      <c r="D511" s="833" t="s">
        <v>2928</v>
      </c>
      <c r="E511" s="834" t="s">
        <v>1276</v>
      </c>
      <c r="F511" s="832" t="s">
        <v>1254</v>
      </c>
      <c r="G511" s="832" t="s">
        <v>1385</v>
      </c>
      <c r="H511" s="832" t="s">
        <v>586</v>
      </c>
      <c r="I511" s="832" t="s">
        <v>2058</v>
      </c>
      <c r="J511" s="832" t="s">
        <v>1387</v>
      </c>
      <c r="K511" s="832" t="s">
        <v>1489</v>
      </c>
      <c r="L511" s="835">
        <v>648.16999999999996</v>
      </c>
      <c r="M511" s="835">
        <v>2592.6799999999998</v>
      </c>
      <c r="N511" s="832">
        <v>4</v>
      </c>
      <c r="O511" s="836">
        <v>2</v>
      </c>
      <c r="P511" s="835">
        <v>2592.6799999999998</v>
      </c>
      <c r="Q511" s="837">
        <v>1</v>
      </c>
      <c r="R511" s="832">
        <v>4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12</v>
      </c>
      <c r="B512" s="832" t="s">
        <v>1253</v>
      </c>
      <c r="C512" s="832" t="s">
        <v>1259</v>
      </c>
      <c r="D512" s="833" t="s">
        <v>2928</v>
      </c>
      <c r="E512" s="834" t="s">
        <v>1276</v>
      </c>
      <c r="F512" s="832" t="s">
        <v>1254</v>
      </c>
      <c r="G512" s="832" t="s">
        <v>2059</v>
      </c>
      <c r="H512" s="832" t="s">
        <v>586</v>
      </c>
      <c r="I512" s="832" t="s">
        <v>2060</v>
      </c>
      <c r="J512" s="832" t="s">
        <v>2061</v>
      </c>
      <c r="K512" s="832" t="s">
        <v>2062</v>
      </c>
      <c r="L512" s="835">
        <v>64.5</v>
      </c>
      <c r="M512" s="835">
        <v>129</v>
      </c>
      <c r="N512" s="832">
        <v>2</v>
      </c>
      <c r="O512" s="836">
        <v>1</v>
      </c>
      <c r="P512" s="835">
        <v>129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12</v>
      </c>
      <c r="B513" s="832" t="s">
        <v>1253</v>
      </c>
      <c r="C513" s="832" t="s">
        <v>1259</v>
      </c>
      <c r="D513" s="833" t="s">
        <v>2928</v>
      </c>
      <c r="E513" s="834" t="s">
        <v>1276</v>
      </c>
      <c r="F513" s="832" t="s">
        <v>1254</v>
      </c>
      <c r="G513" s="832" t="s">
        <v>1332</v>
      </c>
      <c r="H513" s="832" t="s">
        <v>586</v>
      </c>
      <c r="I513" s="832" t="s">
        <v>1333</v>
      </c>
      <c r="J513" s="832" t="s">
        <v>1334</v>
      </c>
      <c r="K513" s="832" t="s">
        <v>1335</v>
      </c>
      <c r="L513" s="835">
        <v>308.69</v>
      </c>
      <c r="M513" s="835">
        <v>926.06999999999994</v>
      </c>
      <c r="N513" s="832">
        <v>3</v>
      </c>
      <c r="O513" s="836">
        <v>2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12</v>
      </c>
      <c r="B514" s="832" t="s">
        <v>1253</v>
      </c>
      <c r="C514" s="832" t="s">
        <v>1259</v>
      </c>
      <c r="D514" s="833" t="s">
        <v>2928</v>
      </c>
      <c r="E514" s="834" t="s">
        <v>1276</v>
      </c>
      <c r="F514" s="832" t="s">
        <v>1254</v>
      </c>
      <c r="G514" s="832" t="s">
        <v>1495</v>
      </c>
      <c r="H514" s="832" t="s">
        <v>586</v>
      </c>
      <c r="I514" s="832" t="s">
        <v>1496</v>
      </c>
      <c r="J514" s="832" t="s">
        <v>1497</v>
      </c>
      <c r="K514" s="832" t="s">
        <v>1498</v>
      </c>
      <c r="L514" s="835">
        <v>0</v>
      </c>
      <c r="M514" s="835">
        <v>0</v>
      </c>
      <c r="N514" s="832">
        <v>13</v>
      </c>
      <c r="O514" s="836">
        <v>8.5</v>
      </c>
      <c r="P514" s="835">
        <v>0</v>
      </c>
      <c r="Q514" s="837"/>
      <c r="R514" s="832">
        <v>12</v>
      </c>
      <c r="S514" s="837">
        <v>0.92307692307692313</v>
      </c>
      <c r="T514" s="836">
        <v>7.5</v>
      </c>
      <c r="U514" s="838">
        <v>0.88235294117647056</v>
      </c>
    </row>
    <row r="515" spans="1:21" ht="14.4" customHeight="1" x14ac:dyDescent="0.3">
      <c r="A515" s="831">
        <v>12</v>
      </c>
      <c r="B515" s="832" t="s">
        <v>1253</v>
      </c>
      <c r="C515" s="832" t="s">
        <v>1259</v>
      </c>
      <c r="D515" s="833" t="s">
        <v>2928</v>
      </c>
      <c r="E515" s="834" t="s">
        <v>1276</v>
      </c>
      <c r="F515" s="832" t="s">
        <v>1254</v>
      </c>
      <c r="G515" s="832" t="s">
        <v>1495</v>
      </c>
      <c r="H515" s="832" t="s">
        <v>586</v>
      </c>
      <c r="I515" s="832" t="s">
        <v>2063</v>
      </c>
      <c r="J515" s="832" t="s">
        <v>2064</v>
      </c>
      <c r="K515" s="832" t="s">
        <v>1852</v>
      </c>
      <c r="L515" s="835">
        <v>0</v>
      </c>
      <c r="M515" s="835">
        <v>0</v>
      </c>
      <c r="N515" s="832">
        <v>11</v>
      </c>
      <c r="O515" s="836">
        <v>4</v>
      </c>
      <c r="P515" s="835">
        <v>0</v>
      </c>
      <c r="Q515" s="837"/>
      <c r="R515" s="832">
        <v>10</v>
      </c>
      <c r="S515" s="837">
        <v>0.90909090909090906</v>
      </c>
      <c r="T515" s="836">
        <v>3</v>
      </c>
      <c r="U515" s="838">
        <v>0.75</v>
      </c>
    </row>
    <row r="516" spans="1:21" ht="14.4" customHeight="1" x14ac:dyDescent="0.3">
      <c r="A516" s="831">
        <v>12</v>
      </c>
      <c r="B516" s="832" t="s">
        <v>1253</v>
      </c>
      <c r="C516" s="832" t="s">
        <v>1259</v>
      </c>
      <c r="D516" s="833" t="s">
        <v>2928</v>
      </c>
      <c r="E516" s="834" t="s">
        <v>1276</v>
      </c>
      <c r="F516" s="832" t="s">
        <v>1254</v>
      </c>
      <c r="G516" s="832" t="s">
        <v>1501</v>
      </c>
      <c r="H516" s="832" t="s">
        <v>586</v>
      </c>
      <c r="I516" s="832" t="s">
        <v>1502</v>
      </c>
      <c r="J516" s="832" t="s">
        <v>1503</v>
      </c>
      <c r="K516" s="832" t="s">
        <v>1504</v>
      </c>
      <c r="L516" s="835">
        <v>100.1</v>
      </c>
      <c r="M516" s="835">
        <v>100.1</v>
      </c>
      <c r="N516" s="832">
        <v>1</v>
      </c>
      <c r="O516" s="836">
        <v>1</v>
      </c>
      <c r="P516" s="835">
        <v>100.1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12</v>
      </c>
      <c r="B517" s="832" t="s">
        <v>1253</v>
      </c>
      <c r="C517" s="832" t="s">
        <v>1259</v>
      </c>
      <c r="D517" s="833" t="s">
        <v>2928</v>
      </c>
      <c r="E517" s="834" t="s">
        <v>1276</v>
      </c>
      <c r="F517" s="832" t="s">
        <v>1254</v>
      </c>
      <c r="G517" s="832" t="s">
        <v>1508</v>
      </c>
      <c r="H517" s="832" t="s">
        <v>586</v>
      </c>
      <c r="I517" s="832" t="s">
        <v>1509</v>
      </c>
      <c r="J517" s="832" t="s">
        <v>1510</v>
      </c>
      <c r="K517" s="832" t="s">
        <v>1511</v>
      </c>
      <c r="L517" s="835">
        <v>1543.27</v>
      </c>
      <c r="M517" s="835">
        <v>3086.54</v>
      </c>
      <c r="N517" s="832">
        <v>2</v>
      </c>
      <c r="O517" s="836">
        <v>1.5</v>
      </c>
      <c r="P517" s="835">
        <v>3086.54</v>
      </c>
      <c r="Q517" s="837">
        <v>1</v>
      </c>
      <c r="R517" s="832">
        <v>2</v>
      </c>
      <c r="S517" s="837">
        <v>1</v>
      </c>
      <c r="T517" s="836">
        <v>1.5</v>
      </c>
      <c r="U517" s="838">
        <v>1</v>
      </c>
    </row>
    <row r="518" spans="1:21" ht="14.4" customHeight="1" x14ac:dyDescent="0.3">
      <c r="A518" s="831">
        <v>12</v>
      </c>
      <c r="B518" s="832" t="s">
        <v>1253</v>
      </c>
      <c r="C518" s="832" t="s">
        <v>1259</v>
      </c>
      <c r="D518" s="833" t="s">
        <v>2928</v>
      </c>
      <c r="E518" s="834" t="s">
        <v>1276</v>
      </c>
      <c r="F518" s="832" t="s">
        <v>1254</v>
      </c>
      <c r="G518" s="832" t="s">
        <v>1508</v>
      </c>
      <c r="H518" s="832" t="s">
        <v>586</v>
      </c>
      <c r="I518" s="832" t="s">
        <v>1512</v>
      </c>
      <c r="J518" s="832" t="s">
        <v>1510</v>
      </c>
      <c r="K518" s="832" t="s">
        <v>1513</v>
      </c>
      <c r="L518" s="835">
        <v>3086.53</v>
      </c>
      <c r="M518" s="835">
        <v>15432.650000000001</v>
      </c>
      <c r="N518" s="832">
        <v>5</v>
      </c>
      <c r="O518" s="836">
        <v>4</v>
      </c>
      <c r="P518" s="835">
        <v>12346.12</v>
      </c>
      <c r="Q518" s="837">
        <v>0.79999999999999993</v>
      </c>
      <c r="R518" s="832">
        <v>4</v>
      </c>
      <c r="S518" s="837">
        <v>0.8</v>
      </c>
      <c r="T518" s="836">
        <v>3</v>
      </c>
      <c r="U518" s="838">
        <v>0.75</v>
      </c>
    </row>
    <row r="519" spans="1:21" ht="14.4" customHeight="1" x14ac:dyDescent="0.3">
      <c r="A519" s="831">
        <v>12</v>
      </c>
      <c r="B519" s="832" t="s">
        <v>1253</v>
      </c>
      <c r="C519" s="832" t="s">
        <v>1259</v>
      </c>
      <c r="D519" s="833" t="s">
        <v>2928</v>
      </c>
      <c r="E519" s="834" t="s">
        <v>1276</v>
      </c>
      <c r="F519" s="832" t="s">
        <v>1254</v>
      </c>
      <c r="G519" s="832" t="s">
        <v>1508</v>
      </c>
      <c r="H519" s="832" t="s">
        <v>628</v>
      </c>
      <c r="I519" s="832" t="s">
        <v>2065</v>
      </c>
      <c r="J519" s="832" t="s">
        <v>1695</v>
      </c>
      <c r="K519" s="832" t="s">
        <v>1513</v>
      </c>
      <c r="L519" s="835">
        <v>3086.53</v>
      </c>
      <c r="M519" s="835">
        <v>3086.53</v>
      </c>
      <c r="N519" s="832">
        <v>1</v>
      </c>
      <c r="O519" s="836">
        <v>0.5</v>
      </c>
      <c r="P519" s="835">
        <v>3086.53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12</v>
      </c>
      <c r="B520" s="832" t="s">
        <v>1253</v>
      </c>
      <c r="C520" s="832" t="s">
        <v>1259</v>
      </c>
      <c r="D520" s="833" t="s">
        <v>2928</v>
      </c>
      <c r="E520" s="834" t="s">
        <v>1276</v>
      </c>
      <c r="F520" s="832" t="s">
        <v>1254</v>
      </c>
      <c r="G520" s="832" t="s">
        <v>1508</v>
      </c>
      <c r="H520" s="832" t="s">
        <v>628</v>
      </c>
      <c r="I520" s="832" t="s">
        <v>1694</v>
      </c>
      <c r="J520" s="832" t="s">
        <v>1695</v>
      </c>
      <c r="K520" s="832" t="s">
        <v>1511</v>
      </c>
      <c r="L520" s="835">
        <v>1543.26</v>
      </c>
      <c r="M520" s="835">
        <v>3086.52</v>
      </c>
      <c r="N520" s="832">
        <v>2</v>
      </c>
      <c r="O520" s="836">
        <v>1.5</v>
      </c>
      <c r="P520" s="835">
        <v>3086.52</v>
      </c>
      <c r="Q520" s="837">
        <v>1</v>
      </c>
      <c r="R520" s="832">
        <v>2</v>
      </c>
      <c r="S520" s="837">
        <v>1</v>
      </c>
      <c r="T520" s="836">
        <v>1.5</v>
      </c>
      <c r="U520" s="838">
        <v>1</v>
      </c>
    </row>
    <row r="521" spans="1:21" ht="14.4" customHeight="1" x14ac:dyDescent="0.3">
      <c r="A521" s="831">
        <v>12</v>
      </c>
      <c r="B521" s="832" t="s">
        <v>1253</v>
      </c>
      <c r="C521" s="832" t="s">
        <v>1259</v>
      </c>
      <c r="D521" s="833" t="s">
        <v>2928</v>
      </c>
      <c r="E521" s="834" t="s">
        <v>1276</v>
      </c>
      <c r="F521" s="832" t="s">
        <v>1254</v>
      </c>
      <c r="G521" s="832" t="s">
        <v>1307</v>
      </c>
      <c r="H521" s="832" t="s">
        <v>586</v>
      </c>
      <c r="I521" s="832" t="s">
        <v>1308</v>
      </c>
      <c r="J521" s="832" t="s">
        <v>1309</v>
      </c>
      <c r="K521" s="832" t="s">
        <v>1310</v>
      </c>
      <c r="L521" s="835">
        <v>42.54</v>
      </c>
      <c r="M521" s="835">
        <v>340.32</v>
      </c>
      <c r="N521" s="832">
        <v>8</v>
      </c>
      <c r="O521" s="836">
        <v>4.5</v>
      </c>
      <c r="P521" s="835">
        <v>255.23999999999998</v>
      </c>
      <c r="Q521" s="837">
        <v>0.75</v>
      </c>
      <c r="R521" s="832">
        <v>6</v>
      </c>
      <c r="S521" s="837">
        <v>0.75</v>
      </c>
      <c r="T521" s="836">
        <v>4</v>
      </c>
      <c r="U521" s="838">
        <v>0.88888888888888884</v>
      </c>
    </row>
    <row r="522" spans="1:21" ht="14.4" customHeight="1" x14ac:dyDescent="0.3">
      <c r="A522" s="831">
        <v>12</v>
      </c>
      <c r="B522" s="832" t="s">
        <v>1253</v>
      </c>
      <c r="C522" s="832" t="s">
        <v>1259</v>
      </c>
      <c r="D522" s="833" t="s">
        <v>2928</v>
      </c>
      <c r="E522" s="834" t="s">
        <v>1276</v>
      </c>
      <c r="F522" s="832" t="s">
        <v>1254</v>
      </c>
      <c r="G522" s="832" t="s">
        <v>1307</v>
      </c>
      <c r="H522" s="832" t="s">
        <v>586</v>
      </c>
      <c r="I522" s="832" t="s">
        <v>1358</v>
      </c>
      <c r="J522" s="832" t="s">
        <v>983</v>
      </c>
      <c r="K522" s="832" t="s">
        <v>1310</v>
      </c>
      <c r="L522" s="835">
        <v>42.54</v>
      </c>
      <c r="M522" s="835">
        <v>510.47999999999996</v>
      </c>
      <c r="N522" s="832">
        <v>12</v>
      </c>
      <c r="O522" s="836">
        <v>11</v>
      </c>
      <c r="P522" s="835">
        <v>297.77999999999997</v>
      </c>
      <c r="Q522" s="837">
        <v>0.58333333333333337</v>
      </c>
      <c r="R522" s="832">
        <v>7</v>
      </c>
      <c r="S522" s="837">
        <v>0.58333333333333337</v>
      </c>
      <c r="T522" s="836">
        <v>7</v>
      </c>
      <c r="U522" s="838">
        <v>0.63636363636363635</v>
      </c>
    </row>
    <row r="523" spans="1:21" ht="14.4" customHeight="1" x14ac:dyDescent="0.3">
      <c r="A523" s="831">
        <v>12</v>
      </c>
      <c r="B523" s="832" t="s">
        <v>1253</v>
      </c>
      <c r="C523" s="832" t="s">
        <v>1259</v>
      </c>
      <c r="D523" s="833" t="s">
        <v>2928</v>
      </c>
      <c r="E523" s="834" t="s">
        <v>1276</v>
      </c>
      <c r="F523" s="832" t="s">
        <v>1254</v>
      </c>
      <c r="G523" s="832" t="s">
        <v>1696</v>
      </c>
      <c r="H523" s="832" t="s">
        <v>586</v>
      </c>
      <c r="I523" s="832" t="s">
        <v>1697</v>
      </c>
      <c r="J523" s="832" t="s">
        <v>1698</v>
      </c>
      <c r="K523" s="832" t="s">
        <v>1699</v>
      </c>
      <c r="L523" s="835">
        <v>0</v>
      </c>
      <c r="M523" s="835">
        <v>0</v>
      </c>
      <c r="N523" s="832">
        <v>2</v>
      </c>
      <c r="O523" s="836">
        <v>2</v>
      </c>
      <c r="P523" s="835">
        <v>0</v>
      </c>
      <c r="Q523" s="837"/>
      <c r="R523" s="832">
        <v>1</v>
      </c>
      <c r="S523" s="837">
        <v>0.5</v>
      </c>
      <c r="T523" s="836">
        <v>1</v>
      </c>
      <c r="U523" s="838">
        <v>0.5</v>
      </c>
    </row>
    <row r="524" spans="1:21" ht="14.4" customHeight="1" x14ac:dyDescent="0.3">
      <c r="A524" s="831">
        <v>12</v>
      </c>
      <c r="B524" s="832" t="s">
        <v>1253</v>
      </c>
      <c r="C524" s="832" t="s">
        <v>1259</v>
      </c>
      <c r="D524" s="833" t="s">
        <v>2928</v>
      </c>
      <c r="E524" s="834" t="s">
        <v>1276</v>
      </c>
      <c r="F524" s="832" t="s">
        <v>1254</v>
      </c>
      <c r="G524" s="832" t="s">
        <v>1514</v>
      </c>
      <c r="H524" s="832" t="s">
        <v>586</v>
      </c>
      <c r="I524" s="832" t="s">
        <v>1515</v>
      </c>
      <c r="J524" s="832" t="s">
        <v>1516</v>
      </c>
      <c r="K524" s="832" t="s">
        <v>1517</v>
      </c>
      <c r="L524" s="835">
        <v>333.68</v>
      </c>
      <c r="M524" s="835">
        <v>3003.12</v>
      </c>
      <c r="N524" s="832">
        <v>9</v>
      </c>
      <c r="O524" s="836">
        <v>8</v>
      </c>
      <c r="P524" s="835">
        <v>2669.44</v>
      </c>
      <c r="Q524" s="837">
        <v>0.88888888888888895</v>
      </c>
      <c r="R524" s="832">
        <v>8</v>
      </c>
      <c r="S524" s="837">
        <v>0.88888888888888884</v>
      </c>
      <c r="T524" s="836">
        <v>7</v>
      </c>
      <c r="U524" s="838">
        <v>0.875</v>
      </c>
    </row>
    <row r="525" spans="1:21" ht="14.4" customHeight="1" x14ac:dyDescent="0.3">
      <c r="A525" s="831">
        <v>12</v>
      </c>
      <c r="B525" s="832" t="s">
        <v>1253</v>
      </c>
      <c r="C525" s="832" t="s">
        <v>1259</v>
      </c>
      <c r="D525" s="833" t="s">
        <v>2928</v>
      </c>
      <c r="E525" s="834" t="s">
        <v>1276</v>
      </c>
      <c r="F525" s="832" t="s">
        <v>1254</v>
      </c>
      <c r="G525" s="832" t="s">
        <v>1514</v>
      </c>
      <c r="H525" s="832" t="s">
        <v>628</v>
      </c>
      <c r="I525" s="832" t="s">
        <v>1140</v>
      </c>
      <c r="J525" s="832" t="s">
        <v>721</v>
      </c>
      <c r="K525" s="832" t="s">
        <v>1141</v>
      </c>
      <c r="L525" s="835">
        <v>300.31</v>
      </c>
      <c r="M525" s="835">
        <v>7808.0600000000013</v>
      </c>
      <c r="N525" s="832">
        <v>26</v>
      </c>
      <c r="O525" s="836">
        <v>23.5</v>
      </c>
      <c r="P525" s="835">
        <v>5405.5800000000017</v>
      </c>
      <c r="Q525" s="837">
        <v>0.6923076923076924</v>
      </c>
      <c r="R525" s="832">
        <v>18</v>
      </c>
      <c r="S525" s="837">
        <v>0.69230769230769229</v>
      </c>
      <c r="T525" s="836">
        <v>16</v>
      </c>
      <c r="U525" s="838">
        <v>0.68085106382978722</v>
      </c>
    </row>
    <row r="526" spans="1:21" ht="14.4" customHeight="1" x14ac:dyDescent="0.3">
      <c r="A526" s="831">
        <v>12</v>
      </c>
      <c r="B526" s="832" t="s">
        <v>1253</v>
      </c>
      <c r="C526" s="832" t="s">
        <v>1259</v>
      </c>
      <c r="D526" s="833" t="s">
        <v>2928</v>
      </c>
      <c r="E526" s="834" t="s">
        <v>1276</v>
      </c>
      <c r="F526" s="832" t="s">
        <v>1254</v>
      </c>
      <c r="G526" s="832" t="s">
        <v>1393</v>
      </c>
      <c r="H526" s="832" t="s">
        <v>586</v>
      </c>
      <c r="I526" s="832" t="s">
        <v>1394</v>
      </c>
      <c r="J526" s="832" t="s">
        <v>1395</v>
      </c>
      <c r="K526" s="832" t="s">
        <v>1396</v>
      </c>
      <c r="L526" s="835">
        <v>1514.87</v>
      </c>
      <c r="M526" s="835">
        <v>21208.179999999997</v>
      </c>
      <c r="N526" s="832">
        <v>14</v>
      </c>
      <c r="O526" s="836">
        <v>14</v>
      </c>
      <c r="P526" s="835">
        <v>15148.699999999997</v>
      </c>
      <c r="Q526" s="837">
        <v>0.7142857142857143</v>
      </c>
      <c r="R526" s="832">
        <v>10</v>
      </c>
      <c r="S526" s="837">
        <v>0.7142857142857143</v>
      </c>
      <c r="T526" s="836">
        <v>10</v>
      </c>
      <c r="U526" s="838">
        <v>0.7142857142857143</v>
      </c>
    </row>
    <row r="527" spans="1:21" ht="14.4" customHeight="1" x14ac:dyDescent="0.3">
      <c r="A527" s="831">
        <v>12</v>
      </c>
      <c r="B527" s="832" t="s">
        <v>1253</v>
      </c>
      <c r="C527" s="832" t="s">
        <v>1259</v>
      </c>
      <c r="D527" s="833" t="s">
        <v>2928</v>
      </c>
      <c r="E527" s="834" t="s">
        <v>1276</v>
      </c>
      <c r="F527" s="832" t="s">
        <v>1254</v>
      </c>
      <c r="G527" s="832" t="s">
        <v>1521</v>
      </c>
      <c r="H527" s="832" t="s">
        <v>586</v>
      </c>
      <c r="I527" s="832" t="s">
        <v>1522</v>
      </c>
      <c r="J527" s="832" t="s">
        <v>1523</v>
      </c>
      <c r="K527" s="832" t="s">
        <v>1524</v>
      </c>
      <c r="L527" s="835">
        <v>224.69</v>
      </c>
      <c r="M527" s="835">
        <v>449.38</v>
      </c>
      <c r="N527" s="832">
        <v>2</v>
      </c>
      <c r="O527" s="836">
        <v>0.5</v>
      </c>
      <c r="P527" s="835">
        <v>449.38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12</v>
      </c>
      <c r="B528" s="832" t="s">
        <v>1253</v>
      </c>
      <c r="C528" s="832" t="s">
        <v>1259</v>
      </c>
      <c r="D528" s="833" t="s">
        <v>2928</v>
      </c>
      <c r="E528" s="834" t="s">
        <v>1276</v>
      </c>
      <c r="F528" s="832" t="s">
        <v>1254</v>
      </c>
      <c r="G528" s="832" t="s">
        <v>1521</v>
      </c>
      <c r="H528" s="832" t="s">
        <v>586</v>
      </c>
      <c r="I528" s="832" t="s">
        <v>1873</v>
      </c>
      <c r="J528" s="832" t="s">
        <v>1523</v>
      </c>
      <c r="K528" s="832" t="s">
        <v>1874</v>
      </c>
      <c r="L528" s="835">
        <v>224.69</v>
      </c>
      <c r="M528" s="835">
        <v>449.38</v>
      </c>
      <c r="N528" s="832">
        <v>2</v>
      </c>
      <c r="O528" s="836">
        <v>1.5</v>
      </c>
      <c r="P528" s="835">
        <v>449.38</v>
      </c>
      <c r="Q528" s="837">
        <v>1</v>
      </c>
      <c r="R528" s="832">
        <v>2</v>
      </c>
      <c r="S528" s="837">
        <v>1</v>
      </c>
      <c r="T528" s="836">
        <v>1.5</v>
      </c>
      <c r="U528" s="838">
        <v>1</v>
      </c>
    </row>
    <row r="529" spans="1:21" ht="14.4" customHeight="1" x14ac:dyDescent="0.3">
      <c r="A529" s="831">
        <v>12</v>
      </c>
      <c r="B529" s="832" t="s">
        <v>1253</v>
      </c>
      <c r="C529" s="832" t="s">
        <v>1259</v>
      </c>
      <c r="D529" s="833" t="s">
        <v>2928</v>
      </c>
      <c r="E529" s="834" t="s">
        <v>1276</v>
      </c>
      <c r="F529" s="832" t="s">
        <v>1254</v>
      </c>
      <c r="G529" s="832" t="s">
        <v>1527</v>
      </c>
      <c r="H529" s="832" t="s">
        <v>586</v>
      </c>
      <c r="I529" s="832" t="s">
        <v>1528</v>
      </c>
      <c r="J529" s="832" t="s">
        <v>1529</v>
      </c>
      <c r="K529" s="832" t="s">
        <v>1530</v>
      </c>
      <c r="L529" s="835">
        <v>1388.93</v>
      </c>
      <c r="M529" s="835">
        <v>1388.93</v>
      </c>
      <c r="N529" s="832">
        <v>1</v>
      </c>
      <c r="O529" s="836">
        <v>1</v>
      </c>
      <c r="P529" s="835">
        <v>1388.93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12</v>
      </c>
      <c r="B530" s="832" t="s">
        <v>1253</v>
      </c>
      <c r="C530" s="832" t="s">
        <v>1259</v>
      </c>
      <c r="D530" s="833" t="s">
        <v>2928</v>
      </c>
      <c r="E530" s="834" t="s">
        <v>1276</v>
      </c>
      <c r="F530" s="832" t="s">
        <v>1254</v>
      </c>
      <c r="G530" s="832" t="s">
        <v>1527</v>
      </c>
      <c r="H530" s="832" t="s">
        <v>586</v>
      </c>
      <c r="I530" s="832" t="s">
        <v>2066</v>
      </c>
      <c r="J530" s="832" t="s">
        <v>1529</v>
      </c>
      <c r="K530" s="832" t="s">
        <v>1530</v>
      </c>
      <c r="L530" s="835">
        <v>1388.93</v>
      </c>
      <c r="M530" s="835">
        <v>1388.93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12</v>
      </c>
      <c r="B531" s="832" t="s">
        <v>1253</v>
      </c>
      <c r="C531" s="832" t="s">
        <v>1259</v>
      </c>
      <c r="D531" s="833" t="s">
        <v>2928</v>
      </c>
      <c r="E531" s="834" t="s">
        <v>1276</v>
      </c>
      <c r="F531" s="832" t="s">
        <v>1254</v>
      </c>
      <c r="G531" s="832" t="s">
        <v>1531</v>
      </c>
      <c r="H531" s="832" t="s">
        <v>586</v>
      </c>
      <c r="I531" s="832" t="s">
        <v>1532</v>
      </c>
      <c r="J531" s="832" t="s">
        <v>1533</v>
      </c>
      <c r="K531" s="832" t="s">
        <v>1534</v>
      </c>
      <c r="L531" s="835">
        <v>1546.98</v>
      </c>
      <c r="M531" s="835">
        <v>6187.92</v>
      </c>
      <c r="N531" s="832">
        <v>4</v>
      </c>
      <c r="O531" s="836">
        <v>3.5</v>
      </c>
      <c r="P531" s="835">
        <v>3093.96</v>
      </c>
      <c r="Q531" s="837">
        <v>0.5</v>
      </c>
      <c r="R531" s="832">
        <v>2</v>
      </c>
      <c r="S531" s="837">
        <v>0.5</v>
      </c>
      <c r="T531" s="836">
        <v>2</v>
      </c>
      <c r="U531" s="838">
        <v>0.5714285714285714</v>
      </c>
    </row>
    <row r="532" spans="1:21" ht="14.4" customHeight="1" x14ac:dyDescent="0.3">
      <c r="A532" s="831">
        <v>12</v>
      </c>
      <c r="B532" s="832" t="s">
        <v>1253</v>
      </c>
      <c r="C532" s="832" t="s">
        <v>1259</v>
      </c>
      <c r="D532" s="833" t="s">
        <v>2928</v>
      </c>
      <c r="E532" s="834" t="s">
        <v>1276</v>
      </c>
      <c r="F532" s="832" t="s">
        <v>1254</v>
      </c>
      <c r="G532" s="832" t="s">
        <v>1531</v>
      </c>
      <c r="H532" s="832" t="s">
        <v>586</v>
      </c>
      <c r="I532" s="832" t="s">
        <v>1733</v>
      </c>
      <c r="J532" s="832" t="s">
        <v>1533</v>
      </c>
      <c r="K532" s="832" t="s">
        <v>1734</v>
      </c>
      <c r="L532" s="835">
        <v>464.09</v>
      </c>
      <c r="M532" s="835">
        <v>464.09</v>
      </c>
      <c r="N532" s="832">
        <v>1</v>
      </c>
      <c r="O532" s="836">
        <v>1</v>
      </c>
      <c r="P532" s="835">
        <v>464.09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1253</v>
      </c>
      <c r="C533" s="832" t="s">
        <v>1259</v>
      </c>
      <c r="D533" s="833" t="s">
        <v>2928</v>
      </c>
      <c r="E533" s="834" t="s">
        <v>1276</v>
      </c>
      <c r="F533" s="832" t="s">
        <v>1254</v>
      </c>
      <c r="G533" s="832" t="s">
        <v>1546</v>
      </c>
      <c r="H533" s="832" t="s">
        <v>586</v>
      </c>
      <c r="I533" s="832" t="s">
        <v>1547</v>
      </c>
      <c r="J533" s="832" t="s">
        <v>1548</v>
      </c>
      <c r="K533" s="832" t="s">
        <v>1549</v>
      </c>
      <c r="L533" s="835">
        <v>837.19</v>
      </c>
      <c r="M533" s="835">
        <v>1674.38</v>
      </c>
      <c r="N533" s="832">
        <v>2</v>
      </c>
      <c r="O533" s="836">
        <v>2</v>
      </c>
      <c r="P533" s="835">
        <v>1674.38</v>
      </c>
      <c r="Q533" s="837">
        <v>1</v>
      </c>
      <c r="R533" s="832">
        <v>2</v>
      </c>
      <c r="S533" s="837">
        <v>1</v>
      </c>
      <c r="T533" s="836">
        <v>2</v>
      </c>
      <c r="U533" s="838">
        <v>1</v>
      </c>
    </row>
    <row r="534" spans="1:21" ht="14.4" customHeight="1" x14ac:dyDescent="0.3">
      <c r="A534" s="831">
        <v>12</v>
      </c>
      <c r="B534" s="832" t="s">
        <v>1253</v>
      </c>
      <c r="C534" s="832" t="s">
        <v>1259</v>
      </c>
      <c r="D534" s="833" t="s">
        <v>2928</v>
      </c>
      <c r="E534" s="834" t="s">
        <v>1276</v>
      </c>
      <c r="F534" s="832" t="s">
        <v>1254</v>
      </c>
      <c r="G534" s="832" t="s">
        <v>1546</v>
      </c>
      <c r="H534" s="832" t="s">
        <v>586</v>
      </c>
      <c r="I534" s="832" t="s">
        <v>1550</v>
      </c>
      <c r="J534" s="832" t="s">
        <v>1548</v>
      </c>
      <c r="K534" s="832" t="s">
        <v>1551</v>
      </c>
      <c r="L534" s="835">
        <v>1674.38</v>
      </c>
      <c r="M534" s="835">
        <v>5023.1400000000003</v>
      </c>
      <c r="N534" s="832">
        <v>3</v>
      </c>
      <c r="O534" s="836">
        <v>2.5</v>
      </c>
      <c r="P534" s="835">
        <v>3348.76</v>
      </c>
      <c r="Q534" s="837">
        <v>0.66666666666666663</v>
      </c>
      <c r="R534" s="832">
        <v>2</v>
      </c>
      <c r="S534" s="837">
        <v>0.66666666666666663</v>
      </c>
      <c r="T534" s="836">
        <v>2</v>
      </c>
      <c r="U534" s="838">
        <v>0.8</v>
      </c>
    </row>
    <row r="535" spans="1:21" ht="14.4" customHeight="1" x14ac:dyDescent="0.3">
      <c r="A535" s="831">
        <v>12</v>
      </c>
      <c r="B535" s="832" t="s">
        <v>1253</v>
      </c>
      <c r="C535" s="832" t="s">
        <v>1259</v>
      </c>
      <c r="D535" s="833" t="s">
        <v>2928</v>
      </c>
      <c r="E535" s="834" t="s">
        <v>1276</v>
      </c>
      <c r="F535" s="832" t="s">
        <v>1254</v>
      </c>
      <c r="G535" s="832" t="s">
        <v>1546</v>
      </c>
      <c r="H535" s="832" t="s">
        <v>586</v>
      </c>
      <c r="I535" s="832" t="s">
        <v>1552</v>
      </c>
      <c r="J535" s="832" t="s">
        <v>1548</v>
      </c>
      <c r="K535" s="832" t="s">
        <v>1553</v>
      </c>
      <c r="L535" s="835">
        <v>3024.8</v>
      </c>
      <c r="M535" s="835">
        <v>6049.6</v>
      </c>
      <c r="N535" s="832">
        <v>2</v>
      </c>
      <c r="O535" s="836">
        <v>2</v>
      </c>
      <c r="P535" s="835">
        <v>3024.8</v>
      </c>
      <c r="Q535" s="837">
        <v>0.5</v>
      </c>
      <c r="R535" s="832">
        <v>1</v>
      </c>
      <c r="S535" s="837">
        <v>0.5</v>
      </c>
      <c r="T535" s="836">
        <v>1</v>
      </c>
      <c r="U535" s="838">
        <v>0.5</v>
      </c>
    </row>
    <row r="536" spans="1:21" ht="14.4" customHeight="1" x14ac:dyDescent="0.3">
      <c r="A536" s="831">
        <v>12</v>
      </c>
      <c r="B536" s="832" t="s">
        <v>1253</v>
      </c>
      <c r="C536" s="832" t="s">
        <v>1259</v>
      </c>
      <c r="D536" s="833" t="s">
        <v>2928</v>
      </c>
      <c r="E536" s="834" t="s">
        <v>1276</v>
      </c>
      <c r="F536" s="832" t="s">
        <v>1254</v>
      </c>
      <c r="G536" s="832" t="s">
        <v>1304</v>
      </c>
      <c r="H536" s="832" t="s">
        <v>628</v>
      </c>
      <c r="I536" s="832" t="s">
        <v>1155</v>
      </c>
      <c r="J536" s="832" t="s">
        <v>931</v>
      </c>
      <c r="K536" s="832" t="s">
        <v>1156</v>
      </c>
      <c r="L536" s="835">
        <v>225.06</v>
      </c>
      <c r="M536" s="835">
        <v>1125.3000000000002</v>
      </c>
      <c r="N536" s="832">
        <v>5</v>
      </c>
      <c r="O536" s="836">
        <v>3</v>
      </c>
      <c r="P536" s="835">
        <v>450.12</v>
      </c>
      <c r="Q536" s="837">
        <v>0.39999999999999997</v>
      </c>
      <c r="R536" s="832">
        <v>2</v>
      </c>
      <c r="S536" s="837">
        <v>0.4</v>
      </c>
      <c r="T536" s="836">
        <v>1</v>
      </c>
      <c r="U536" s="838">
        <v>0.33333333333333331</v>
      </c>
    </row>
    <row r="537" spans="1:21" ht="14.4" customHeight="1" x14ac:dyDescent="0.3">
      <c r="A537" s="831">
        <v>12</v>
      </c>
      <c r="B537" s="832" t="s">
        <v>1253</v>
      </c>
      <c r="C537" s="832" t="s">
        <v>1259</v>
      </c>
      <c r="D537" s="833" t="s">
        <v>2928</v>
      </c>
      <c r="E537" s="834" t="s">
        <v>1276</v>
      </c>
      <c r="F537" s="832" t="s">
        <v>1254</v>
      </c>
      <c r="G537" s="832" t="s">
        <v>1882</v>
      </c>
      <c r="H537" s="832" t="s">
        <v>586</v>
      </c>
      <c r="I537" s="832" t="s">
        <v>1956</v>
      </c>
      <c r="J537" s="832" t="s">
        <v>1957</v>
      </c>
      <c r="K537" s="832" t="s">
        <v>1958</v>
      </c>
      <c r="L537" s="835">
        <v>84.18</v>
      </c>
      <c r="M537" s="835">
        <v>84.18</v>
      </c>
      <c r="N537" s="832">
        <v>1</v>
      </c>
      <c r="O537" s="836">
        <v>1</v>
      </c>
      <c r="P537" s="835">
        <v>84.18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12</v>
      </c>
      <c r="B538" s="832" t="s">
        <v>1253</v>
      </c>
      <c r="C538" s="832" t="s">
        <v>1259</v>
      </c>
      <c r="D538" s="833" t="s">
        <v>2928</v>
      </c>
      <c r="E538" s="834" t="s">
        <v>1276</v>
      </c>
      <c r="F538" s="832" t="s">
        <v>1254</v>
      </c>
      <c r="G538" s="832" t="s">
        <v>2067</v>
      </c>
      <c r="H538" s="832" t="s">
        <v>586</v>
      </c>
      <c r="I538" s="832" t="s">
        <v>2068</v>
      </c>
      <c r="J538" s="832" t="s">
        <v>2069</v>
      </c>
      <c r="K538" s="832" t="s">
        <v>2070</v>
      </c>
      <c r="L538" s="835">
        <v>79.069999999999993</v>
      </c>
      <c r="M538" s="835">
        <v>79.069999999999993</v>
      </c>
      <c r="N538" s="832">
        <v>1</v>
      </c>
      <c r="O538" s="836">
        <v>1</v>
      </c>
      <c r="P538" s="835">
        <v>79.069999999999993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12</v>
      </c>
      <c r="B539" s="832" t="s">
        <v>1253</v>
      </c>
      <c r="C539" s="832" t="s">
        <v>1259</v>
      </c>
      <c r="D539" s="833" t="s">
        <v>2928</v>
      </c>
      <c r="E539" s="834" t="s">
        <v>1276</v>
      </c>
      <c r="F539" s="832" t="s">
        <v>1254</v>
      </c>
      <c r="G539" s="832" t="s">
        <v>1737</v>
      </c>
      <c r="H539" s="832" t="s">
        <v>586</v>
      </c>
      <c r="I539" s="832" t="s">
        <v>2071</v>
      </c>
      <c r="J539" s="832" t="s">
        <v>1739</v>
      </c>
      <c r="K539" s="832" t="s">
        <v>1740</v>
      </c>
      <c r="L539" s="835">
        <v>107.27</v>
      </c>
      <c r="M539" s="835">
        <v>321.81</v>
      </c>
      <c r="N539" s="832">
        <v>3</v>
      </c>
      <c r="O539" s="836">
        <v>0.5</v>
      </c>
      <c r="P539" s="835">
        <v>321.81</v>
      </c>
      <c r="Q539" s="837">
        <v>1</v>
      </c>
      <c r="R539" s="832">
        <v>3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12</v>
      </c>
      <c r="B540" s="832" t="s">
        <v>1253</v>
      </c>
      <c r="C540" s="832" t="s">
        <v>1259</v>
      </c>
      <c r="D540" s="833" t="s">
        <v>2928</v>
      </c>
      <c r="E540" s="834" t="s">
        <v>1276</v>
      </c>
      <c r="F540" s="832" t="s">
        <v>1255</v>
      </c>
      <c r="G540" s="832" t="s">
        <v>1741</v>
      </c>
      <c r="H540" s="832" t="s">
        <v>586</v>
      </c>
      <c r="I540" s="832" t="s">
        <v>2072</v>
      </c>
      <c r="J540" s="832" t="s">
        <v>1743</v>
      </c>
      <c r="K540" s="832"/>
      <c r="L540" s="835">
        <v>0</v>
      </c>
      <c r="M540" s="835">
        <v>0</v>
      </c>
      <c r="N540" s="832">
        <v>1</v>
      </c>
      <c r="O540" s="836">
        <v>1</v>
      </c>
      <c r="P540" s="835">
        <v>0</v>
      </c>
      <c r="Q540" s="837"/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1253</v>
      </c>
      <c r="C541" s="832" t="s">
        <v>1259</v>
      </c>
      <c r="D541" s="833" t="s">
        <v>2928</v>
      </c>
      <c r="E541" s="834" t="s">
        <v>1276</v>
      </c>
      <c r="F541" s="832" t="s">
        <v>1256</v>
      </c>
      <c r="G541" s="832" t="s">
        <v>1300</v>
      </c>
      <c r="H541" s="832" t="s">
        <v>586</v>
      </c>
      <c r="I541" s="832" t="s">
        <v>1984</v>
      </c>
      <c r="J541" s="832" t="s">
        <v>1581</v>
      </c>
      <c r="K541" s="832" t="s">
        <v>1985</v>
      </c>
      <c r="L541" s="835">
        <v>700</v>
      </c>
      <c r="M541" s="835">
        <v>700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12</v>
      </c>
      <c r="B542" s="832" t="s">
        <v>1253</v>
      </c>
      <c r="C542" s="832" t="s">
        <v>1259</v>
      </c>
      <c r="D542" s="833" t="s">
        <v>2928</v>
      </c>
      <c r="E542" s="834" t="s">
        <v>1276</v>
      </c>
      <c r="F542" s="832" t="s">
        <v>1256</v>
      </c>
      <c r="G542" s="832" t="s">
        <v>1300</v>
      </c>
      <c r="H542" s="832" t="s">
        <v>586</v>
      </c>
      <c r="I542" s="832" t="s">
        <v>1397</v>
      </c>
      <c r="J542" s="832" t="s">
        <v>1398</v>
      </c>
      <c r="K542" s="832" t="s">
        <v>1399</v>
      </c>
      <c r="L542" s="835">
        <v>48.75</v>
      </c>
      <c r="M542" s="835">
        <v>48.75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12</v>
      </c>
      <c r="B543" s="832" t="s">
        <v>1253</v>
      </c>
      <c r="C543" s="832" t="s">
        <v>1259</v>
      </c>
      <c r="D543" s="833" t="s">
        <v>2928</v>
      </c>
      <c r="E543" s="834" t="s">
        <v>1276</v>
      </c>
      <c r="F543" s="832" t="s">
        <v>1256</v>
      </c>
      <c r="G543" s="832" t="s">
        <v>1300</v>
      </c>
      <c r="H543" s="832" t="s">
        <v>586</v>
      </c>
      <c r="I543" s="832" t="s">
        <v>1571</v>
      </c>
      <c r="J543" s="832" t="s">
        <v>1572</v>
      </c>
      <c r="K543" s="832" t="s">
        <v>1573</v>
      </c>
      <c r="L543" s="835">
        <v>500</v>
      </c>
      <c r="M543" s="835">
        <v>500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12</v>
      </c>
      <c r="B544" s="832" t="s">
        <v>1253</v>
      </c>
      <c r="C544" s="832" t="s">
        <v>1259</v>
      </c>
      <c r="D544" s="833" t="s">
        <v>2928</v>
      </c>
      <c r="E544" s="834" t="s">
        <v>1276</v>
      </c>
      <c r="F544" s="832" t="s">
        <v>1256</v>
      </c>
      <c r="G544" s="832" t="s">
        <v>1300</v>
      </c>
      <c r="H544" s="832" t="s">
        <v>586</v>
      </c>
      <c r="I544" s="832" t="s">
        <v>1574</v>
      </c>
      <c r="J544" s="832" t="s">
        <v>1575</v>
      </c>
      <c r="K544" s="832" t="s">
        <v>1576</v>
      </c>
      <c r="L544" s="835">
        <v>189.85</v>
      </c>
      <c r="M544" s="835">
        <v>1328.95</v>
      </c>
      <c r="N544" s="832">
        <v>7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1253</v>
      </c>
      <c r="C545" s="832" t="s">
        <v>1259</v>
      </c>
      <c r="D545" s="833" t="s">
        <v>2928</v>
      </c>
      <c r="E545" s="834" t="s">
        <v>1276</v>
      </c>
      <c r="F545" s="832" t="s">
        <v>1256</v>
      </c>
      <c r="G545" s="832" t="s">
        <v>1300</v>
      </c>
      <c r="H545" s="832" t="s">
        <v>586</v>
      </c>
      <c r="I545" s="832" t="s">
        <v>1301</v>
      </c>
      <c r="J545" s="832" t="s">
        <v>1302</v>
      </c>
      <c r="K545" s="832" t="s">
        <v>1303</v>
      </c>
      <c r="L545" s="835">
        <v>190</v>
      </c>
      <c r="M545" s="835">
        <v>1330</v>
      </c>
      <c r="N545" s="832">
        <v>7</v>
      </c>
      <c r="O545" s="836">
        <v>1</v>
      </c>
      <c r="P545" s="835">
        <v>1330</v>
      </c>
      <c r="Q545" s="837">
        <v>1</v>
      </c>
      <c r="R545" s="832">
        <v>7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12</v>
      </c>
      <c r="B546" s="832" t="s">
        <v>1253</v>
      </c>
      <c r="C546" s="832" t="s">
        <v>1259</v>
      </c>
      <c r="D546" s="833" t="s">
        <v>2928</v>
      </c>
      <c r="E546" s="834" t="s">
        <v>1276</v>
      </c>
      <c r="F546" s="832" t="s">
        <v>1256</v>
      </c>
      <c r="G546" s="832" t="s">
        <v>1300</v>
      </c>
      <c r="H546" s="832" t="s">
        <v>586</v>
      </c>
      <c r="I546" s="832" t="s">
        <v>2073</v>
      </c>
      <c r="J546" s="832" t="s">
        <v>2074</v>
      </c>
      <c r="K546" s="832" t="s">
        <v>2075</v>
      </c>
      <c r="L546" s="835">
        <v>135.43</v>
      </c>
      <c r="M546" s="835">
        <v>1218.8700000000001</v>
      </c>
      <c r="N546" s="832">
        <v>9</v>
      </c>
      <c r="O546" s="836">
        <v>1</v>
      </c>
      <c r="P546" s="835">
        <v>1218.8700000000001</v>
      </c>
      <c r="Q546" s="837">
        <v>1</v>
      </c>
      <c r="R546" s="832">
        <v>9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1253</v>
      </c>
      <c r="C547" s="832" t="s">
        <v>1259</v>
      </c>
      <c r="D547" s="833" t="s">
        <v>2928</v>
      </c>
      <c r="E547" s="834" t="s">
        <v>1276</v>
      </c>
      <c r="F547" s="832" t="s">
        <v>1256</v>
      </c>
      <c r="G547" s="832" t="s">
        <v>1300</v>
      </c>
      <c r="H547" s="832" t="s">
        <v>586</v>
      </c>
      <c r="I547" s="832" t="s">
        <v>1903</v>
      </c>
      <c r="J547" s="832" t="s">
        <v>1904</v>
      </c>
      <c r="K547" s="832" t="s">
        <v>1905</v>
      </c>
      <c r="L547" s="835">
        <v>16.940000000000001</v>
      </c>
      <c r="M547" s="835">
        <v>338.8</v>
      </c>
      <c r="N547" s="832">
        <v>20</v>
      </c>
      <c r="O547" s="836">
        <v>1</v>
      </c>
      <c r="P547" s="835">
        <v>338.8</v>
      </c>
      <c r="Q547" s="837">
        <v>1</v>
      </c>
      <c r="R547" s="832">
        <v>20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12</v>
      </c>
      <c r="B548" s="832" t="s">
        <v>1253</v>
      </c>
      <c r="C548" s="832" t="s">
        <v>1259</v>
      </c>
      <c r="D548" s="833" t="s">
        <v>2928</v>
      </c>
      <c r="E548" s="834" t="s">
        <v>1276</v>
      </c>
      <c r="F548" s="832" t="s">
        <v>1256</v>
      </c>
      <c r="G548" s="832" t="s">
        <v>1300</v>
      </c>
      <c r="H548" s="832" t="s">
        <v>586</v>
      </c>
      <c r="I548" s="832" t="s">
        <v>1906</v>
      </c>
      <c r="J548" s="832" t="s">
        <v>1907</v>
      </c>
      <c r="K548" s="832" t="s">
        <v>1908</v>
      </c>
      <c r="L548" s="835">
        <v>89.99</v>
      </c>
      <c r="M548" s="835">
        <v>1349.85</v>
      </c>
      <c r="N548" s="832">
        <v>15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12</v>
      </c>
      <c r="B549" s="832" t="s">
        <v>1253</v>
      </c>
      <c r="C549" s="832" t="s">
        <v>1259</v>
      </c>
      <c r="D549" s="833" t="s">
        <v>2928</v>
      </c>
      <c r="E549" s="834" t="s">
        <v>1276</v>
      </c>
      <c r="F549" s="832" t="s">
        <v>1256</v>
      </c>
      <c r="G549" s="832" t="s">
        <v>1300</v>
      </c>
      <c r="H549" s="832" t="s">
        <v>586</v>
      </c>
      <c r="I549" s="832" t="s">
        <v>2076</v>
      </c>
      <c r="J549" s="832" t="s">
        <v>2077</v>
      </c>
      <c r="K549" s="832" t="s">
        <v>2078</v>
      </c>
      <c r="L549" s="835">
        <v>404.76</v>
      </c>
      <c r="M549" s="835">
        <v>6071.4</v>
      </c>
      <c r="N549" s="832">
        <v>15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12</v>
      </c>
      <c r="B550" s="832" t="s">
        <v>1253</v>
      </c>
      <c r="C550" s="832" t="s">
        <v>1259</v>
      </c>
      <c r="D550" s="833" t="s">
        <v>2928</v>
      </c>
      <c r="E550" s="834" t="s">
        <v>1276</v>
      </c>
      <c r="F550" s="832" t="s">
        <v>1256</v>
      </c>
      <c r="G550" s="832" t="s">
        <v>1615</v>
      </c>
      <c r="H550" s="832" t="s">
        <v>586</v>
      </c>
      <c r="I550" s="832" t="s">
        <v>1616</v>
      </c>
      <c r="J550" s="832" t="s">
        <v>1617</v>
      </c>
      <c r="K550" s="832" t="s">
        <v>1618</v>
      </c>
      <c r="L550" s="835">
        <v>1496</v>
      </c>
      <c r="M550" s="835">
        <v>67320</v>
      </c>
      <c r="N550" s="832">
        <v>45</v>
      </c>
      <c r="O550" s="836">
        <v>3</v>
      </c>
      <c r="P550" s="835">
        <v>67320</v>
      </c>
      <c r="Q550" s="837">
        <v>1</v>
      </c>
      <c r="R550" s="832">
        <v>45</v>
      </c>
      <c r="S550" s="837">
        <v>1</v>
      </c>
      <c r="T550" s="836">
        <v>3</v>
      </c>
      <c r="U550" s="838">
        <v>1</v>
      </c>
    </row>
    <row r="551" spans="1:21" ht="14.4" customHeight="1" x14ac:dyDescent="0.3">
      <c r="A551" s="831">
        <v>12</v>
      </c>
      <c r="B551" s="832" t="s">
        <v>1253</v>
      </c>
      <c r="C551" s="832" t="s">
        <v>1259</v>
      </c>
      <c r="D551" s="833" t="s">
        <v>2928</v>
      </c>
      <c r="E551" s="834" t="s">
        <v>1276</v>
      </c>
      <c r="F551" s="832" t="s">
        <v>1256</v>
      </c>
      <c r="G551" s="832" t="s">
        <v>1615</v>
      </c>
      <c r="H551" s="832" t="s">
        <v>586</v>
      </c>
      <c r="I551" s="832" t="s">
        <v>1619</v>
      </c>
      <c r="J551" s="832" t="s">
        <v>1620</v>
      </c>
      <c r="K551" s="832" t="s">
        <v>1621</v>
      </c>
      <c r="L551" s="835">
        <v>1500</v>
      </c>
      <c r="M551" s="835">
        <v>7500</v>
      </c>
      <c r="N551" s="832">
        <v>5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12</v>
      </c>
      <c r="B552" s="832" t="s">
        <v>1253</v>
      </c>
      <c r="C552" s="832" t="s">
        <v>1259</v>
      </c>
      <c r="D552" s="833" t="s">
        <v>2928</v>
      </c>
      <c r="E552" s="834" t="s">
        <v>1276</v>
      </c>
      <c r="F552" s="832" t="s">
        <v>1256</v>
      </c>
      <c r="G552" s="832" t="s">
        <v>1615</v>
      </c>
      <c r="H552" s="832" t="s">
        <v>586</v>
      </c>
      <c r="I552" s="832" t="s">
        <v>1625</v>
      </c>
      <c r="J552" s="832" t="s">
        <v>1626</v>
      </c>
      <c r="K552" s="832" t="s">
        <v>1627</v>
      </c>
      <c r="L552" s="835">
        <v>1500</v>
      </c>
      <c r="M552" s="835">
        <v>22500</v>
      </c>
      <c r="N552" s="832">
        <v>15</v>
      </c>
      <c r="O552" s="836">
        <v>1</v>
      </c>
      <c r="P552" s="835">
        <v>22500</v>
      </c>
      <c r="Q552" s="837">
        <v>1</v>
      </c>
      <c r="R552" s="832">
        <v>15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1253</v>
      </c>
      <c r="C553" s="832" t="s">
        <v>1259</v>
      </c>
      <c r="D553" s="833" t="s">
        <v>2928</v>
      </c>
      <c r="E553" s="834" t="s">
        <v>1276</v>
      </c>
      <c r="F553" s="832" t="s">
        <v>1256</v>
      </c>
      <c r="G553" s="832" t="s">
        <v>1615</v>
      </c>
      <c r="H553" s="832" t="s">
        <v>586</v>
      </c>
      <c r="I553" s="832" t="s">
        <v>1631</v>
      </c>
      <c r="J553" s="832" t="s">
        <v>1632</v>
      </c>
      <c r="K553" s="832" t="s">
        <v>1633</v>
      </c>
      <c r="L553" s="835">
        <v>1250</v>
      </c>
      <c r="M553" s="835">
        <v>22500</v>
      </c>
      <c r="N553" s="832">
        <v>18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12</v>
      </c>
      <c r="B554" s="832" t="s">
        <v>1253</v>
      </c>
      <c r="C554" s="832" t="s">
        <v>1259</v>
      </c>
      <c r="D554" s="833" t="s">
        <v>2928</v>
      </c>
      <c r="E554" s="834" t="s">
        <v>1276</v>
      </c>
      <c r="F554" s="832" t="s">
        <v>1256</v>
      </c>
      <c r="G554" s="832" t="s">
        <v>1615</v>
      </c>
      <c r="H554" s="832" t="s">
        <v>586</v>
      </c>
      <c r="I554" s="832" t="s">
        <v>2079</v>
      </c>
      <c r="J554" s="832" t="s">
        <v>1910</v>
      </c>
      <c r="K554" s="832" t="s">
        <v>2080</v>
      </c>
      <c r="L554" s="835">
        <v>1500</v>
      </c>
      <c r="M554" s="835">
        <v>1500</v>
      </c>
      <c r="N554" s="832">
        <v>1</v>
      </c>
      <c r="O554" s="836">
        <v>1</v>
      </c>
      <c r="P554" s="835">
        <v>1500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12</v>
      </c>
      <c r="B555" s="832" t="s">
        <v>1253</v>
      </c>
      <c r="C555" s="832" t="s">
        <v>1259</v>
      </c>
      <c r="D555" s="833" t="s">
        <v>2928</v>
      </c>
      <c r="E555" s="834" t="s">
        <v>1277</v>
      </c>
      <c r="F555" s="832" t="s">
        <v>1254</v>
      </c>
      <c r="G555" s="832" t="s">
        <v>1403</v>
      </c>
      <c r="H555" s="832" t="s">
        <v>586</v>
      </c>
      <c r="I555" s="832" t="s">
        <v>1404</v>
      </c>
      <c r="J555" s="832" t="s">
        <v>1405</v>
      </c>
      <c r="K555" s="832" t="s">
        <v>1406</v>
      </c>
      <c r="L555" s="835">
        <v>0</v>
      </c>
      <c r="M555" s="835">
        <v>0</v>
      </c>
      <c r="N555" s="832">
        <v>3</v>
      </c>
      <c r="O555" s="836">
        <v>2</v>
      </c>
      <c r="P555" s="835">
        <v>0</v>
      </c>
      <c r="Q555" s="837"/>
      <c r="R555" s="832">
        <v>3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12</v>
      </c>
      <c r="B556" s="832" t="s">
        <v>1253</v>
      </c>
      <c r="C556" s="832" t="s">
        <v>1259</v>
      </c>
      <c r="D556" s="833" t="s">
        <v>2928</v>
      </c>
      <c r="E556" s="834" t="s">
        <v>1277</v>
      </c>
      <c r="F556" s="832" t="s">
        <v>1254</v>
      </c>
      <c r="G556" s="832" t="s">
        <v>2081</v>
      </c>
      <c r="H556" s="832" t="s">
        <v>628</v>
      </c>
      <c r="I556" s="832" t="s">
        <v>2082</v>
      </c>
      <c r="J556" s="832" t="s">
        <v>2083</v>
      </c>
      <c r="K556" s="832" t="s">
        <v>2084</v>
      </c>
      <c r="L556" s="835">
        <v>0</v>
      </c>
      <c r="M556" s="835">
        <v>0</v>
      </c>
      <c r="N556" s="832">
        <v>2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12</v>
      </c>
      <c r="B557" s="832" t="s">
        <v>1253</v>
      </c>
      <c r="C557" s="832" t="s">
        <v>1259</v>
      </c>
      <c r="D557" s="833" t="s">
        <v>2928</v>
      </c>
      <c r="E557" s="834" t="s">
        <v>1277</v>
      </c>
      <c r="F557" s="832" t="s">
        <v>1254</v>
      </c>
      <c r="G557" s="832" t="s">
        <v>2085</v>
      </c>
      <c r="H557" s="832" t="s">
        <v>628</v>
      </c>
      <c r="I557" s="832" t="s">
        <v>2086</v>
      </c>
      <c r="J557" s="832" t="s">
        <v>674</v>
      </c>
      <c r="K557" s="832" t="s">
        <v>2087</v>
      </c>
      <c r="L557" s="835">
        <v>160.03</v>
      </c>
      <c r="M557" s="835">
        <v>480.09000000000003</v>
      </c>
      <c r="N557" s="832">
        <v>3</v>
      </c>
      <c r="O557" s="836">
        <v>1</v>
      </c>
      <c r="P557" s="835">
        <v>480.09000000000003</v>
      </c>
      <c r="Q557" s="837">
        <v>1</v>
      </c>
      <c r="R557" s="832">
        <v>3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12</v>
      </c>
      <c r="B558" s="832" t="s">
        <v>1253</v>
      </c>
      <c r="C558" s="832" t="s">
        <v>1259</v>
      </c>
      <c r="D558" s="833" t="s">
        <v>2928</v>
      </c>
      <c r="E558" s="834" t="s">
        <v>1277</v>
      </c>
      <c r="F558" s="832" t="s">
        <v>1254</v>
      </c>
      <c r="G558" s="832" t="s">
        <v>1364</v>
      </c>
      <c r="H558" s="832" t="s">
        <v>628</v>
      </c>
      <c r="I558" s="832" t="s">
        <v>1777</v>
      </c>
      <c r="J558" s="832" t="s">
        <v>906</v>
      </c>
      <c r="K558" s="832" t="s">
        <v>1778</v>
      </c>
      <c r="L558" s="835">
        <v>176.32</v>
      </c>
      <c r="M558" s="835">
        <v>176.32</v>
      </c>
      <c r="N558" s="832">
        <v>1</v>
      </c>
      <c r="O558" s="836">
        <v>0.5</v>
      </c>
      <c r="P558" s="835">
        <v>176.32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12</v>
      </c>
      <c r="B559" s="832" t="s">
        <v>1253</v>
      </c>
      <c r="C559" s="832" t="s">
        <v>1259</v>
      </c>
      <c r="D559" s="833" t="s">
        <v>2928</v>
      </c>
      <c r="E559" s="834" t="s">
        <v>1277</v>
      </c>
      <c r="F559" s="832" t="s">
        <v>1254</v>
      </c>
      <c r="G559" s="832" t="s">
        <v>2088</v>
      </c>
      <c r="H559" s="832" t="s">
        <v>586</v>
      </c>
      <c r="I559" s="832" t="s">
        <v>2089</v>
      </c>
      <c r="J559" s="832" t="s">
        <v>2090</v>
      </c>
      <c r="K559" s="832" t="s">
        <v>2091</v>
      </c>
      <c r="L559" s="835">
        <v>58.86</v>
      </c>
      <c r="M559" s="835">
        <v>117.72</v>
      </c>
      <c r="N559" s="832">
        <v>2</v>
      </c>
      <c r="O559" s="836">
        <v>1</v>
      </c>
      <c r="P559" s="835">
        <v>117.72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12</v>
      </c>
      <c r="B560" s="832" t="s">
        <v>1253</v>
      </c>
      <c r="C560" s="832" t="s">
        <v>1259</v>
      </c>
      <c r="D560" s="833" t="s">
        <v>2928</v>
      </c>
      <c r="E560" s="834" t="s">
        <v>1277</v>
      </c>
      <c r="F560" s="832" t="s">
        <v>1254</v>
      </c>
      <c r="G560" s="832" t="s">
        <v>1779</v>
      </c>
      <c r="H560" s="832" t="s">
        <v>586</v>
      </c>
      <c r="I560" s="832" t="s">
        <v>2092</v>
      </c>
      <c r="J560" s="832" t="s">
        <v>1781</v>
      </c>
      <c r="K560" s="832" t="s">
        <v>2093</v>
      </c>
      <c r="L560" s="835">
        <v>23.51</v>
      </c>
      <c r="M560" s="835">
        <v>23.51</v>
      </c>
      <c r="N560" s="832">
        <v>1</v>
      </c>
      <c r="O560" s="836">
        <v>0.5</v>
      </c>
      <c r="P560" s="835">
        <v>23.51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12</v>
      </c>
      <c r="B561" s="832" t="s">
        <v>1253</v>
      </c>
      <c r="C561" s="832" t="s">
        <v>1259</v>
      </c>
      <c r="D561" s="833" t="s">
        <v>2928</v>
      </c>
      <c r="E561" s="834" t="s">
        <v>1277</v>
      </c>
      <c r="F561" s="832" t="s">
        <v>1254</v>
      </c>
      <c r="G561" s="832" t="s">
        <v>2094</v>
      </c>
      <c r="H561" s="832" t="s">
        <v>586</v>
      </c>
      <c r="I561" s="832" t="s">
        <v>2095</v>
      </c>
      <c r="J561" s="832" t="s">
        <v>2096</v>
      </c>
      <c r="K561" s="832" t="s">
        <v>2097</v>
      </c>
      <c r="L561" s="835">
        <v>0</v>
      </c>
      <c r="M561" s="835">
        <v>0</v>
      </c>
      <c r="N561" s="832">
        <v>1</v>
      </c>
      <c r="O561" s="836">
        <v>1</v>
      </c>
      <c r="P561" s="835">
        <v>0</v>
      </c>
      <c r="Q561" s="837"/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12</v>
      </c>
      <c r="B562" s="832" t="s">
        <v>1253</v>
      </c>
      <c r="C562" s="832" t="s">
        <v>1259</v>
      </c>
      <c r="D562" s="833" t="s">
        <v>2928</v>
      </c>
      <c r="E562" s="834" t="s">
        <v>1277</v>
      </c>
      <c r="F562" s="832" t="s">
        <v>1254</v>
      </c>
      <c r="G562" s="832" t="s">
        <v>1671</v>
      </c>
      <c r="H562" s="832" t="s">
        <v>586</v>
      </c>
      <c r="I562" s="832" t="s">
        <v>2098</v>
      </c>
      <c r="J562" s="832" t="s">
        <v>1798</v>
      </c>
      <c r="K562" s="832" t="s">
        <v>2099</v>
      </c>
      <c r="L562" s="835">
        <v>93.49</v>
      </c>
      <c r="M562" s="835">
        <v>747.92</v>
      </c>
      <c r="N562" s="832">
        <v>8</v>
      </c>
      <c r="O562" s="836">
        <v>2.5</v>
      </c>
      <c r="P562" s="835">
        <v>654.42999999999995</v>
      </c>
      <c r="Q562" s="837">
        <v>0.875</v>
      </c>
      <c r="R562" s="832">
        <v>7</v>
      </c>
      <c r="S562" s="837">
        <v>0.875</v>
      </c>
      <c r="T562" s="836">
        <v>1.5</v>
      </c>
      <c r="U562" s="838">
        <v>0.6</v>
      </c>
    </row>
    <row r="563" spans="1:21" ht="14.4" customHeight="1" x14ac:dyDescent="0.3">
      <c r="A563" s="831">
        <v>12</v>
      </c>
      <c r="B563" s="832" t="s">
        <v>1253</v>
      </c>
      <c r="C563" s="832" t="s">
        <v>1259</v>
      </c>
      <c r="D563" s="833" t="s">
        <v>2928</v>
      </c>
      <c r="E563" s="834" t="s">
        <v>1277</v>
      </c>
      <c r="F563" s="832" t="s">
        <v>1254</v>
      </c>
      <c r="G563" s="832" t="s">
        <v>1443</v>
      </c>
      <c r="H563" s="832" t="s">
        <v>586</v>
      </c>
      <c r="I563" s="832" t="s">
        <v>1444</v>
      </c>
      <c r="J563" s="832" t="s">
        <v>1445</v>
      </c>
      <c r="K563" s="832" t="s">
        <v>1446</v>
      </c>
      <c r="L563" s="835">
        <v>611.59</v>
      </c>
      <c r="M563" s="835">
        <v>611.59</v>
      </c>
      <c r="N563" s="832">
        <v>1</v>
      </c>
      <c r="O563" s="836">
        <v>0.5</v>
      </c>
      <c r="P563" s="835">
        <v>611.59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12</v>
      </c>
      <c r="B564" s="832" t="s">
        <v>1253</v>
      </c>
      <c r="C564" s="832" t="s">
        <v>1259</v>
      </c>
      <c r="D564" s="833" t="s">
        <v>2928</v>
      </c>
      <c r="E564" s="834" t="s">
        <v>1277</v>
      </c>
      <c r="F564" s="832" t="s">
        <v>1254</v>
      </c>
      <c r="G564" s="832" t="s">
        <v>1447</v>
      </c>
      <c r="H564" s="832" t="s">
        <v>586</v>
      </c>
      <c r="I564" s="832" t="s">
        <v>1448</v>
      </c>
      <c r="J564" s="832" t="s">
        <v>1449</v>
      </c>
      <c r="K564" s="832" t="s">
        <v>1450</v>
      </c>
      <c r="L564" s="835">
        <v>1435.18</v>
      </c>
      <c r="M564" s="835">
        <v>2870.36</v>
      </c>
      <c r="N564" s="832">
        <v>2</v>
      </c>
      <c r="O564" s="836">
        <v>1</v>
      </c>
      <c r="P564" s="835">
        <v>2870.36</v>
      </c>
      <c r="Q564" s="837">
        <v>1</v>
      </c>
      <c r="R564" s="832">
        <v>2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12</v>
      </c>
      <c r="B565" s="832" t="s">
        <v>1253</v>
      </c>
      <c r="C565" s="832" t="s">
        <v>1259</v>
      </c>
      <c r="D565" s="833" t="s">
        <v>2928</v>
      </c>
      <c r="E565" s="834" t="s">
        <v>1277</v>
      </c>
      <c r="F565" s="832" t="s">
        <v>1254</v>
      </c>
      <c r="G565" s="832" t="s">
        <v>1447</v>
      </c>
      <c r="H565" s="832" t="s">
        <v>586</v>
      </c>
      <c r="I565" s="832" t="s">
        <v>1451</v>
      </c>
      <c r="J565" s="832" t="s">
        <v>1449</v>
      </c>
      <c r="K565" s="832" t="s">
        <v>1452</v>
      </c>
      <c r="L565" s="835">
        <v>717.59</v>
      </c>
      <c r="M565" s="835">
        <v>717.59</v>
      </c>
      <c r="N565" s="832">
        <v>1</v>
      </c>
      <c r="O565" s="836">
        <v>1</v>
      </c>
      <c r="P565" s="835">
        <v>717.59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12</v>
      </c>
      <c r="B566" s="832" t="s">
        <v>1253</v>
      </c>
      <c r="C566" s="832" t="s">
        <v>1259</v>
      </c>
      <c r="D566" s="833" t="s">
        <v>2928</v>
      </c>
      <c r="E566" s="834" t="s">
        <v>1277</v>
      </c>
      <c r="F566" s="832" t="s">
        <v>1254</v>
      </c>
      <c r="G566" s="832" t="s">
        <v>2100</v>
      </c>
      <c r="H566" s="832" t="s">
        <v>586</v>
      </c>
      <c r="I566" s="832" t="s">
        <v>2101</v>
      </c>
      <c r="J566" s="832" t="s">
        <v>2102</v>
      </c>
      <c r="K566" s="832" t="s">
        <v>2103</v>
      </c>
      <c r="L566" s="835">
        <v>94.7</v>
      </c>
      <c r="M566" s="835">
        <v>94.7</v>
      </c>
      <c r="N566" s="832">
        <v>1</v>
      </c>
      <c r="O566" s="836">
        <v>0.5</v>
      </c>
      <c r="P566" s="835">
        <v>94.7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12</v>
      </c>
      <c r="B567" s="832" t="s">
        <v>1253</v>
      </c>
      <c r="C567" s="832" t="s">
        <v>1259</v>
      </c>
      <c r="D567" s="833" t="s">
        <v>2928</v>
      </c>
      <c r="E567" s="834" t="s">
        <v>1277</v>
      </c>
      <c r="F567" s="832" t="s">
        <v>1254</v>
      </c>
      <c r="G567" s="832" t="s">
        <v>1457</v>
      </c>
      <c r="H567" s="832" t="s">
        <v>586</v>
      </c>
      <c r="I567" s="832" t="s">
        <v>1809</v>
      </c>
      <c r="J567" s="832" t="s">
        <v>1459</v>
      </c>
      <c r="K567" s="832" t="s">
        <v>1810</v>
      </c>
      <c r="L567" s="835">
        <v>91.78</v>
      </c>
      <c r="M567" s="835">
        <v>183.56</v>
      </c>
      <c r="N567" s="832">
        <v>2</v>
      </c>
      <c r="O567" s="836">
        <v>2</v>
      </c>
      <c r="P567" s="835">
        <v>183.56</v>
      </c>
      <c r="Q567" s="837">
        <v>1</v>
      </c>
      <c r="R567" s="832">
        <v>2</v>
      </c>
      <c r="S567" s="837">
        <v>1</v>
      </c>
      <c r="T567" s="836">
        <v>2</v>
      </c>
      <c r="U567" s="838">
        <v>1</v>
      </c>
    </row>
    <row r="568" spans="1:21" ht="14.4" customHeight="1" x14ac:dyDescent="0.3">
      <c r="A568" s="831">
        <v>12</v>
      </c>
      <c r="B568" s="832" t="s">
        <v>1253</v>
      </c>
      <c r="C568" s="832" t="s">
        <v>1259</v>
      </c>
      <c r="D568" s="833" t="s">
        <v>2928</v>
      </c>
      <c r="E568" s="834" t="s">
        <v>1277</v>
      </c>
      <c r="F568" s="832" t="s">
        <v>1254</v>
      </c>
      <c r="G568" s="832" t="s">
        <v>1817</v>
      </c>
      <c r="H568" s="832" t="s">
        <v>586</v>
      </c>
      <c r="I568" s="832" t="s">
        <v>1818</v>
      </c>
      <c r="J568" s="832" t="s">
        <v>1819</v>
      </c>
      <c r="K568" s="832" t="s">
        <v>733</v>
      </c>
      <c r="L568" s="835">
        <v>163.54</v>
      </c>
      <c r="M568" s="835">
        <v>981.24</v>
      </c>
      <c r="N568" s="832">
        <v>6</v>
      </c>
      <c r="O568" s="836">
        <v>3</v>
      </c>
      <c r="P568" s="835">
        <v>981.24</v>
      </c>
      <c r="Q568" s="837">
        <v>1</v>
      </c>
      <c r="R568" s="832">
        <v>6</v>
      </c>
      <c r="S568" s="837">
        <v>1</v>
      </c>
      <c r="T568" s="836">
        <v>3</v>
      </c>
      <c r="U568" s="838">
        <v>1</v>
      </c>
    </row>
    <row r="569" spans="1:21" ht="14.4" customHeight="1" x14ac:dyDescent="0.3">
      <c r="A569" s="831">
        <v>12</v>
      </c>
      <c r="B569" s="832" t="s">
        <v>1253</v>
      </c>
      <c r="C569" s="832" t="s">
        <v>1259</v>
      </c>
      <c r="D569" s="833" t="s">
        <v>2928</v>
      </c>
      <c r="E569" s="834" t="s">
        <v>1277</v>
      </c>
      <c r="F569" s="832" t="s">
        <v>1254</v>
      </c>
      <c r="G569" s="832" t="s">
        <v>1817</v>
      </c>
      <c r="H569" s="832" t="s">
        <v>586</v>
      </c>
      <c r="I569" s="832" t="s">
        <v>2104</v>
      </c>
      <c r="J569" s="832" t="s">
        <v>1819</v>
      </c>
      <c r="K569" s="832" t="s">
        <v>733</v>
      </c>
      <c r="L569" s="835">
        <v>163.54</v>
      </c>
      <c r="M569" s="835">
        <v>163.54</v>
      </c>
      <c r="N569" s="832">
        <v>1</v>
      </c>
      <c r="O569" s="836">
        <v>1</v>
      </c>
      <c r="P569" s="835">
        <v>163.54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12</v>
      </c>
      <c r="B570" s="832" t="s">
        <v>1253</v>
      </c>
      <c r="C570" s="832" t="s">
        <v>1259</v>
      </c>
      <c r="D570" s="833" t="s">
        <v>2928</v>
      </c>
      <c r="E570" s="834" t="s">
        <v>1277</v>
      </c>
      <c r="F570" s="832" t="s">
        <v>1254</v>
      </c>
      <c r="G570" s="832" t="s">
        <v>1320</v>
      </c>
      <c r="H570" s="832" t="s">
        <v>628</v>
      </c>
      <c r="I570" s="832" t="s">
        <v>1327</v>
      </c>
      <c r="J570" s="832" t="s">
        <v>1325</v>
      </c>
      <c r="K570" s="832" t="s">
        <v>1328</v>
      </c>
      <c r="L570" s="835">
        <v>490.89</v>
      </c>
      <c r="M570" s="835">
        <v>490.89</v>
      </c>
      <c r="N570" s="832">
        <v>1</v>
      </c>
      <c r="O570" s="836">
        <v>1</v>
      </c>
      <c r="P570" s="835">
        <v>490.89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12</v>
      </c>
      <c r="B571" s="832" t="s">
        <v>1253</v>
      </c>
      <c r="C571" s="832" t="s">
        <v>1259</v>
      </c>
      <c r="D571" s="833" t="s">
        <v>2928</v>
      </c>
      <c r="E571" s="834" t="s">
        <v>1277</v>
      </c>
      <c r="F571" s="832" t="s">
        <v>1254</v>
      </c>
      <c r="G571" s="832" t="s">
        <v>1320</v>
      </c>
      <c r="H571" s="832" t="s">
        <v>586</v>
      </c>
      <c r="I571" s="832" t="s">
        <v>2105</v>
      </c>
      <c r="J571" s="832" t="s">
        <v>1325</v>
      </c>
      <c r="K571" s="832" t="s">
        <v>2106</v>
      </c>
      <c r="L571" s="835">
        <v>147.26</v>
      </c>
      <c r="M571" s="835">
        <v>441.78</v>
      </c>
      <c r="N571" s="832">
        <v>3</v>
      </c>
      <c r="O571" s="836">
        <v>1</v>
      </c>
      <c r="P571" s="835">
        <v>441.78</v>
      </c>
      <c r="Q571" s="837">
        <v>1</v>
      </c>
      <c r="R571" s="832">
        <v>3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12</v>
      </c>
      <c r="B572" s="832" t="s">
        <v>1253</v>
      </c>
      <c r="C572" s="832" t="s">
        <v>1259</v>
      </c>
      <c r="D572" s="833" t="s">
        <v>2928</v>
      </c>
      <c r="E572" s="834" t="s">
        <v>1277</v>
      </c>
      <c r="F572" s="832" t="s">
        <v>1254</v>
      </c>
      <c r="G572" s="832" t="s">
        <v>1347</v>
      </c>
      <c r="H572" s="832" t="s">
        <v>586</v>
      </c>
      <c r="I572" s="832" t="s">
        <v>1348</v>
      </c>
      <c r="J572" s="832" t="s">
        <v>1349</v>
      </c>
      <c r="K572" s="832" t="s">
        <v>1350</v>
      </c>
      <c r="L572" s="835">
        <v>174.59</v>
      </c>
      <c r="M572" s="835">
        <v>174.59</v>
      </c>
      <c r="N572" s="832">
        <v>1</v>
      </c>
      <c r="O572" s="836">
        <v>1</v>
      </c>
      <c r="P572" s="835">
        <v>174.59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1253</v>
      </c>
      <c r="C573" s="832" t="s">
        <v>1259</v>
      </c>
      <c r="D573" s="833" t="s">
        <v>2928</v>
      </c>
      <c r="E573" s="834" t="s">
        <v>1277</v>
      </c>
      <c r="F573" s="832" t="s">
        <v>1254</v>
      </c>
      <c r="G573" s="832" t="s">
        <v>1379</v>
      </c>
      <c r="H573" s="832" t="s">
        <v>586</v>
      </c>
      <c r="I573" s="832" t="s">
        <v>1380</v>
      </c>
      <c r="J573" s="832" t="s">
        <v>1381</v>
      </c>
      <c r="K573" s="832" t="s">
        <v>1382</v>
      </c>
      <c r="L573" s="835">
        <v>78.33</v>
      </c>
      <c r="M573" s="835">
        <v>313.32</v>
      </c>
      <c r="N573" s="832">
        <v>4</v>
      </c>
      <c r="O573" s="836">
        <v>1</v>
      </c>
      <c r="P573" s="835">
        <v>313.32</v>
      </c>
      <c r="Q573" s="837">
        <v>1</v>
      </c>
      <c r="R573" s="832">
        <v>4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12</v>
      </c>
      <c r="B574" s="832" t="s">
        <v>1253</v>
      </c>
      <c r="C574" s="832" t="s">
        <v>1259</v>
      </c>
      <c r="D574" s="833" t="s">
        <v>2928</v>
      </c>
      <c r="E574" s="834" t="s">
        <v>1277</v>
      </c>
      <c r="F574" s="832" t="s">
        <v>1254</v>
      </c>
      <c r="G574" s="832" t="s">
        <v>2107</v>
      </c>
      <c r="H574" s="832" t="s">
        <v>586</v>
      </c>
      <c r="I574" s="832" t="s">
        <v>2108</v>
      </c>
      <c r="J574" s="832" t="s">
        <v>2109</v>
      </c>
      <c r="K574" s="832" t="s">
        <v>2110</v>
      </c>
      <c r="L574" s="835">
        <v>453.18</v>
      </c>
      <c r="M574" s="835">
        <v>453.18</v>
      </c>
      <c r="N574" s="832">
        <v>1</v>
      </c>
      <c r="O574" s="836">
        <v>1</v>
      </c>
      <c r="P574" s="835">
        <v>453.18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12</v>
      </c>
      <c r="B575" s="832" t="s">
        <v>1253</v>
      </c>
      <c r="C575" s="832" t="s">
        <v>1259</v>
      </c>
      <c r="D575" s="833" t="s">
        <v>2928</v>
      </c>
      <c r="E575" s="834" t="s">
        <v>1277</v>
      </c>
      <c r="F575" s="832" t="s">
        <v>1254</v>
      </c>
      <c r="G575" s="832" t="s">
        <v>1329</v>
      </c>
      <c r="H575" s="832" t="s">
        <v>586</v>
      </c>
      <c r="I575" s="832" t="s">
        <v>1847</v>
      </c>
      <c r="J575" s="832" t="s">
        <v>1848</v>
      </c>
      <c r="K575" s="832" t="s">
        <v>1849</v>
      </c>
      <c r="L575" s="835">
        <v>107.37</v>
      </c>
      <c r="M575" s="835">
        <v>107.37</v>
      </c>
      <c r="N575" s="832">
        <v>1</v>
      </c>
      <c r="O575" s="836">
        <v>0.5</v>
      </c>
      <c r="P575" s="835">
        <v>107.37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12</v>
      </c>
      <c r="B576" s="832" t="s">
        <v>1253</v>
      </c>
      <c r="C576" s="832" t="s">
        <v>1259</v>
      </c>
      <c r="D576" s="833" t="s">
        <v>2928</v>
      </c>
      <c r="E576" s="834" t="s">
        <v>1277</v>
      </c>
      <c r="F576" s="832" t="s">
        <v>1254</v>
      </c>
      <c r="G576" s="832" t="s">
        <v>1385</v>
      </c>
      <c r="H576" s="832" t="s">
        <v>586</v>
      </c>
      <c r="I576" s="832" t="s">
        <v>1487</v>
      </c>
      <c r="J576" s="832" t="s">
        <v>1387</v>
      </c>
      <c r="K576" s="832" t="s">
        <v>1388</v>
      </c>
      <c r="L576" s="835">
        <v>432.12</v>
      </c>
      <c r="M576" s="835">
        <v>1296.3600000000001</v>
      </c>
      <c r="N576" s="832">
        <v>3</v>
      </c>
      <c r="O576" s="836">
        <v>1</v>
      </c>
      <c r="P576" s="835">
        <v>1296.3600000000001</v>
      </c>
      <c r="Q576" s="837">
        <v>1</v>
      </c>
      <c r="R576" s="832">
        <v>3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12</v>
      </c>
      <c r="B577" s="832" t="s">
        <v>1253</v>
      </c>
      <c r="C577" s="832" t="s">
        <v>1259</v>
      </c>
      <c r="D577" s="833" t="s">
        <v>2928</v>
      </c>
      <c r="E577" s="834" t="s">
        <v>1277</v>
      </c>
      <c r="F577" s="832" t="s">
        <v>1254</v>
      </c>
      <c r="G577" s="832" t="s">
        <v>1332</v>
      </c>
      <c r="H577" s="832" t="s">
        <v>586</v>
      </c>
      <c r="I577" s="832" t="s">
        <v>1333</v>
      </c>
      <c r="J577" s="832" t="s">
        <v>1334</v>
      </c>
      <c r="K577" s="832" t="s">
        <v>1335</v>
      </c>
      <c r="L577" s="835">
        <v>308.69</v>
      </c>
      <c r="M577" s="835">
        <v>308.69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12</v>
      </c>
      <c r="B578" s="832" t="s">
        <v>1253</v>
      </c>
      <c r="C578" s="832" t="s">
        <v>1259</v>
      </c>
      <c r="D578" s="833" t="s">
        <v>2928</v>
      </c>
      <c r="E578" s="834" t="s">
        <v>1277</v>
      </c>
      <c r="F578" s="832" t="s">
        <v>1254</v>
      </c>
      <c r="G578" s="832" t="s">
        <v>1495</v>
      </c>
      <c r="H578" s="832" t="s">
        <v>586</v>
      </c>
      <c r="I578" s="832" t="s">
        <v>2111</v>
      </c>
      <c r="J578" s="832" t="s">
        <v>2112</v>
      </c>
      <c r="K578" s="832" t="s">
        <v>1498</v>
      </c>
      <c r="L578" s="835">
        <v>0</v>
      </c>
      <c r="M578" s="835">
        <v>0</v>
      </c>
      <c r="N578" s="832">
        <v>1</v>
      </c>
      <c r="O578" s="836">
        <v>1</v>
      </c>
      <c r="P578" s="835">
        <v>0</v>
      </c>
      <c r="Q578" s="837"/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12</v>
      </c>
      <c r="B579" s="832" t="s">
        <v>1253</v>
      </c>
      <c r="C579" s="832" t="s">
        <v>1259</v>
      </c>
      <c r="D579" s="833" t="s">
        <v>2928</v>
      </c>
      <c r="E579" s="834" t="s">
        <v>1277</v>
      </c>
      <c r="F579" s="832" t="s">
        <v>1254</v>
      </c>
      <c r="G579" s="832" t="s">
        <v>1495</v>
      </c>
      <c r="H579" s="832" t="s">
        <v>586</v>
      </c>
      <c r="I579" s="832" t="s">
        <v>1496</v>
      </c>
      <c r="J579" s="832" t="s">
        <v>1497</v>
      </c>
      <c r="K579" s="832" t="s">
        <v>1498</v>
      </c>
      <c r="L579" s="835">
        <v>0</v>
      </c>
      <c r="M579" s="835">
        <v>0</v>
      </c>
      <c r="N579" s="832">
        <v>3</v>
      </c>
      <c r="O579" s="836">
        <v>2</v>
      </c>
      <c r="P579" s="835">
        <v>0</v>
      </c>
      <c r="Q579" s="837"/>
      <c r="R579" s="832">
        <v>3</v>
      </c>
      <c r="S579" s="837">
        <v>1</v>
      </c>
      <c r="T579" s="836">
        <v>2</v>
      </c>
      <c r="U579" s="838">
        <v>1</v>
      </c>
    </row>
    <row r="580" spans="1:21" ht="14.4" customHeight="1" x14ac:dyDescent="0.3">
      <c r="A580" s="831">
        <v>12</v>
      </c>
      <c r="B580" s="832" t="s">
        <v>1253</v>
      </c>
      <c r="C580" s="832" t="s">
        <v>1259</v>
      </c>
      <c r="D580" s="833" t="s">
        <v>2928</v>
      </c>
      <c r="E580" s="834" t="s">
        <v>1277</v>
      </c>
      <c r="F580" s="832" t="s">
        <v>1254</v>
      </c>
      <c r="G580" s="832" t="s">
        <v>1505</v>
      </c>
      <c r="H580" s="832" t="s">
        <v>586</v>
      </c>
      <c r="I580" s="832" t="s">
        <v>1506</v>
      </c>
      <c r="J580" s="832" t="s">
        <v>817</v>
      </c>
      <c r="K580" s="832" t="s">
        <v>1507</v>
      </c>
      <c r="L580" s="835">
        <v>54.13</v>
      </c>
      <c r="M580" s="835">
        <v>54.13</v>
      </c>
      <c r="N580" s="832">
        <v>1</v>
      </c>
      <c r="O580" s="836">
        <v>1</v>
      </c>
      <c r="P580" s="835">
        <v>54.13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12</v>
      </c>
      <c r="B581" s="832" t="s">
        <v>1253</v>
      </c>
      <c r="C581" s="832" t="s">
        <v>1259</v>
      </c>
      <c r="D581" s="833" t="s">
        <v>2928</v>
      </c>
      <c r="E581" s="834" t="s">
        <v>1277</v>
      </c>
      <c r="F581" s="832" t="s">
        <v>1254</v>
      </c>
      <c r="G581" s="832" t="s">
        <v>1505</v>
      </c>
      <c r="H581" s="832" t="s">
        <v>586</v>
      </c>
      <c r="I581" s="832" t="s">
        <v>2113</v>
      </c>
      <c r="J581" s="832" t="s">
        <v>817</v>
      </c>
      <c r="K581" s="832" t="s">
        <v>2114</v>
      </c>
      <c r="L581" s="835">
        <v>108.28</v>
      </c>
      <c r="M581" s="835">
        <v>108.28</v>
      </c>
      <c r="N581" s="832">
        <v>1</v>
      </c>
      <c r="O581" s="836">
        <v>1</v>
      </c>
      <c r="P581" s="835">
        <v>108.28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12</v>
      </c>
      <c r="B582" s="832" t="s">
        <v>1253</v>
      </c>
      <c r="C582" s="832" t="s">
        <v>1259</v>
      </c>
      <c r="D582" s="833" t="s">
        <v>2928</v>
      </c>
      <c r="E582" s="834" t="s">
        <v>1277</v>
      </c>
      <c r="F582" s="832" t="s">
        <v>1254</v>
      </c>
      <c r="G582" s="832" t="s">
        <v>1316</v>
      </c>
      <c r="H582" s="832" t="s">
        <v>628</v>
      </c>
      <c r="I582" s="832" t="s">
        <v>1209</v>
      </c>
      <c r="J582" s="832" t="s">
        <v>847</v>
      </c>
      <c r="K582" s="832" t="s">
        <v>848</v>
      </c>
      <c r="L582" s="835">
        <v>0</v>
      </c>
      <c r="M582" s="835">
        <v>0</v>
      </c>
      <c r="N582" s="832">
        <v>1</v>
      </c>
      <c r="O582" s="836">
        <v>1</v>
      </c>
      <c r="P582" s="835">
        <v>0</v>
      </c>
      <c r="Q582" s="837"/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12</v>
      </c>
      <c r="B583" s="832" t="s">
        <v>1253</v>
      </c>
      <c r="C583" s="832" t="s">
        <v>1259</v>
      </c>
      <c r="D583" s="833" t="s">
        <v>2928</v>
      </c>
      <c r="E583" s="834" t="s">
        <v>1277</v>
      </c>
      <c r="F583" s="832" t="s">
        <v>1254</v>
      </c>
      <c r="G583" s="832" t="s">
        <v>1307</v>
      </c>
      <c r="H583" s="832" t="s">
        <v>586</v>
      </c>
      <c r="I583" s="832" t="s">
        <v>1308</v>
      </c>
      <c r="J583" s="832" t="s">
        <v>1309</v>
      </c>
      <c r="K583" s="832" t="s">
        <v>1310</v>
      </c>
      <c r="L583" s="835">
        <v>42.54</v>
      </c>
      <c r="M583" s="835">
        <v>85.08</v>
      </c>
      <c r="N583" s="832">
        <v>2</v>
      </c>
      <c r="O583" s="836">
        <v>2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12</v>
      </c>
      <c r="B584" s="832" t="s">
        <v>1253</v>
      </c>
      <c r="C584" s="832" t="s">
        <v>1259</v>
      </c>
      <c r="D584" s="833" t="s">
        <v>2928</v>
      </c>
      <c r="E584" s="834" t="s">
        <v>1277</v>
      </c>
      <c r="F584" s="832" t="s">
        <v>1254</v>
      </c>
      <c r="G584" s="832" t="s">
        <v>1307</v>
      </c>
      <c r="H584" s="832" t="s">
        <v>586</v>
      </c>
      <c r="I584" s="832" t="s">
        <v>1358</v>
      </c>
      <c r="J584" s="832" t="s">
        <v>983</v>
      </c>
      <c r="K584" s="832" t="s">
        <v>1310</v>
      </c>
      <c r="L584" s="835">
        <v>42.54</v>
      </c>
      <c r="M584" s="835">
        <v>935.87999999999988</v>
      </c>
      <c r="N584" s="832">
        <v>22</v>
      </c>
      <c r="O584" s="836">
        <v>20.5</v>
      </c>
      <c r="P584" s="835">
        <v>765.71999999999991</v>
      </c>
      <c r="Q584" s="837">
        <v>0.81818181818181823</v>
      </c>
      <c r="R584" s="832">
        <v>18</v>
      </c>
      <c r="S584" s="837">
        <v>0.81818181818181823</v>
      </c>
      <c r="T584" s="836">
        <v>16.5</v>
      </c>
      <c r="U584" s="838">
        <v>0.80487804878048785</v>
      </c>
    </row>
    <row r="585" spans="1:21" ht="14.4" customHeight="1" x14ac:dyDescent="0.3">
      <c r="A585" s="831">
        <v>12</v>
      </c>
      <c r="B585" s="832" t="s">
        <v>1253</v>
      </c>
      <c r="C585" s="832" t="s">
        <v>1259</v>
      </c>
      <c r="D585" s="833" t="s">
        <v>2928</v>
      </c>
      <c r="E585" s="834" t="s">
        <v>1277</v>
      </c>
      <c r="F585" s="832" t="s">
        <v>1254</v>
      </c>
      <c r="G585" s="832" t="s">
        <v>1514</v>
      </c>
      <c r="H585" s="832" t="s">
        <v>586</v>
      </c>
      <c r="I585" s="832" t="s">
        <v>1515</v>
      </c>
      <c r="J585" s="832" t="s">
        <v>1516</v>
      </c>
      <c r="K585" s="832" t="s">
        <v>1517</v>
      </c>
      <c r="L585" s="835">
        <v>333.68</v>
      </c>
      <c r="M585" s="835">
        <v>333.68</v>
      </c>
      <c r="N585" s="832">
        <v>1</v>
      </c>
      <c r="O585" s="836">
        <v>1</v>
      </c>
      <c r="P585" s="835">
        <v>333.68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12</v>
      </c>
      <c r="B586" s="832" t="s">
        <v>1253</v>
      </c>
      <c r="C586" s="832" t="s">
        <v>1259</v>
      </c>
      <c r="D586" s="833" t="s">
        <v>2928</v>
      </c>
      <c r="E586" s="834" t="s">
        <v>1277</v>
      </c>
      <c r="F586" s="832" t="s">
        <v>1254</v>
      </c>
      <c r="G586" s="832" t="s">
        <v>1514</v>
      </c>
      <c r="H586" s="832" t="s">
        <v>628</v>
      </c>
      <c r="I586" s="832" t="s">
        <v>1140</v>
      </c>
      <c r="J586" s="832" t="s">
        <v>721</v>
      </c>
      <c r="K586" s="832" t="s">
        <v>1141</v>
      </c>
      <c r="L586" s="835">
        <v>300.31</v>
      </c>
      <c r="M586" s="835">
        <v>600.62</v>
      </c>
      <c r="N586" s="832">
        <v>2</v>
      </c>
      <c r="O586" s="836">
        <v>1.5</v>
      </c>
      <c r="P586" s="835">
        <v>600.62</v>
      </c>
      <c r="Q586" s="837">
        <v>1</v>
      </c>
      <c r="R586" s="832">
        <v>2</v>
      </c>
      <c r="S586" s="837">
        <v>1</v>
      </c>
      <c r="T586" s="836">
        <v>1.5</v>
      </c>
      <c r="U586" s="838">
        <v>1</v>
      </c>
    </row>
    <row r="587" spans="1:21" ht="14.4" customHeight="1" x14ac:dyDescent="0.3">
      <c r="A587" s="831">
        <v>12</v>
      </c>
      <c r="B587" s="832" t="s">
        <v>1253</v>
      </c>
      <c r="C587" s="832" t="s">
        <v>1259</v>
      </c>
      <c r="D587" s="833" t="s">
        <v>2928</v>
      </c>
      <c r="E587" s="834" t="s">
        <v>1277</v>
      </c>
      <c r="F587" s="832" t="s">
        <v>1254</v>
      </c>
      <c r="G587" s="832" t="s">
        <v>1514</v>
      </c>
      <c r="H587" s="832" t="s">
        <v>628</v>
      </c>
      <c r="I587" s="832" t="s">
        <v>1704</v>
      </c>
      <c r="J587" s="832" t="s">
        <v>721</v>
      </c>
      <c r="K587" s="832" t="s">
        <v>1705</v>
      </c>
      <c r="L587" s="835">
        <v>0</v>
      </c>
      <c r="M587" s="835">
        <v>0</v>
      </c>
      <c r="N587" s="832">
        <v>1</v>
      </c>
      <c r="O587" s="836">
        <v>1</v>
      </c>
      <c r="P587" s="835">
        <v>0</v>
      </c>
      <c r="Q587" s="837"/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12</v>
      </c>
      <c r="B588" s="832" t="s">
        <v>1253</v>
      </c>
      <c r="C588" s="832" t="s">
        <v>1259</v>
      </c>
      <c r="D588" s="833" t="s">
        <v>2928</v>
      </c>
      <c r="E588" s="834" t="s">
        <v>1277</v>
      </c>
      <c r="F588" s="832" t="s">
        <v>1254</v>
      </c>
      <c r="G588" s="832" t="s">
        <v>1514</v>
      </c>
      <c r="H588" s="832" t="s">
        <v>628</v>
      </c>
      <c r="I588" s="832" t="s">
        <v>1704</v>
      </c>
      <c r="J588" s="832" t="s">
        <v>721</v>
      </c>
      <c r="K588" s="832" t="s">
        <v>1705</v>
      </c>
      <c r="L588" s="835">
        <v>333.68</v>
      </c>
      <c r="M588" s="835">
        <v>2335.7600000000002</v>
      </c>
      <c r="N588" s="832">
        <v>7</v>
      </c>
      <c r="O588" s="836">
        <v>6.5</v>
      </c>
      <c r="P588" s="835">
        <v>1668.4</v>
      </c>
      <c r="Q588" s="837">
        <v>0.7142857142857143</v>
      </c>
      <c r="R588" s="832">
        <v>5</v>
      </c>
      <c r="S588" s="837">
        <v>0.7142857142857143</v>
      </c>
      <c r="T588" s="836">
        <v>4.5</v>
      </c>
      <c r="U588" s="838">
        <v>0.69230769230769229</v>
      </c>
    </row>
    <row r="589" spans="1:21" ht="14.4" customHeight="1" x14ac:dyDescent="0.3">
      <c r="A589" s="831">
        <v>12</v>
      </c>
      <c r="B589" s="832" t="s">
        <v>1253</v>
      </c>
      <c r="C589" s="832" t="s">
        <v>1259</v>
      </c>
      <c r="D589" s="833" t="s">
        <v>2928</v>
      </c>
      <c r="E589" s="834" t="s">
        <v>1277</v>
      </c>
      <c r="F589" s="832" t="s">
        <v>1254</v>
      </c>
      <c r="G589" s="832" t="s">
        <v>1393</v>
      </c>
      <c r="H589" s="832" t="s">
        <v>586</v>
      </c>
      <c r="I589" s="832" t="s">
        <v>1394</v>
      </c>
      <c r="J589" s="832" t="s">
        <v>1395</v>
      </c>
      <c r="K589" s="832" t="s">
        <v>1396</v>
      </c>
      <c r="L589" s="835">
        <v>1514.87</v>
      </c>
      <c r="M589" s="835">
        <v>9089.2199999999993</v>
      </c>
      <c r="N589" s="832">
        <v>6</v>
      </c>
      <c r="O589" s="836">
        <v>6</v>
      </c>
      <c r="P589" s="835">
        <v>9089.2199999999993</v>
      </c>
      <c r="Q589" s="837">
        <v>1</v>
      </c>
      <c r="R589" s="832">
        <v>6</v>
      </c>
      <c r="S589" s="837">
        <v>1</v>
      </c>
      <c r="T589" s="836">
        <v>6</v>
      </c>
      <c r="U589" s="838">
        <v>1</v>
      </c>
    </row>
    <row r="590" spans="1:21" ht="14.4" customHeight="1" x14ac:dyDescent="0.3">
      <c r="A590" s="831">
        <v>12</v>
      </c>
      <c r="B590" s="832" t="s">
        <v>1253</v>
      </c>
      <c r="C590" s="832" t="s">
        <v>1259</v>
      </c>
      <c r="D590" s="833" t="s">
        <v>2928</v>
      </c>
      <c r="E590" s="834" t="s">
        <v>1277</v>
      </c>
      <c r="F590" s="832" t="s">
        <v>1254</v>
      </c>
      <c r="G590" s="832" t="s">
        <v>1527</v>
      </c>
      <c r="H590" s="832" t="s">
        <v>586</v>
      </c>
      <c r="I590" s="832" t="s">
        <v>2066</v>
      </c>
      <c r="J590" s="832" t="s">
        <v>1529</v>
      </c>
      <c r="K590" s="832" t="s">
        <v>1530</v>
      </c>
      <c r="L590" s="835">
        <v>1388.93</v>
      </c>
      <c r="M590" s="835">
        <v>1388.93</v>
      </c>
      <c r="N590" s="832">
        <v>1</v>
      </c>
      <c r="O590" s="836">
        <v>1</v>
      </c>
      <c r="P590" s="835">
        <v>1388.93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12</v>
      </c>
      <c r="B591" s="832" t="s">
        <v>1253</v>
      </c>
      <c r="C591" s="832" t="s">
        <v>1259</v>
      </c>
      <c r="D591" s="833" t="s">
        <v>2928</v>
      </c>
      <c r="E591" s="834" t="s">
        <v>1277</v>
      </c>
      <c r="F591" s="832" t="s">
        <v>1254</v>
      </c>
      <c r="G591" s="832" t="s">
        <v>1531</v>
      </c>
      <c r="H591" s="832" t="s">
        <v>586</v>
      </c>
      <c r="I591" s="832" t="s">
        <v>1532</v>
      </c>
      <c r="J591" s="832" t="s">
        <v>1533</v>
      </c>
      <c r="K591" s="832" t="s">
        <v>1534</v>
      </c>
      <c r="L591" s="835">
        <v>1546.98</v>
      </c>
      <c r="M591" s="835">
        <v>1546.98</v>
      </c>
      <c r="N591" s="832">
        <v>1</v>
      </c>
      <c r="O591" s="836">
        <v>1</v>
      </c>
      <c r="P591" s="835">
        <v>1546.98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12</v>
      </c>
      <c r="B592" s="832" t="s">
        <v>1253</v>
      </c>
      <c r="C592" s="832" t="s">
        <v>1259</v>
      </c>
      <c r="D592" s="833" t="s">
        <v>2928</v>
      </c>
      <c r="E592" s="834" t="s">
        <v>1277</v>
      </c>
      <c r="F592" s="832" t="s">
        <v>1254</v>
      </c>
      <c r="G592" s="832" t="s">
        <v>1531</v>
      </c>
      <c r="H592" s="832" t="s">
        <v>586</v>
      </c>
      <c r="I592" s="832" t="s">
        <v>1733</v>
      </c>
      <c r="J592" s="832" t="s">
        <v>1533</v>
      </c>
      <c r="K592" s="832" t="s">
        <v>1734</v>
      </c>
      <c r="L592" s="835">
        <v>464.09</v>
      </c>
      <c r="M592" s="835">
        <v>464.09</v>
      </c>
      <c r="N592" s="832">
        <v>1</v>
      </c>
      <c r="O592" s="836">
        <v>1</v>
      </c>
      <c r="P592" s="835">
        <v>464.09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12</v>
      </c>
      <c r="B593" s="832" t="s">
        <v>1253</v>
      </c>
      <c r="C593" s="832" t="s">
        <v>1259</v>
      </c>
      <c r="D593" s="833" t="s">
        <v>2928</v>
      </c>
      <c r="E593" s="834" t="s">
        <v>1277</v>
      </c>
      <c r="F593" s="832" t="s">
        <v>1254</v>
      </c>
      <c r="G593" s="832" t="s">
        <v>2115</v>
      </c>
      <c r="H593" s="832" t="s">
        <v>628</v>
      </c>
      <c r="I593" s="832" t="s">
        <v>2116</v>
      </c>
      <c r="J593" s="832" t="s">
        <v>2117</v>
      </c>
      <c r="K593" s="832" t="s">
        <v>2118</v>
      </c>
      <c r="L593" s="835">
        <v>544.38</v>
      </c>
      <c r="M593" s="835">
        <v>544.38</v>
      </c>
      <c r="N593" s="832">
        <v>1</v>
      </c>
      <c r="O593" s="836">
        <v>1</v>
      </c>
      <c r="P593" s="835">
        <v>544.38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12</v>
      </c>
      <c r="B594" s="832" t="s">
        <v>1253</v>
      </c>
      <c r="C594" s="832" t="s">
        <v>1259</v>
      </c>
      <c r="D594" s="833" t="s">
        <v>2928</v>
      </c>
      <c r="E594" s="834" t="s">
        <v>1277</v>
      </c>
      <c r="F594" s="832" t="s">
        <v>1254</v>
      </c>
      <c r="G594" s="832" t="s">
        <v>1546</v>
      </c>
      <c r="H594" s="832" t="s">
        <v>586</v>
      </c>
      <c r="I594" s="832" t="s">
        <v>1552</v>
      </c>
      <c r="J594" s="832" t="s">
        <v>1548</v>
      </c>
      <c r="K594" s="832" t="s">
        <v>1553</v>
      </c>
      <c r="L594" s="835">
        <v>3024.8</v>
      </c>
      <c r="M594" s="835">
        <v>3024.8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12</v>
      </c>
      <c r="B595" s="832" t="s">
        <v>1253</v>
      </c>
      <c r="C595" s="832" t="s">
        <v>1259</v>
      </c>
      <c r="D595" s="833" t="s">
        <v>2928</v>
      </c>
      <c r="E595" s="834" t="s">
        <v>1277</v>
      </c>
      <c r="F595" s="832" t="s">
        <v>1254</v>
      </c>
      <c r="G595" s="832" t="s">
        <v>1304</v>
      </c>
      <c r="H595" s="832" t="s">
        <v>628</v>
      </c>
      <c r="I595" s="832" t="s">
        <v>1157</v>
      </c>
      <c r="J595" s="832" t="s">
        <v>931</v>
      </c>
      <c r="K595" s="832" t="s">
        <v>1158</v>
      </c>
      <c r="L595" s="835">
        <v>154.36000000000001</v>
      </c>
      <c r="M595" s="835">
        <v>1543.6</v>
      </c>
      <c r="N595" s="832">
        <v>10</v>
      </c>
      <c r="O595" s="836">
        <v>7</v>
      </c>
      <c r="P595" s="835">
        <v>1080.52</v>
      </c>
      <c r="Q595" s="837">
        <v>0.70000000000000007</v>
      </c>
      <c r="R595" s="832">
        <v>7</v>
      </c>
      <c r="S595" s="837">
        <v>0.7</v>
      </c>
      <c r="T595" s="836">
        <v>4</v>
      </c>
      <c r="U595" s="838">
        <v>0.5714285714285714</v>
      </c>
    </row>
    <row r="596" spans="1:21" ht="14.4" customHeight="1" x14ac:dyDescent="0.3">
      <c r="A596" s="831">
        <v>12</v>
      </c>
      <c r="B596" s="832" t="s">
        <v>1253</v>
      </c>
      <c r="C596" s="832" t="s">
        <v>1259</v>
      </c>
      <c r="D596" s="833" t="s">
        <v>2928</v>
      </c>
      <c r="E596" s="834" t="s">
        <v>1277</v>
      </c>
      <c r="F596" s="832" t="s">
        <v>1254</v>
      </c>
      <c r="G596" s="832" t="s">
        <v>1737</v>
      </c>
      <c r="H596" s="832" t="s">
        <v>586</v>
      </c>
      <c r="I596" s="832" t="s">
        <v>2071</v>
      </c>
      <c r="J596" s="832" t="s">
        <v>1739</v>
      </c>
      <c r="K596" s="832" t="s">
        <v>1740</v>
      </c>
      <c r="L596" s="835">
        <v>107.27</v>
      </c>
      <c r="M596" s="835">
        <v>965.43000000000006</v>
      </c>
      <c r="N596" s="832">
        <v>9</v>
      </c>
      <c r="O596" s="836">
        <v>2</v>
      </c>
      <c r="P596" s="835">
        <v>643.62</v>
      </c>
      <c r="Q596" s="837">
        <v>0.66666666666666663</v>
      </c>
      <c r="R596" s="832">
        <v>6</v>
      </c>
      <c r="S596" s="837">
        <v>0.66666666666666663</v>
      </c>
      <c r="T596" s="836">
        <v>1</v>
      </c>
      <c r="U596" s="838">
        <v>0.5</v>
      </c>
    </row>
    <row r="597" spans="1:21" ht="14.4" customHeight="1" x14ac:dyDescent="0.3">
      <c r="A597" s="831">
        <v>12</v>
      </c>
      <c r="B597" s="832" t="s">
        <v>1253</v>
      </c>
      <c r="C597" s="832" t="s">
        <v>1259</v>
      </c>
      <c r="D597" s="833" t="s">
        <v>2928</v>
      </c>
      <c r="E597" s="834" t="s">
        <v>1277</v>
      </c>
      <c r="F597" s="832" t="s">
        <v>1254</v>
      </c>
      <c r="G597" s="832" t="s">
        <v>1737</v>
      </c>
      <c r="H597" s="832" t="s">
        <v>586</v>
      </c>
      <c r="I597" s="832" t="s">
        <v>1738</v>
      </c>
      <c r="J597" s="832" t="s">
        <v>1739</v>
      </c>
      <c r="K597" s="832" t="s">
        <v>1740</v>
      </c>
      <c r="L597" s="835">
        <v>107.27</v>
      </c>
      <c r="M597" s="835">
        <v>321.81</v>
      </c>
      <c r="N597" s="832">
        <v>3</v>
      </c>
      <c r="O597" s="836">
        <v>0.5</v>
      </c>
      <c r="P597" s="835">
        <v>321.81</v>
      </c>
      <c r="Q597" s="837">
        <v>1</v>
      </c>
      <c r="R597" s="832">
        <v>3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12</v>
      </c>
      <c r="B598" s="832" t="s">
        <v>1253</v>
      </c>
      <c r="C598" s="832" t="s">
        <v>1259</v>
      </c>
      <c r="D598" s="833" t="s">
        <v>2928</v>
      </c>
      <c r="E598" s="834" t="s">
        <v>1277</v>
      </c>
      <c r="F598" s="832" t="s">
        <v>1256</v>
      </c>
      <c r="G598" s="832" t="s">
        <v>1554</v>
      </c>
      <c r="H598" s="832" t="s">
        <v>586</v>
      </c>
      <c r="I598" s="832" t="s">
        <v>2119</v>
      </c>
      <c r="J598" s="832" t="s">
        <v>2120</v>
      </c>
      <c r="K598" s="832" t="s">
        <v>2121</v>
      </c>
      <c r="L598" s="835">
        <v>253</v>
      </c>
      <c r="M598" s="835">
        <v>253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12</v>
      </c>
      <c r="B599" s="832" t="s">
        <v>1253</v>
      </c>
      <c r="C599" s="832" t="s">
        <v>1259</v>
      </c>
      <c r="D599" s="833" t="s">
        <v>2928</v>
      </c>
      <c r="E599" s="834" t="s">
        <v>1277</v>
      </c>
      <c r="F599" s="832" t="s">
        <v>1256</v>
      </c>
      <c r="G599" s="832" t="s">
        <v>1554</v>
      </c>
      <c r="H599" s="832" t="s">
        <v>586</v>
      </c>
      <c r="I599" s="832" t="s">
        <v>2122</v>
      </c>
      <c r="J599" s="832" t="s">
        <v>2123</v>
      </c>
      <c r="K599" s="832" t="s">
        <v>2124</v>
      </c>
      <c r="L599" s="835">
        <v>124</v>
      </c>
      <c r="M599" s="835">
        <v>620</v>
      </c>
      <c r="N599" s="832">
        <v>5</v>
      </c>
      <c r="O599" s="836">
        <v>5</v>
      </c>
      <c r="P599" s="835">
        <v>372</v>
      </c>
      <c r="Q599" s="837">
        <v>0.6</v>
      </c>
      <c r="R599" s="832">
        <v>3</v>
      </c>
      <c r="S599" s="837">
        <v>0.6</v>
      </c>
      <c r="T599" s="836">
        <v>3</v>
      </c>
      <c r="U599" s="838">
        <v>0.6</v>
      </c>
    </row>
    <row r="600" spans="1:21" ht="14.4" customHeight="1" x14ac:dyDescent="0.3">
      <c r="A600" s="831">
        <v>12</v>
      </c>
      <c r="B600" s="832" t="s">
        <v>1253</v>
      </c>
      <c r="C600" s="832" t="s">
        <v>1259</v>
      </c>
      <c r="D600" s="833" t="s">
        <v>2928</v>
      </c>
      <c r="E600" s="834" t="s">
        <v>1277</v>
      </c>
      <c r="F600" s="832" t="s">
        <v>1256</v>
      </c>
      <c r="G600" s="832" t="s">
        <v>1554</v>
      </c>
      <c r="H600" s="832" t="s">
        <v>586</v>
      </c>
      <c r="I600" s="832" t="s">
        <v>2125</v>
      </c>
      <c r="J600" s="832" t="s">
        <v>2126</v>
      </c>
      <c r="K600" s="832" t="s">
        <v>2127</v>
      </c>
      <c r="L600" s="835">
        <v>609.38</v>
      </c>
      <c r="M600" s="835">
        <v>3656.2799999999997</v>
      </c>
      <c r="N600" s="832">
        <v>6</v>
      </c>
      <c r="O600" s="836">
        <v>1</v>
      </c>
      <c r="P600" s="835">
        <v>3656.2799999999997</v>
      </c>
      <c r="Q600" s="837">
        <v>1</v>
      </c>
      <c r="R600" s="832">
        <v>6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12</v>
      </c>
      <c r="B601" s="832" t="s">
        <v>1253</v>
      </c>
      <c r="C601" s="832" t="s">
        <v>1259</v>
      </c>
      <c r="D601" s="833" t="s">
        <v>2928</v>
      </c>
      <c r="E601" s="834" t="s">
        <v>1277</v>
      </c>
      <c r="F601" s="832" t="s">
        <v>1256</v>
      </c>
      <c r="G601" s="832" t="s">
        <v>1554</v>
      </c>
      <c r="H601" s="832" t="s">
        <v>586</v>
      </c>
      <c r="I601" s="832" t="s">
        <v>2128</v>
      </c>
      <c r="J601" s="832" t="s">
        <v>2129</v>
      </c>
      <c r="K601" s="832" t="s">
        <v>1968</v>
      </c>
      <c r="L601" s="835">
        <v>315.5</v>
      </c>
      <c r="M601" s="835">
        <v>1262</v>
      </c>
      <c r="N601" s="832">
        <v>4</v>
      </c>
      <c r="O601" s="836">
        <v>3</v>
      </c>
      <c r="P601" s="835">
        <v>1262</v>
      </c>
      <c r="Q601" s="837">
        <v>1</v>
      </c>
      <c r="R601" s="832">
        <v>4</v>
      </c>
      <c r="S601" s="837">
        <v>1</v>
      </c>
      <c r="T601" s="836">
        <v>3</v>
      </c>
      <c r="U601" s="838">
        <v>1</v>
      </c>
    </row>
    <row r="602" spans="1:21" ht="14.4" customHeight="1" x14ac:dyDescent="0.3">
      <c r="A602" s="831">
        <v>12</v>
      </c>
      <c r="B602" s="832" t="s">
        <v>1253</v>
      </c>
      <c r="C602" s="832" t="s">
        <v>1259</v>
      </c>
      <c r="D602" s="833" t="s">
        <v>2928</v>
      </c>
      <c r="E602" s="834" t="s">
        <v>1277</v>
      </c>
      <c r="F602" s="832" t="s">
        <v>1256</v>
      </c>
      <c r="G602" s="832" t="s">
        <v>1554</v>
      </c>
      <c r="H602" s="832" t="s">
        <v>586</v>
      </c>
      <c r="I602" s="832" t="s">
        <v>2130</v>
      </c>
      <c r="J602" s="832" t="s">
        <v>2131</v>
      </c>
      <c r="K602" s="832" t="s">
        <v>2132</v>
      </c>
      <c r="L602" s="835">
        <v>484.6</v>
      </c>
      <c r="M602" s="835">
        <v>6299.8</v>
      </c>
      <c r="N602" s="832">
        <v>13</v>
      </c>
      <c r="O602" s="836">
        <v>6</v>
      </c>
      <c r="P602" s="835">
        <v>6299.8</v>
      </c>
      <c r="Q602" s="837">
        <v>1</v>
      </c>
      <c r="R602" s="832">
        <v>13</v>
      </c>
      <c r="S602" s="837">
        <v>1</v>
      </c>
      <c r="T602" s="836">
        <v>6</v>
      </c>
      <c r="U602" s="838">
        <v>1</v>
      </c>
    </row>
    <row r="603" spans="1:21" ht="14.4" customHeight="1" x14ac:dyDescent="0.3">
      <c r="A603" s="831">
        <v>12</v>
      </c>
      <c r="B603" s="832" t="s">
        <v>1253</v>
      </c>
      <c r="C603" s="832" t="s">
        <v>1259</v>
      </c>
      <c r="D603" s="833" t="s">
        <v>2928</v>
      </c>
      <c r="E603" s="834" t="s">
        <v>1277</v>
      </c>
      <c r="F603" s="832" t="s">
        <v>1256</v>
      </c>
      <c r="G603" s="832" t="s">
        <v>1554</v>
      </c>
      <c r="H603" s="832" t="s">
        <v>586</v>
      </c>
      <c r="I603" s="832" t="s">
        <v>1960</v>
      </c>
      <c r="J603" s="832" t="s">
        <v>1961</v>
      </c>
      <c r="K603" s="832" t="s">
        <v>1962</v>
      </c>
      <c r="L603" s="835">
        <v>291.2</v>
      </c>
      <c r="M603" s="835">
        <v>9027.1999999999989</v>
      </c>
      <c r="N603" s="832">
        <v>31</v>
      </c>
      <c r="O603" s="836">
        <v>14</v>
      </c>
      <c r="P603" s="835">
        <v>8444.7999999999993</v>
      </c>
      <c r="Q603" s="837">
        <v>0.93548387096774199</v>
      </c>
      <c r="R603" s="832">
        <v>29</v>
      </c>
      <c r="S603" s="837">
        <v>0.93548387096774188</v>
      </c>
      <c r="T603" s="836">
        <v>13</v>
      </c>
      <c r="U603" s="838">
        <v>0.9285714285714286</v>
      </c>
    </row>
    <row r="604" spans="1:21" ht="14.4" customHeight="1" x14ac:dyDescent="0.3">
      <c r="A604" s="831">
        <v>12</v>
      </c>
      <c r="B604" s="832" t="s">
        <v>1253</v>
      </c>
      <c r="C604" s="832" t="s">
        <v>1259</v>
      </c>
      <c r="D604" s="833" t="s">
        <v>2928</v>
      </c>
      <c r="E604" s="834" t="s">
        <v>1277</v>
      </c>
      <c r="F604" s="832" t="s">
        <v>1256</v>
      </c>
      <c r="G604" s="832" t="s">
        <v>1554</v>
      </c>
      <c r="H604" s="832" t="s">
        <v>586</v>
      </c>
      <c r="I604" s="832" t="s">
        <v>2133</v>
      </c>
      <c r="J604" s="832" t="s">
        <v>2134</v>
      </c>
      <c r="K604" s="832" t="s">
        <v>2135</v>
      </c>
      <c r="L604" s="835">
        <v>201.3</v>
      </c>
      <c r="M604" s="835">
        <v>805.2</v>
      </c>
      <c r="N604" s="832">
        <v>4</v>
      </c>
      <c r="O604" s="836">
        <v>2</v>
      </c>
      <c r="P604" s="835">
        <v>805.2</v>
      </c>
      <c r="Q604" s="837">
        <v>1</v>
      </c>
      <c r="R604" s="832">
        <v>4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12</v>
      </c>
      <c r="B605" s="832" t="s">
        <v>1253</v>
      </c>
      <c r="C605" s="832" t="s">
        <v>1259</v>
      </c>
      <c r="D605" s="833" t="s">
        <v>2928</v>
      </c>
      <c r="E605" s="834" t="s">
        <v>1277</v>
      </c>
      <c r="F605" s="832" t="s">
        <v>1256</v>
      </c>
      <c r="G605" s="832" t="s">
        <v>1554</v>
      </c>
      <c r="H605" s="832" t="s">
        <v>586</v>
      </c>
      <c r="I605" s="832" t="s">
        <v>2136</v>
      </c>
      <c r="J605" s="832" t="s">
        <v>2137</v>
      </c>
      <c r="K605" s="832" t="s">
        <v>2138</v>
      </c>
      <c r="L605" s="835">
        <v>161</v>
      </c>
      <c r="M605" s="835">
        <v>322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12</v>
      </c>
      <c r="B606" s="832" t="s">
        <v>1253</v>
      </c>
      <c r="C606" s="832" t="s">
        <v>1259</v>
      </c>
      <c r="D606" s="833" t="s">
        <v>2928</v>
      </c>
      <c r="E606" s="834" t="s">
        <v>1277</v>
      </c>
      <c r="F606" s="832" t="s">
        <v>1256</v>
      </c>
      <c r="G606" s="832" t="s">
        <v>1554</v>
      </c>
      <c r="H606" s="832" t="s">
        <v>586</v>
      </c>
      <c r="I606" s="832" t="s">
        <v>2139</v>
      </c>
      <c r="J606" s="832" t="s">
        <v>2140</v>
      </c>
      <c r="K606" s="832" t="s">
        <v>2141</v>
      </c>
      <c r="L606" s="835">
        <v>500</v>
      </c>
      <c r="M606" s="835">
        <v>1000</v>
      </c>
      <c r="N606" s="832">
        <v>2</v>
      </c>
      <c r="O606" s="836">
        <v>2</v>
      </c>
      <c r="P606" s="835">
        <v>500</v>
      </c>
      <c r="Q606" s="837">
        <v>0.5</v>
      </c>
      <c r="R606" s="832">
        <v>1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12</v>
      </c>
      <c r="B607" s="832" t="s">
        <v>1253</v>
      </c>
      <c r="C607" s="832" t="s">
        <v>1259</v>
      </c>
      <c r="D607" s="833" t="s">
        <v>2928</v>
      </c>
      <c r="E607" s="834" t="s">
        <v>1277</v>
      </c>
      <c r="F607" s="832" t="s">
        <v>1256</v>
      </c>
      <c r="G607" s="832" t="s">
        <v>1554</v>
      </c>
      <c r="H607" s="832" t="s">
        <v>586</v>
      </c>
      <c r="I607" s="832" t="s">
        <v>2142</v>
      </c>
      <c r="J607" s="832" t="s">
        <v>2143</v>
      </c>
      <c r="K607" s="832" t="s">
        <v>2144</v>
      </c>
      <c r="L607" s="835">
        <v>579</v>
      </c>
      <c r="M607" s="835">
        <v>5211</v>
      </c>
      <c r="N607" s="832">
        <v>9</v>
      </c>
      <c r="O607" s="836">
        <v>6</v>
      </c>
      <c r="P607" s="835">
        <v>3474</v>
      </c>
      <c r="Q607" s="837">
        <v>0.66666666666666663</v>
      </c>
      <c r="R607" s="832">
        <v>6</v>
      </c>
      <c r="S607" s="837">
        <v>0.66666666666666663</v>
      </c>
      <c r="T607" s="836">
        <v>4</v>
      </c>
      <c r="U607" s="838">
        <v>0.66666666666666663</v>
      </c>
    </row>
    <row r="608" spans="1:21" ht="14.4" customHeight="1" x14ac:dyDescent="0.3">
      <c r="A608" s="831">
        <v>12</v>
      </c>
      <c r="B608" s="832" t="s">
        <v>1253</v>
      </c>
      <c r="C608" s="832" t="s">
        <v>1259</v>
      </c>
      <c r="D608" s="833" t="s">
        <v>2928</v>
      </c>
      <c r="E608" s="834" t="s">
        <v>1277</v>
      </c>
      <c r="F608" s="832" t="s">
        <v>1256</v>
      </c>
      <c r="G608" s="832" t="s">
        <v>1554</v>
      </c>
      <c r="H608" s="832" t="s">
        <v>586</v>
      </c>
      <c r="I608" s="832" t="s">
        <v>2145</v>
      </c>
      <c r="J608" s="832" t="s">
        <v>2146</v>
      </c>
      <c r="K608" s="832" t="s">
        <v>2147</v>
      </c>
      <c r="L608" s="835">
        <v>513.75</v>
      </c>
      <c r="M608" s="835">
        <v>8733.75</v>
      </c>
      <c r="N608" s="832">
        <v>17</v>
      </c>
      <c r="O608" s="836">
        <v>5</v>
      </c>
      <c r="P608" s="835">
        <v>7192.5</v>
      </c>
      <c r="Q608" s="837">
        <v>0.82352941176470584</v>
      </c>
      <c r="R608" s="832">
        <v>14</v>
      </c>
      <c r="S608" s="837">
        <v>0.82352941176470584</v>
      </c>
      <c r="T608" s="836">
        <v>4</v>
      </c>
      <c r="U608" s="838">
        <v>0.8</v>
      </c>
    </row>
    <row r="609" spans="1:21" ht="14.4" customHeight="1" x14ac:dyDescent="0.3">
      <c r="A609" s="831">
        <v>12</v>
      </c>
      <c r="B609" s="832" t="s">
        <v>1253</v>
      </c>
      <c r="C609" s="832" t="s">
        <v>1259</v>
      </c>
      <c r="D609" s="833" t="s">
        <v>2928</v>
      </c>
      <c r="E609" s="834" t="s">
        <v>1277</v>
      </c>
      <c r="F609" s="832" t="s">
        <v>1256</v>
      </c>
      <c r="G609" s="832" t="s">
        <v>1554</v>
      </c>
      <c r="H609" s="832" t="s">
        <v>586</v>
      </c>
      <c r="I609" s="832" t="s">
        <v>1963</v>
      </c>
      <c r="J609" s="832" t="s">
        <v>1964</v>
      </c>
      <c r="K609" s="832" t="s">
        <v>1965</v>
      </c>
      <c r="L609" s="835">
        <v>180.25</v>
      </c>
      <c r="M609" s="835">
        <v>2703.75</v>
      </c>
      <c r="N609" s="832">
        <v>15</v>
      </c>
      <c r="O609" s="836">
        <v>7</v>
      </c>
      <c r="P609" s="835">
        <v>2343.25</v>
      </c>
      <c r="Q609" s="837">
        <v>0.8666666666666667</v>
      </c>
      <c r="R609" s="832">
        <v>13</v>
      </c>
      <c r="S609" s="837">
        <v>0.8666666666666667</v>
      </c>
      <c r="T609" s="836">
        <v>6</v>
      </c>
      <c r="U609" s="838">
        <v>0.8571428571428571</v>
      </c>
    </row>
    <row r="610" spans="1:21" ht="14.4" customHeight="1" x14ac:dyDescent="0.3">
      <c r="A610" s="831">
        <v>12</v>
      </c>
      <c r="B610" s="832" t="s">
        <v>1253</v>
      </c>
      <c r="C610" s="832" t="s">
        <v>1259</v>
      </c>
      <c r="D610" s="833" t="s">
        <v>2928</v>
      </c>
      <c r="E610" s="834" t="s">
        <v>1277</v>
      </c>
      <c r="F610" s="832" t="s">
        <v>1256</v>
      </c>
      <c r="G610" s="832" t="s">
        <v>1554</v>
      </c>
      <c r="H610" s="832" t="s">
        <v>586</v>
      </c>
      <c r="I610" s="832" t="s">
        <v>2148</v>
      </c>
      <c r="J610" s="832" t="s">
        <v>2149</v>
      </c>
      <c r="K610" s="832" t="s">
        <v>1983</v>
      </c>
      <c r="L610" s="835">
        <v>1832.09</v>
      </c>
      <c r="M610" s="835">
        <v>47634.34</v>
      </c>
      <c r="N610" s="832">
        <v>26</v>
      </c>
      <c r="O610" s="836">
        <v>5</v>
      </c>
      <c r="P610" s="835">
        <v>47634.34</v>
      </c>
      <c r="Q610" s="837">
        <v>1</v>
      </c>
      <c r="R610" s="832">
        <v>26</v>
      </c>
      <c r="S610" s="837">
        <v>1</v>
      </c>
      <c r="T610" s="836">
        <v>5</v>
      </c>
      <c r="U610" s="838">
        <v>1</v>
      </c>
    </row>
    <row r="611" spans="1:21" ht="14.4" customHeight="1" x14ac:dyDescent="0.3">
      <c r="A611" s="831">
        <v>12</v>
      </c>
      <c r="B611" s="832" t="s">
        <v>1253</v>
      </c>
      <c r="C611" s="832" t="s">
        <v>1259</v>
      </c>
      <c r="D611" s="833" t="s">
        <v>2928</v>
      </c>
      <c r="E611" s="834" t="s">
        <v>1277</v>
      </c>
      <c r="F611" s="832" t="s">
        <v>1256</v>
      </c>
      <c r="G611" s="832" t="s">
        <v>1554</v>
      </c>
      <c r="H611" s="832" t="s">
        <v>586</v>
      </c>
      <c r="I611" s="832" t="s">
        <v>2150</v>
      </c>
      <c r="J611" s="832" t="s">
        <v>2151</v>
      </c>
      <c r="K611" s="832" t="s">
        <v>2152</v>
      </c>
      <c r="L611" s="835">
        <v>196.43</v>
      </c>
      <c r="M611" s="835">
        <v>1571.44</v>
      </c>
      <c r="N611" s="832">
        <v>8</v>
      </c>
      <c r="O611" s="836">
        <v>8</v>
      </c>
      <c r="P611" s="835">
        <v>1178.5800000000002</v>
      </c>
      <c r="Q611" s="837">
        <v>0.75000000000000011</v>
      </c>
      <c r="R611" s="832">
        <v>6</v>
      </c>
      <c r="S611" s="837">
        <v>0.75</v>
      </c>
      <c r="T611" s="836">
        <v>6</v>
      </c>
      <c r="U611" s="838">
        <v>0.75</v>
      </c>
    </row>
    <row r="612" spans="1:21" ht="14.4" customHeight="1" x14ac:dyDescent="0.3">
      <c r="A612" s="831">
        <v>12</v>
      </c>
      <c r="B612" s="832" t="s">
        <v>1253</v>
      </c>
      <c r="C612" s="832" t="s">
        <v>1259</v>
      </c>
      <c r="D612" s="833" t="s">
        <v>2928</v>
      </c>
      <c r="E612" s="834" t="s">
        <v>1277</v>
      </c>
      <c r="F612" s="832" t="s">
        <v>1256</v>
      </c>
      <c r="G612" s="832" t="s">
        <v>1554</v>
      </c>
      <c r="H612" s="832" t="s">
        <v>586</v>
      </c>
      <c r="I612" s="832" t="s">
        <v>2153</v>
      </c>
      <c r="J612" s="832" t="s">
        <v>2154</v>
      </c>
      <c r="K612" s="832" t="s">
        <v>2144</v>
      </c>
      <c r="L612" s="835">
        <v>507.04</v>
      </c>
      <c r="M612" s="835">
        <v>507.04</v>
      </c>
      <c r="N612" s="832">
        <v>1</v>
      </c>
      <c r="O612" s="836">
        <v>1</v>
      </c>
      <c r="P612" s="835">
        <v>507.04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12</v>
      </c>
      <c r="B613" s="832" t="s">
        <v>1253</v>
      </c>
      <c r="C613" s="832" t="s">
        <v>1259</v>
      </c>
      <c r="D613" s="833" t="s">
        <v>2928</v>
      </c>
      <c r="E613" s="834" t="s">
        <v>1277</v>
      </c>
      <c r="F613" s="832" t="s">
        <v>1256</v>
      </c>
      <c r="G613" s="832" t="s">
        <v>1554</v>
      </c>
      <c r="H613" s="832" t="s">
        <v>586</v>
      </c>
      <c r="I613" s="832" t="s">
        <v>2155</v>
      </c>
      <c r="J613" s="832" t="s">
        <v>2156</v>
      </c>
      <c r="K613" s="832" t="s">
        <v>2157</v>
      </c>
      <c r="L613" s="835">
        <v>320</v>
      </c>
      <c r="M613" s="835">
        <v>7680</v>
      </c>
      <c r="N613" s="832">
        <v>24</v>
      </c>
      <c r="O613" s="836">
        <v>13</v>
      </c>
      <c r="P613" s="835">
        <v>4480</v>
      </c>
      <c r="Q613" s="837">
        <v>0.58333333333333337</v>
      </c>
      <c r="R613" s="832">
        <v>14</v>
      </c>
      <c r="S613" s="837">
        <v>0.58333333333333337</v>
      </c>
      <c r="T613" s="836">
        <v>8</v>
      </c>
      <c r="U613" s="838">
        <v>0.61538461538461542</v>
      </c>
    </row>
    <row r="614" spans="1:21" ht="14.4" customHeight="1" x14ac:dyDescent="0.3">
      <c r="A614" s="831">
        <v>12</v>
      </c>
      <c r="B614" s="832" t="s">
        <v>1253</v>
      </c>
      <c r="C614" s="832" t="s">
        <v>1259</v>
      </c>
      <c r="D614" s="833" t="s">
        <v>2928</v>
      </c>
      <c r="E614" s="834" t="s">
        <v>1277</v>
      </c>
      <c r="F614" s="832" t="s">
        <v>1256</v>
      </c>
      <c r="G614" s="832" t="s">
        <v>1554</v>
      </c>
      <c r="H614" s="832" t="s">
        <v>586</v>
      </c>
      <c r="I614" s="832" t="s">
        <v>2158</v>
      </c>
      <c r="J614" s="832" t="s">
        <v>2159</v>
      </c>
      <c r="K614" s="832" t="s">
        <v>2160</v>
      </c>
      <c r="L614" s="835">
        <v>300</v>
      </c>
      <c r="M614" s="835">
        <v>7200</v>
      </c>
      <c r="N614" s="832">
        <v>24</v>
      </c>
      <c r="O614" s="836">
        <v>12</v>
      </c>
      <c r="P614" s="835">
        <v>6600</v>
      </c>
      <c r="Q614" s="837">
        <v>0.91666666666666663</v>
      </c>
      <c r="R614" s="832">
        <v>22</v>
      </c>
      <c r="S614" s="837">
        <v>0.91666666666666663</v>
      </c>
      <c r="T614" s="836">
        <v>11</v>
      </c>
      <c r="U614" s="838">
        <v>0.91666666666666663</v>
      </c>
    </row>
    <row r="615" spans="1:21" ht="14.4" customHeight="1" x14ac:dyDescent="0.3">
      <c r="A615" s="831">
        <v>12</v>
      </c>
      <c r="B615" s="832" t="s">
        <v>1253</v>
      </c>
      <c r="C615" s="832" t="s">
        <v>1259</v>
      </c>
      <c r="D615" s="833" t="s">
        <v>2928</v>
      </c>
      <c r="E615" s="834" t="s">
        <v>1277</v>
      </c>
      <c r="F615" s="832" t="s">
        <v>1256</v>
      </c>
      <c r="G615" s="832" t="s">
        <v>1554</v>
      </c>
      <c r="H615" s="832" t="s">
        <v>586</v>
      </c>
      <c r="I615" s="832" t="s">
        <v>2161</v>
      </c>
      <c r="J615" s="832" t="s">
        <v>2162</v>
      </c>
      <c r="K615" s="832" t="s">
        <v>2163</v>
      </c>
      <c r="L615" s="835">
        <v>369.69</v>
      </c>
      <c r="M615" s="835">
        <v>369.69</v>
      </c>
      <c r="N615" s="832">
        <v>1</v>
      </c>
      <c r="O615" s="836">
        <v>1</v>
      </c>
      <c r="P615" s="835">
        <v>369.69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12</v>
      </c>
      <c r="B616" s="832" t="s">
        <v>1253</v>
      </c>
      <c r="C616" s="832" t="s">
        <v>1259</v>
      </c>
      <c r="D616" s="833" t="s">
        <v>2928</v>
      </c>
      <c r="E616" s="834" t="s">
        <v>1277</v>
      </c>
      <c r="F616" s="832" t="s">
        <v>1256</v>
      </c>
      <c r="G616" s="832" t="s">
        <v>1554</v>
      </c>
      <c r="H616" s="832" t="s">
        <v>586</v>
      </c>
      <c r="I616" s="832" t="s">
        <v>1966</v>
      </c>
      <c r="J616" s="832" t="s">
        <v>1967</v>
      </c>
      <c r="K616" s="832" t="s">
        <v>1968</v>
      </c>
      <c r="L616" s="835">
        <v>500</v>
      </c>
      <c r="M616" s="835">
        <v>3000</v>
      </c>
      <c r="N616" s="832">
        <v>6</v>
      </c>
      <c r="O616" s="836">
        <v>5</v>
      </c>
      <c r="P616" s="835">
        <v>2500</v>
      </c>
      <c r="Q616" s="837">
        <v>0.83333333333333337</v>
      </c>
      <c r="R616" s="832">
        <v>5</v>
      </c>
      <c r="S616" s="837">
        <v>0.83333333333333337</v>
      </c>
      <c r="T616" s="836">
        <v>4</v>
      </c>
      <c r="U616" s="838">
        <v>0.8</v>
      </c>
    </row>
    <row r="617" spans="1:21" ht="14.4" customHeight="1" x14ac:dyDescent="0.3">
      <c r="A617" s="831">
        <v>12</v>
      </c>
      <c r="B617" s="832" t="s">
        <v>1253</v>
      </c>
      <c r="C617" s="832" t="s">
        <v>1259</v>
      </c>
      <c r="D617" s="833" t="s">
        <v>2928</v>
      </c>
      <c r="E617" s="834" t="s">
        <v>1277</v>
      </c>
      <c r="F617" s="832" t="s">
        <v>1256</v>
      </c>
      <c r="G617" s="832" t="s">
        <v>1554</v>
      </c>
      <c r="H617" s="832" t="s">
        <v>586</v>
      </c>
      <c r="I617" s="832" t="s">
        <v>2164</v>
      </c>
      <c r="J617" s="832" t="s">
        <v>2165</v>
      </c>
      <c r="K617" s="832" t="s">
        <v>2166</v>
      </c>
      <c r="L617" s="835">
        <v>500</v>
      </c>
      <c r="M617" s="835">
        <v>1000</v>
      </c>
      <c r="N617" s="832">
        <v>2</v>
      </c>
      <c r="O617" s="836">
        <v>1</v>
      </c>
      <c r="P617" s="835">
        <v>1000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12</v>
      </c>
      <c r="B618" s="832" t="s">
        <v>1253</v>
      </c>
      <c r="C618" s="832" t="s">
        <v>1259</v>
      </c>
      <c r="D618" s="833" t="s">
        <v>2928</v>
      </c>
      <c r="E618" s="834" t="s">
        <v>1277</v>
      </c>
      <c r="F618" s="832" t="s">
        <v>1256</v>
      </c>
      <c r="G618" s="832" t="s">
        <v>1554</v>
      </c>
      <c r="H618" s="832" t="s">
        <v>586</v>
      </c>
      <c r="I618" s="832" t="s">
        <v>2167</v>
      </c>
      <c r="J618" s="832" t="s">
        <v>2168</v>
      </c>
      <c r="K618" s="832" t="s">
        <v>1983</v>
      </c>
      <c r="L618" s="835">
        <v>1000</v>
      </c>
      <c r="M618" s="835">
        <v>9000</v>
      </c>
      <c r="N618" s="832">
        <v>9</v>
      </c>
      <c r="O618" s="836">
        <v>7</v>
      </c>
      <c r="P618" s="835">
        <v>5000</v>
      </c>
      <c r="Q618" s="837">
        <v>0.55555555555555558</v>
      </c>
      <c r="R618" s="832">
        <v>5</v>
      </c>
      <c r="S618" s="837">
        <v>0.55555555555555558</v>
      </c>
      <c r="T618" s="836">
        <v>4</v>
      </c>
      <c r="U618" s="838">
        <v>0.5714285714285714</v>
      </c>
    </row>
    <row r="619" spans="1:21" ht="14.4" customHeight="1" x14ac:dyDescent="0.3">
      <c r="A619" s="831">
        <v>12</v>
      </c>
      <c r="B619" s="832" t="s">
        <v>1253</v>
      </c>
      <c r="C619" s="832" t="s">
        <v>1259</v>
      </c>
      <c r="D619" s="833" t="s">
        <v>2928</v>
      </c>
      <c r="E619" s="834" t="s">
        <v>1277</v>
      </c>
      <c r="F619" s="832" t="s">
        <v>1256</v>
      </c>
      <c r="G619" s="832" t="s">
        <v>1554</v>
      </c>
      <c r="H619" s="832" t="s">
        <v>586</v>
      </c>
      <c r="I619" s="832" t="s">
        <v>2169</v>
      </c>
      <c r="J619" s="832" t="s">
        <v>2170</v>
      </c>
      <c r="K619" s="832" t="s">
        <v>2171</v>
      </c>
      <c r="L619" s="835">
        <v>3000</v>
      </c>
      <c r="M619" s="835">
        <v>36000</v>
      </c>
      <c r="N619" s="832">
        <v>12</v>
      </c>
      <c r="O619" s="836">
        <v>4</v>
      </c>
      <c r="P619" s="835">
        <v>27000</v>
      </c>
      <c r="Q619" s="837">
        <v>0.75</v>
      </c>
      <c r="R619" s="832">
        <v>9</v>
      </c>
      <c r="S619" s="837">
        <v>0.75</v>
      </c>
      <c r="T619" s="836">
        <v>3</v>
      </c>
      <c r="U619" s="838">
        <v>0.75</v>
      </c>
    </row>
    <row r="620" spans="1:21" ht="14.4" customHeight="1" x14ac:dyDescent="0.3">
      <c r="A620" s="831">
        <v>12</v>
      </c>
      <c r="B620" s="832" t="s">
        <v>1253</v>
      </c>
      <c r="C620" s="832" t="s">
        <v>1259</v>
      </c>
      <c r="D620" s="833" t="s">
        <v>2928</v>
      </c>
      <c r="E620" s="834" t="s">
        <v>1277</v>
      </c>
      <c r="F620" s="832" t="s">
        <v>1256</v>
      </c>
      <c r="G620" s="832" t="s">
        <v>1554</v>
      </c>
      <c r="H620" s="832" t="s">
        <v>586</v>
      </c>
      <c r="I620" s="832" t="s">
        <v>2172</v>
      </c>
      <c r="J620" s="832" t="s">
        <v>1970</v>
      </c>
      <c r="K620" s="832" t="s">
        <v>2173</v>
      </c>
      <c r="L620" s="835">
        <v>3082.5</v>
      </c>
      <c r="M620" s="835">
        <v>18495</v>
      </c>
      <c r="N620" s="832">
        <v>6</v>
      </c>
      <c r="O620" s="836">
        <v>2</v>
      </c>
      <c r="P620" s="835">
        <v>18495</v>
      </c>
      <c r="Q620" s="837">
        <v>1</v>
      </c>
      <c r="R620" s="832">
        <v>6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12</v>
      </c>
      <c r="B621" s="832" t="s">
        <v>1253</v>
      </c>
      <c r="C621" s="832" t="s">
        <v>1259</v>
      </c>
      <c r="D621" s="833" t="s">
        <v>2928</v>
      </c>
      <c r="E621" s="834" t="s">
        <v>1277</v>
      </c>
      <c r="F621" s="832" t="s">
        <v>1256</v>
      </c>
      <c r="G621" s="832" t="s">
        <v>1554</v>
      </c>
      <c r="H621" s="832" t="s">
        <v>586</v>
      </c>
      <c r="I621" s="832" t="s">
        <v>1969</v>
      </c>
      <c r="J621" s="832" t="s">
        <v>1970</v>
      </c>
      <c r="K621" s="832" t="s">
        <v>1971</v>
      </c>
      <c r="L621" s="835">
        <v>3082.5</v>
      </c>
      <c r="M621" s="835">
        <v>33907.5</v>
      </c>
      <c r="N621" s="832">
        <v>11</v>
      </c>
      <c r="O621" s="836">
        <v>5</v>
      </c>
      <c r="P621" s="835">
        <v>27742.5</v>
      </c>
      <c r="Q621" s="837">
        <v>0.81818181818181823</v>
      </c>
      <c r="R621" s="832">
        <v>9</v>
      </c>
      <c r="S621" s="837">
        <v>0.81818181818181823</v>
      </c>
      <c r="T621" s="836">
        <v>4</v>
      </c>
      <c r="U621" s="838">
        <v>0.8</v>
      </c>
    </row>
    <row r="622" spans="1:21" ht="14.4" customHeight="1" x14ac:dyDescent="0.3">
      <c r="A622" s="831">
        <v>12</v>
      </c>
      <c r="B622" s="832" t="s">
        <v>1253</v>
      </c>
      <c r="C622" s="832" t="s">
        <v>1259</v>
      </c>
      <c r="D622" s="833" t="s">
        <v>2928</v>
      </c>
      <c r="E622" s="834" t="s">
        <v>1277</v>
      </c>
      <c r="F622" s="832" t="s">
        <v>1256</v>
      </c>
      <c r="G622" s="832" t="s">
        <v>1554</v>
      </c>
      <c r="H622" s="832" t="s">
        <v>586</v>
      </c>
      <c r="I622" s="832" t="s">
        <v>2174</v>
      </c>
      <c r="J622" s="832" t="s">
        <v>2175</v>
      </c>
      <c r="K622" s="832" t="s">
        <v>2176</v>
      </c>
      <c r="L622" s="835">
        <v>1101.95</v>
      </c>
      <c r="M622" s="835">
        <v>19835.100000000002</v>
      </c>
      <c r="N622" s="832">
        <v>18</v>
      </c>
      <c r="O622" s="836">
        <v>2</v>
      </c>
      <c r="P622" s="835">
        <v>19835.100000000002</v>
      </c>
      <c r="Q622" s="837">
        <v>1</v>
      </c>
      <c r="R622" s="832">
        <v>18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12</v>
      </c>
      <c r="B623" s="832" t="s">
        <v>1253</v>
      </c>
      <c r="C623" s="832" t="s">
        <v>1259</v>
      </c>
      <c r="D623" s="833" t="s">
        <v>2928</v>
      </c>
      <c r="E623" s="834" t="s">
        <v>1277</v>
      </c>
      <c r="F623" s="832" t="s">
        <v>1256</v>
      </c>
      <c r="G623" s="832" t="s">
        <v>1554</v>
      </c>
      <c r="H623" s="832" t="s">
        <v>586</v>
      </c>
      <c r="I623" s="832" t="s">
        <v>2177</v>
      </c>
      <c r="J623" s="832" t="s">
        <v>2175</v>
      </c>
      <c r="K623" s="832" t="s">
        <v>2178</v>
      </c>
      <c r="L623" s="835">
        <v>1101.95</v>
      </c>
      <c r="M623" s="835">
        <v>26446.800000000003</v>
      </c>
      <c r="N623" s="832">
        <v>24</v>
      </c>
      <c r="O623" s="836">
        <v>4</v>
      </c>
      <c r="P623" s="835">
        <v>19835.100000000002</v>
      </c>
      <c r="Q623" s="837">
        <v>0.75</v>
      </c>
      <c r="R623" s="832">
        <v>18</v>
      </c>
      <c r="S623" s="837">
        <v>0.75</v>
      </c>
      <c r="T623" s="836">
        <v>3</v>
      </c>
      <c r="U623" s="838">
        <v>0.75</v>
      </c>
    </row>
    <row r="624" spans="1:21" ht="14.4" customHeight="1" x14ac:dyDescent="0.3">
      <c r="A624" s="831">
        <v>12</v>
      </c>
      <c r="B624" s="832" t="s">
        <v>1253</v>
      </c>
      <c r="C624" s="832" t="s">
        <v>1259</v>
      </c>
      <c r="D624" s="833" t="s">
        <v>2928</v>
      </c>
      <c r="E624" s="834" t="s">
        <v>1277</v>
      </c>
      <c r="F624" s="832" t="s">
        <v>1256</v>
      </c>
      <c r="G624" s="832" t="s">
        <v>1554</v>
      </c>
      <c r="H624" s="832" t="s">
        <v>586</v>
      </c>
      <c r="I624" s="832" t="s">
        <v>1972</v>
      </c>
      <c r="J624" s="832" t="s">
        <v>1973</v>
      </c>
      <c r="K624" s="832" t="s">
        <v>1974</v>
      </c>
      <c r="L624" s="835">
        <v>1027.5</v>
      </c>
      <c r="M624" s="835">
        <v>10275</v>
      </c>
      <c r="N624" s="832">
        <v>10</v>
      </c>
      <c r="O624" s="836">
        <v>5</v>
      </c>
      <c r="P624" s="835">
        <v>10275</v>
      </c>
      <c r="Q624" s="837">
        <v>1</v>
      </c>
      <c r="R624" s="832">
        <v>10</v>
      </c>
      <c r="S624" s="837">
        <v>1</v>
      </c>
      <c r="T624" s="836">
        <v>5</v>
      </c>
      <c r="U624" s="838">
        <v>1</v>
      </c>
    </row>
    <row r="625" spans="1:21" ht="14.4" customHeight="1" x14ac:dyDescent="0.3">
      <c r="A625" s="831">
        <v>12</v>
      </c>
      <c r="B625" s="832" t="s">
        <v>1253</v>
      </c>
      <c r="C625" s="832" t="s">
        <v>1259</v>
      </c>
      <c r="D625" s="833" t="s">
        <v>2928</v>
      </c>
      <c r="E625" s="834" t="s">
        <v>1277</v>
      </c>
      <c r="F625" s="832" t="s">
        <v>1256</v>
      </c>
      <c r="G625" s="832" t="s">
        <v>1554</v>
      </c>
      <c r="H625" s="832" t="s">
        <v>586</v>
      </c>
      <c r="I625" s="832" t="s">
        <v>2179</v>
      </c>
      <c r="J625" s="832" t="s">
        <v>2180</v>
      </c>
      <c r="K625" s="832" t="s">
        <v>2166</v>
      </c>
      <c r="L625" s="835">
        <v>300</v>
      </c>
      <c r="M625" s="835">
        <v>8400</v>
      </c>
      <c r="N625" s="832">
        <v>28</v>
      </c>
      <c r="O625" s="836">
        <v>13</v>
      </c>
      <c r="P625" s="835">
        <v>5400</v>
      </c>
      <c r="Q625" s="837">
        <v>0.6428571428571429</v>
      </c>
      <c r="R625" s="832">
        <v>18</v>
      </c>
      <c r="S625" s="837">
        <v>0.6428571428571429</v>
      </c>
      <c r="T625" s="836">
        <v>8</v>
      </c>
      <c r="U625" s="838">
        <v>0.61538461538461542</v>
      </c>
    </row>
    <row r="626" spans="1:21" ht="14.4" customHeight="1" x14ac:dyDescent="0.3">
      <c r="A626" s="831">
        <v>12</v>
      </c>
      <c r="B626" s="832" t="s">
        <v>1253</v>
      </c>
      <c r="C626" s="832" t="s">
        <v>1259</v>
      </c>
      <c r="D626" s="833" t="s">
        <v>2928</v>
      </c>
      <c r="E626" s="834" t="s">
        <v>1277</v>
      </c>
      <c r="F626" s="832" t="s">
        <v>1256</v>
      </c>
      <c r="G626" s="832" t="s">
        <v>1554</v>
      </c>
      <c r="H626" s="832" t="s">
        <v>586</v>
      </c>
      <c r="I626" s="832" t="s">
        <v>2181</v>
      </c>
      <c r="J626" s="832" t="s">
        <v>2182</v>
      </c>
      <c r="K626" s="832" t="s">
        <v>2166</v>
      </c>
      <c r="L626" s="835">
        <v>300</v>
      </c>
      <c r="M626" s="835">
        <v>1800</v>
      </c>
      <c r="N626" s="832">
        <v>6</v>
      </c>
      <c r="O626" s="836">
        <v>3</v>
      </c>
      <c r="P626" s="835">
        <v>1800</v>
      </c>
      <c r="Q626" s="837">
        <v>1</v>
      </c>
      <c r="R626" s="832">
        <v>6</v>
      </c>
      <c r="S626" s="837">
        <v>1</v>
      </c>
      <c r="T626" s="836">
        <v>3</v>
      </c>
      <c r="U626" s="838">
        <v>1</v>
      </c>
    </row>
    <row r="627" spans="1:21" ht="14.4" customHeight="1" x14ac:dyDescent="0.3">
      <c r="A627" s="831">
        <v>12</v>
      </c>
      <c r="B627" s="832" t="s">
        <v>1253</v>
      </c>
      <c r="C627" s="832" t="s">
        <v>1259</v>
      </c>
      <c r="D627" s="833" t="s">
        <v>2928</v>
      </c>
      <c r="E627" s="834" t="s">
        <v>1277</v>
      </c>
      <c r="F627" s="832" t="s">
        <v>1256</v>
      </c>
      <c r="G627" s="832" t="s">
        <v>1554</v>
      </c>
      <c r="H627" s="832" t="s">
        <v>586</v>
      </c>
      <c r="I627" s="832" t="s">
        <v>2183</v>
      </c>
      <c r="J627" s="832" t="s">
        <v>2184</v>
      </c>
      <c r="K627" s="832" t="s">
        <v>2185</v>
      </c>
      <c r="L627" s="835">
        <v>525.23</v>
      </c>
      <c r="M627" s="835">
        <v>3676.61</v>
      </c>
      <c r="N627" s="832">
        <v>7</v>
      </c>
      <c r="O627" s="836">
        <v>6</v>
      </c>
      <c r="P627" s="835">
        <v>3151.38</v>
      </c>
      <c r="Q627" s="837">
        <v>0.8571428571428571</v>
      </c>
      <c r="R627" s="832">
        <v>6</v>
      </c>
      <c r="S627" s="837">
        <v>0.8571428571428571</v>
      </c>
      <c r="T627" s="836">
        <v>5</v>
      </c>
      <c r="U627" s="838">
        <v>0.83333333333333337</v>
      </c>
    </row>
    <row r="628" spans="1:21" ht="14.4" customHeight="1" x14ac:dyDescent="0.3">
      <c r="A628" s="831">
        <v>12</v>
      </c>
      <c r="B628" s="832" t="s">
        <v>1253</v>
      </c>
      <c r="C628" s="832" t="s">
        <v>1259</v>
      </c>
      <c r="D628" s="833" t="s">
        <v>2928</v>
      </c>
      <c r="E628" s="834" t="s">
        <v>1277</v>
      </c>
      <c r="F628" s="832" t="s">
        <v>1256</v>
      </c>
      <c r="G628" s="832" t="s">
        <v>1554</v>
      </c>
      <c r="H628" s="832" t="s">
        <v>586</v>
      </c>
      <c r="I628" s="832" t="s">
        <v>2186</v>
      </c>
      <c r="J628" s="832" t="s">
        <v>2187</v>
      </c>
      <c r="K628" s="832" t="s">
        <v>2138</v>
      </c>
      <c r="L628" s="835">
        <v>117.42</v>
      </c>
      <c r="M628" s="835">
        <v>469.68</v>
      </c>
      <c r="N628" s="832">
        <v>4</v>
      </c>
      <c r="O628" s="836">
        <v>2</v>
      </c>
      <c r="P628" s="835">
        <v>469.68</v>
      </c>
      <c r="Q628" s="837">
        <v>1</v>
      </c>
      <c r="R628" s="832">
        <v>4</v>
      </c>
      <c r="S628" s="837">
        <v>1</v>
      </c>
      <c r="T628" s="836">
        <v>2</v>
      </c>
      <c r="U628" s="838">
        <v>1</v>
      </c>
    </row>
    <row r="629" spans="1:21" ht="14.4" customHeight="1" x14ac:dyDescent="0.3">
      <c r="A629" s="831">
        <v>12</v>
      </c>
      <c r="B629" s="832" t="s">
        <v>1253</v>
      </c>
      <c r="C629" s="832" t="s">
        <v>1259</v>
      </c>
      <c r="D629" s="833" t="s">
        <v>2928</v>
      </c>
      <c r="E629" s="834" t="s">
        <v>1277</v>
      </c>
      <c r="F629" s="832" t="s">
        <v>1256</v>
      </c>
      <c r="G629" s="832" t="s">
        <v>1554</v>
      </c>
      <c r="H629" s="832" t="s">
        <v>586</v>
      </c>
      <c r="I629" s="832" t="s">
        <v>2188</v>
      </c>
      <c r="J629" s="832" t="s">
        <v>2189</v>
      </c>
      <c r="K629" s="832" t="s">
        <v>2190</v>
      </c>
      <c r="L629" s="835">
        <v>370.4</v>
      </c>
      <c r="M629" s="835">
        <v>370.4</v>
      </c>
      <c r="N629" s="832">
        <v>1</v>
      </c>
      <c r="O629" s="836">
        <v>1</v>
      </c>
      <c r="P629" s="835">
        <v>370.4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12</v>
      </c>
      <c r="B630" s="832" t="s">
        <v>1253</v>
      </c>
      <c r="C630" s="832" t="s">
        <v>1259</v>
      </c>
      <c r="D630" s="833" t="s">
        <v>2928</v>
      </c>
      <c r="E630" s="834" t="s">
        <v>1277</v>
      </c>
      <c r="F630" s="832" t="s">
        <v>1256</v>
      </c>
      <c r="G630" s="832" t="s">
        <v>1554</v>
      </c>
      <c r="H630" s="832" t="s">
        <v>586</v>
      </c>
      <c r="I630" s="832" t="s">
        <v>2191</v>
      </c>
      <c r="J630" s="832" t="s">
        <v>2192</v>
      </c>
      <c r="K630" s="832" t="s">
        <v>2193</v>
      </c>
      <c r="L630" s="835">
        <v>1499.98</v>
      </c>
      <c r="M630" s="835">
        <v>13499.82</v>
      </c>
      <c r="N630" s="832">
        <v>9</v>
      </c>
      <c r="O630" s="836">
        <v>1</v>
      </c>
      <c r="P630" s="835">
        <v>13499.82</v>
      </c>
      <c r="Q630" s="837">
        <v>1</v>
      </c>
      <c r="R630" s="832">
        <v>9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1253</v>
      </c>
      <c r="C631" s="832" t="s">
        <v>1259</v>
      </c>
      <c r="D631" s="833" t="s">
        <v>2928</v>
      </c>
      <c r="E631" s="834" t="s">
        <v>1277</v>
      </c>
      <c r="F631" s="832" t="s">
        <v>1256</v>
      </c>
      <c r="G631" s="832" t="s">
        <v>1554</v>
      </c>
      <c r="H631" s="832" t="s">
        <v>586</v>
      </c>
      <c r="I631" s="832" t="s">
        <v>2194</v>
      </c>
      <c r="J631" s="832" t="s">
        <v>2195</v>
      </c>
      <c r="K631" s="832" t="s">
        <v>2196</v>
      </c>
      <c r="L631" s="835">
        <v>1743</v>
      </c>
      <c r="M631" s="835">
        <v>17430</v>
      </c>
      <c r="N631" s="832">
        <v>10</v>
      </c>
      <c r="O631" s="836">
        <v>3</v>
      </c>
      <c r="P631" s="835">
        <v>12201</v>
      </c>
      <c r="Q631" s="837">
        <v>0.7</v>
      </c>
      <c r="R631" s="832">
        <v>7</v>
      </c>
      <c r="S631" s="837">
        <v>0.7</v>
      </c>
      <c r="T631" s="836">
        <v>2</v>
      </c>
      <c r="U631" s="838">
        <v>0.66666666666666663</v>
      </c>
    </row>
    <row r="632" spans="1:21" ht="14.4" customHeight="1" x14ac:dyDescent="0.3">
      <c r="A632" s="831">
        <v>12</v>
      </c>
      <c r="B632" s="832" t="s">
        <v>1253</v>
      </c>
      <c r="C632" s="832" t="s">
        <v>1259</v>
      </c>
      <c r="D632" s="833" t="s">
        <v>2928</v>
      </c>
      <c r="E632" s="834" t="s">
        <v>1277</v>
      </c>
      <c r="F632" s="832" t="s">
        <v>1256</v>
      </c>
      <c r="G632" s="832" t="s">
        <v>1554</v>
      </c>
      <c r="H632" s="832" t="s">
        <v>586</v>
      </c>
      <c r="I632" s="832" t="s">
        <v>2197</v>
      </c>
      <c r="J632" s="832" t="s">
        <v>2198</v>
      </c>
      <c r="K632" s="832" t="s">
        <v>2199</v>
      </c>
      <c r="L632" s="835">
        <v>1027.5</v>
      </c>
      <c r="M632" s="835">
        <v>51375</v>
      </c>
      <c r="N632" s="832">
        <v>50</v>
      </c>
      <c r="O632" s="836">
        <v>8</v>
      </c>
      <c r="P632" s="835">
        <v>39045</v>
      </c>
      <c r="Q632" s="837">
        <v>0.76</v>
      </c>
      <c r="R632" s="832">
        <v>38</v>
      </c>
      <c r="S632" s="837">
        <v>0.76</v>
      </c>
      <c r="T632" s="836">
        <v>6</v>
      </c>
      <c r="U632" s="838">
        <v>0.75</v>
      </c>
    </row>
    <row r="633" spans="1:21" ht="14.4" customHeight="1" x14ac:dyDescent="0.3">
      <c r="A633" s="831">
        <v>12</v>
      </c>
      <c r="B633" s="832" t="s">
        <v>1253</v>
      </c>
      <c r="C633" s="832" t="s">
        <v>1259</v>
      </c>
      <c r="D633" s="833" t="s">
        <v>2928</v>
      </c>
      <c r="E633" s="834" t="s">
        <v>1277</v>
      </c>
      <c r="F633" s="832" t="s">
        <v>1256</v>
      </c>
      <c r="G633" s="832" t="s">
        <v>1554</v>
      </c>
      <c r="H633" s="832" t="s">
        <v>586</v>
      </c>
      <c r="I633" s="832" t="s">
        <v>2200</v>
      </c>
      <c r="J633" s="832" t="s">
        <v>2198</v>
      </c>
      <c r="K633" s="832" t="s">
        <v>2201</v>
      </c>
      <c r="L633" s="835">
        <v>1027.5</v>
      </c>
      <c r="M633" s="835">
        <v>7192.5</v>
      </c>
      <c r="N633" s="832">
        <v>7</v>
      </c>
      <c r="O633" s="836">
        <v>2</v>
      </c>
      <c r="P633" s="835">
        <v>7192.5</v>
      </c>
      <c r="Q633" s="837">
        <v>1</v>
      </c>
      <c r="R633" s="832">
        <v>7</v>
      </c>
      <c r="S633" s="837">
        <v>1</v>
      </c>
      <c r="T633" s="836">
        <v>2</v>
      </c>
      <c r="U633" s="838">
        <v>1</v>
      </c>
    </row>
    <row r="634" spans="1:21" ht="14.4" customHeight="1" x14ac:dyDescent="0.3">
      <c r="A634" s="831">
        <v>12</v>
      </c>
      <c r="B634" s="832" t="s">
        <v>1253</v>
      </c>
      <c r="C634" s="832" t="s">
        <v>1259</v>
      </c>
      <c r="D634" s="833" t="s">
        <v>2928</v>
      </c>
      <c r="E634" s="834" t="s">
        <v>1277</v>
      </c>
      <c r="F634" s="832" t="s">
        <v>1256</v>
      </c>
      <c r="G634" s="832" t="s">
        <v>1554</v>
      </c>
      <c r="H634" s="832" t="s">
        <v>586</v>
      </c>
      <c r="I634" s="832" t="s">
        <v>1975</v>
      </c>
      <c r="J634" s="832" t="s">
        <v>1976</v>
      </c>
      <c r="K634" s="832" t="s">
        <v>1977</v>
      </c>
      <c r="L634" s="835">
        <v>198.08</v>
      </c>
      <c r="M634" s="835">
        <v>17629.119999999995</v>
      </c>
      <c r="N634" s="832">
        <v>89</v>
      </c>
      <c r="O634" s="836">
        <v>37</v>
      </c>
      <c r="P634" s="835">
        <v>13865.599999999997</v>
      </c>
      <c r="Q634" s="837">
        <v>0.7865168539325843</v>
      </c>
      <c r="R634" s="832">
        <v>70</v>
      </c>
      <c r="S634" s="837">
        <v>0.7865168539325843</v>
      </c>
      <c r="T634" s="836">
        <v>30</v>
      </c>
      <c r="U634" s="838">
        <v>0.81081081081081086</v>
      </c>
    </row>
    <row r="635" spans="1:21" ht="14.4" customHeight="1" x14ac:dyDescent="0.3">
      <c r="A635" s="831">
        <v>12</v>
      </c>
      <c r="B635" s="832" t="s">
        <v>1253</v>
      </c>
      <c r="C635" s="832" t="s">
        <v>1259</v>
      </c>
      <c r="D635" s="833" t="s">
        <v>2928</v>
      </c>
      <c r="E635" s="834" t="s">
        <v>1277</v>
      </c>
      <c r="F635" s="832" t="s">
        <v>1256</v>
      </c>
      <c r="G635" s="832" t="s">
        <v>1554</v>
      </c>
      <c r="H635" s="832" t="s">
        <v>586</v>
      </c>
      <c r="I635" s="832" t="s">
        <v>2202</v>
      </c>
      <c r="J635" s="832" t="s">
        <v>2203</v>
      </c>
      <c r="K635" s="832" t="s">
        <v>2204</v>
      </c>
      <c r="L635" s="835">
        <v>153.5</v>
      </c>
      <c r="M635" s="835">
        <v>307</v>
      </c>
      <c r="N635" s="832">
        <v>2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12</v>
      </c>
      <c r="B636" s="832" t="s">
        <v>1253</v>
      </c>
      <c r="C636" s="832" t="s">
        <v>1259</v>
      </c>
      <c r="D636" s="833" t="s">
        <v>2928</v>
      </c>
      <c r="E636" s="834" t="s">
        <v>1277</v>
      </c>
      <c r="F636" s="832" t="s">
        <v>1256</v>
      </c>
      <c r="G636" s="832" t="s">
        <v>1554</v>
      </c>
      <c r="H636" s="832" t="s">
        <v>586</v>
      </c>
      <c r="I636" s="832" t="s">
        <v>2205</v>
      </c>
      <c r="J636" s="832" t="s">
        <v>2206</v>
      </c>
      <c r="K636" s="832" t="s">
        <v>2141</v>
      </c>
      <c r="L636" s="835">
        <v>556.46</v>
      </c>
      <c r="M636" s="835">
        <v>6121.06</v>
      </c>
      <c r="N636" s="832">
        <v>11</v>
      </c>
      <c r="O636" s="836">
        <v>11</v>
      </c>
      <c r="P636" s="835">
        <v>6121.06</v>
      </c>
      <c r="Q636" s="837">
        <v>1</v>
      </c>
      <c r="R636" s="832">
        <v>11</v>
      </c>
      <c r="S636" s="837">
        <v>1</v>
      </c>
      <c r="T636" s="836">
        <v>11</v>
      </c>
      <c r="U636" s="838">
        <v>1</v>
      </c>
    </row>
    <row r="637" spans="1:21" ht="14.4" customHeight="1" x14ac:dyDescent="0.3">
      <c r="A637" s="831">
        <v>12</v>
      </c>
      <c r="B637" s="832" t="s">
        <v>1253</v>
      </c>
      <c r="C637" s="832" t="s">
        <v>1259</v>
      </c>
      <c r="D637" s="833" t="s">
        <v>2928</v>
      </c>
      <c r="E637" s="834" t="s">
        <v>1277</v>
      </c>
      <c r="F637" s="832" t="s">
        <v>1256</v>
      </c>
      <c r="G637" s="832" t="s">
        <v>1554</v>
      </c>
      <c r="H637" s="832" t="s">
        <v>586</v>
      </c>
      <c r="I637" s="832" t="s">
        <v>2207</v>
      </c>
      <c r="J637" s="832" t="s">
        <v>2208</v>
      </c>
      <c r="K637" s="832" t="s">
        <v>2209</v>
      </c>
      <c r="L637" s="835">
        <v>2055</v>
      </c>
      <c r="M637" s="835">
        <v>24660</v>
      </c>
      <c r="N637" s="832">
        <v>12</v>
      </c>
      <c r="O637" s="836">
        <v>4</v>
      </c>
      <c r="P637" s="835">
        <v>24660</v>
      </c>
      <c r="Q637" s="837">
        <v>1</v>
      </c>
      <c r="R637" s="832">
        <v>12</v>
      </c>
      <c r="S637" s="837">
        <v>1</v>
      </c>
      <c r="T637" s="836">
        <v>4</v>
      </c>
      <c r="U637" s="838">
        <v>1</v>
      </c>
    </row>
    <row r="638" spans="1:21" ht="14.4" customHeight="1" x14ac:dyDescent="0.3">
      <c r="A638" s="831">
        <v>12</v>
      </c>
      <c r="B638" s="832" t="s">
        <v>1253</v>
      </c>
      <c r="C638" s="832" t="s">
        <v>1259</v>
      </c>
      <c r="D638" s="833" t="s">
        <v>2928</v>
      </c>
      <c r="E638" s="834" t="s">
        <v>1277</v>
      </c>
      <c r="F638" s="832" t="s">
        <v>1256</v>
      </c>
      <c r="G638" s="832" t="s">
        <v>1554</v>
      </c>
      <c r="H638" s="832" t="s">
        <v>586</v>
      </c>
      <c r="I638" s="832" t="s">
        <v>2210</v>
      </c>
      <c r="J638" s="832" t="s">
        <v>2211</v>
      </c>
      <c r="K638" s="832" t="s">
        <v>2212</v>
      </c>
      <c r="L638" s="835">
        <v>1070</v>
      </c>
      <c r="M638" s="835">
        <v>64200</v>
      </c>
      <c r="N638" s="832">
        <v>60</v>
      </c>
      <c r="O638" s="836">
        <v>10</v>
      </c>
      <c r="P638" s="835">
        <v>57780</v>
      </c>
      <c r="Q638" s="837">
        <v>0.9</v>
      </c>
      <c r="R638" s="832">
        <v>54</v>
      </c>
      <c r="S638" s="837">
        <v>0.9</v>
      </c>
      <c r="T638" s="836">
        <v>9</v>
      </c>
      <c r="U638" s="838">
        <v>0.9</v>
      </c>
    </row>
    <row r="639" spans="1:21" ht="14.4" customHeight="1" x14ac:dyDescent="0.3">
      <c r="A639" s="831">
        <v>12</v>
      </c>
      <c r="B639" s="832" t="s">
        <v>1253</v>
      </c>
      <c r="C639" s="832" t="s">
        <v>1259</v>
      </c>
      <c r="D639" s="833" t="s">
        <v>2928</v>
      </c>
      <c r="E639" s="834" t="s">
        <v>1277</v>
      </c>
      <c r="F639" s="832" t="s">
        <v>1256</v>
      </c>
      <c r="G639" s="832" t="s">
        <v>1554</v>
      </c>
      <c r="H639" s="832" t="s">
        <v>586</v>
      </c>
      <c r="I639" s="832" t="s">
        <v>2213</v>
      </c>
      <c r="J639" s="832" t="s">
        <v>2214</v>
      </c>
      <c r="K639" s="832" t="s">
        <v>2215</v>
      </c>
      <c r="L639" s="835">
        <v>3060</v>
      </c>
      <c r="M639" s="835">
        <v>55080</v>
      </c>
      <c r="N639" s="832">
        <v>18</v>
      </c>
      <c r="O639" s="836">
        <v>8</v>
      </c>
      <c r="P639" s="835">
        <v>48960</v>
      </c>
      <c r="Q639" s="837">
        <v>0.88888888888888884</v>
      </c>
      <c r="R639" s="832">
        <v>16</v>
      </c>
      <c r="S639" s="837">
        <v>0.88888888888888884</v>
      </c>
      <c r="T639" s="836">
        <v>7</v>
      </c>
      <c r="U639" s="838">
        <v>0.875</v>
      </c>
    </row>
    <row r="640" spans="1:21" ht="14.4" customHeight="1" x14ac:dyDescent="0.3">
      <c r="A640" s="831">
        <v>12</v>
      </c>
      <c r="B640" s="832" t="s">
        <v>1253</v>
      </c>
      <c r="C640" s="832" t="s">
        <v>1259</v>
      </c>
      <c r="D640" s="833" t="s">
        <v>2928</v>
      </c>
      <c r="E640" s="834" t="s">
        <v>1277</v>
      </c>
      <c r="F640" s="832" t="s">
        <v>1256</v>
      </c>
      <c r="G640" s="832" t="s">
        <v>1554</v>
      </c>
      <c r="H640" s="832" t="s">
        <v>586</v>
      </c>
      <c r="I640" s="832" t="s">
        <v>1978</v>
      </c>
      <c r="J640" s="832" t="s">
        <v>1979</v>
      </c>
      <c r="K640" s="832" t="s">
        <v>1980</v>
      </c>
      <c r="L640" s="835">
        <v>1124.9000000000001</v>
      </c>
      <c r="M640" s="835">
        <v>113614.89999999997</v>
      </c>
      <c r="N640" s="832">
        <v>101</v>
      </c>
      <c r="O640" s="836">
        <v>20</v>
      </c>
      <c r="P640" s="835">
        <v>113614.89999999997</v>
      </c>
      <c r="Q640" s="837">
        <v>1</v>
      </c>
      <c r="R640" s="832">
        <v>101</v>
      </c>
      <c r="S640" s="837">
        <v>1</v>
      </c>
      <c r="T640" s="836">
        <v>20</v>
      </c>
      <c r="U640" s="838">
        <v>1</v>
      </c>
    </row>
    <row r="641" spans="1:21" ht="14.4" customHeight="1" x14ac:dyDescent="0.3">
      <c r="A641" s="831">
        <v>12</v>
      </c>
      <c r="B641" s="832" t="s">
        <v>1253</v>
      </c>
      <c r="C641" s="832" t="s">
        <v>1259</v>
      </c>
      <c r="D641" s="833" t="s">
        <v>2928</v>
      </c>
      <c r="E641" s="834" t="s">
        <v>1277</v>
      </c>
      <c r="F641" s="832" t="s">
        <v>1256</v>
      </c>
      <c r="G641" s="832" t="s">
        <v>1554</v>
      </c>
      <c r="H641" s="832" t="s">
        <v>586</v>
      </c>
      <c r="I641" s="832" t="s">
        <v>2216</v>
      </c>
      <c r="J641" s="832" t="s">
        <v>2217</v>
      </c>
      <c r="K641" s="832" t="s">
        <v>2218</v>
      </c>
      <c r="L641" s="835">
        <v>1094.47</v>
      </c>
      <c r="M641" s="835">
        <v>9850.23</v>
      </c>
      <c r="N641" s="832">
        <v>9</v>
      </c>
      <c r="O641" s="836">
        <v>1</v>
      </c>
      <c r="P641" s="835">
        <v>9850.23</v>
      </c>
      <c r="Q641" s="837">
        <v>1</v>
      </c>
      <c r="R641" s="832">
        <v>9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12</v>
      </c>
      <c r="B642" s="832" t="s">
        <v>1253</v>
      </c>
      <c r="C642" s="832" t="s">
        <v>1259</v>
      </c>
      <c r="D642" s="833" t="s">
        <v>2928</v>
      </c>
      <c r="E642" s="834" t="s">
        <v>1277</v>
      </c>
      <c r="F642" s="832" t="s">
        <v>1256</v>
      </c>
      <c r="G642" s="832" t="s">
        <v>1554</v>
      </c>
      <c r="H642" s="832" t="s">
        <v>586</v>
      </c>
      <c r="I642" s="832" t="s">
        <v>2219</v>
      </c>
      <c r="J642" s="832" t="s">
        <v>2214</v>
      </c>
      <c r="K642" s="832" t="s">
        <v>2220</v>
      </c>
      <c r="L642" s="835">
        <v>3060</v>
      </c>
      <c r="M642" s="835">
        <v>18360</v>
      </c>
      <c r="N642" s="832">
        <v>6</v>
      </c>
      <c r="O642" s="836">
        <v>3</v>
      </c>
      <c r="P642" s="835">
        <v>18360</v>
      </c>
      <c r="Q642" s="837">
        <v>1</v>
      </c>
      <c r="R642" s="832">
        <v>6</v>
      </c>
      <c r="S642" s="837">
        <v>1</v>
      </c>
      <c r="T642" s="836">
        <v>3</v>
      </c>
      <c r="U642" s="838">
        <v>1</v>
      </c>
    </row>
    <row r="643" spans="1:21" ht="14.4" customHeight="1" x14ac:dyDescent="0.3">
      <c r="A643" s="831">
        <v>12</v>
      </c>
      <c r="B643" s="832" t="s">
        <v>1253</v>
      </c>
      <c r="C643" s="832" t="s">
        <v>1259</v>
      </c>
      <c r="D643" s="833" t="s">
        <v>2928</v>
      </c>
      <c r="E643" s="834" t="s">
        <v>1277</v>
      </c>
      <c r="F643" s="832" t="s">
        <v>1256</v>
      </c>
      <c r="G643" s="832" t="s">
        <v>1554</v>
      </c>
      <c r="H643" s="832" t="s">
        <v>586</v>
      </c>
      <c r="I643" s="832" t="s">
        <v>2221</v>
      </c>
      <c r="J643" s="832" t="s">
        <v>2222</v>
      </c>
      <c r="K643" s="832" t="s">
        <v>2223</v>
      </c>
      <c r="L643" s="835">
        <v>1449.99</v>
      </c>
      <c r="M643" s="835">
        <v>56549.610000000008</v>
      </c>
      <c r="N643" s="832">
        <v>39</v>
      </c>
      <c r="O643" s="836">
        <v>6</v>
      </c>
      <c r="P643" s="835">
        <v>56549.610000000008</v>
      </c>
      <c r="Q643" s="837">
        <v>1</v>
      </c>
      <c r="R643" s="832">
        <v>39</v>
      </c>
      <c r="S643" s="837">
        <v>1</v>
      </c>
      <c r="T643" s="836">
        <v>6</v>
      </c>
      <c r="U643" s="838">
        <v>1</v>
      </c>
    </row>
    <row r="644" spans="1:21" ht="14.4" customHeight="1" x14ac:dyDescent="0.3">
      <c r="A644" s="831">
        <v>12</v>
      </c>
      <c r="B644" s="832" t="s">
        <v>1253</v>
      </c>
      <c r="C644" s="832" t="s">
        <v>1259</v>
      </c>
      <c r="D644" s="833" t="s">
        <v>2928</v>
      </c>
      <c r="E644" s="834" t="s">
        <v>1277</v>
      </c>
      <c r="F644" s="832" t="s">
        <v>1256</v>
      </c>
      <c r="G644" s="832" t="s">
        <v>1554</v>
      </c>
      <c r="H644" s="832" t="s">
        <v>586</v>
      </c>
      <c r="I644" s="832" t="s">
        <v>2224</v>
      </c>
      <c r="J644" s="832" t="s">
        <v>2225</v>
      </c>
      <c r="K644" s="832" t="s">
        <v>2226</v>
      </c>
      <c r="L644" s="835">
        <v>304.69</v>
      </c>
      <c r="M644" s="835">
        <v>304.69</v>
      </c>
      <c r="N644" s="832">
        <v>1</v>
      </c>
      <c r="O644" s="836">
        <v>1</v>
      </c>
      <c r="P644" s="835">
        <v>304.69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12</v>
      </c>
      <c r="B645" s="832" t="s">
        <v>1253</v>
      </c>
      <c r="C645" s="832" t="s">
        <v>1259</v>
      </c>
      <c r="D645" s="833" t="s">
        <v>2928</v>
      </c>
      <c r="E645" s="834" t="s">
        <v>1277</v>
      </c>
      <c r="F645" s="832" t="s">
        <v>1256</v>
      </c>
      <c r="G645" s="832" t="s">
        <v>1554</v>
      </c>
      <c r="H645" s="832" t="s">
        <v>586</v>
      </c>
      <c r="I645" s="832" t="s">
        <v>2227</v>
      </c>
      <c r="J645" s="832" t="s">
        <v>2228</v>
      </c>
      <c r="K645" s="832" t="s">
        <v>2229</v>
      </c>
      <c r="L645" s="835">
        <v>1500</v>
      </c>
      <c r="M645" s="835">
        <v>40500</v>
      </c>
      <c r="N645" s="832">
        <v>27</v>
      </c>
      <c r="O645" s="836">
        <v>4</v>
      </c>
      <c r="P645" s="835">
        <v>31500</v>
      </c>
      <c r="Q645" s="837">
        <v>0.77777777777777779</v>
      </c>
      <c r="R645" s="832">
        <v>21</v>
      </c>
      <c r="S645" s="837">
        <v>0.77777777777777779</v>
      </c>
      <c r="T645" s="836">
        <v>3</v>
      </c>
      <c r="U645" s="838">
        <v>0.75</v>
      </c>
    </row>
    <row r="646" spans="1:21" ht="14.4" customHeight="1" x14ac:dyDescent="0.3">
      <c r="A646" s="831">
        <v>12</v>
      </c>
      <c r="B646" s="832" t="s">
        <v>1253</v>
      </c>
      <c r="C646" s="832" t="s">
        <v>1259</v>
      </c>
      <c r="D646" s="833" t="s">
        <v>2928</v>
      </c>
      <c r="E646" s="834" t="s">
        <v>1277</v>
      </c>
      <c r="F646" s="832" t="s">
        <v>1256</v>
      </c>
      <c r="G646" s="832" t="s">
        <v>1554</v>
      </c>
      <c r="H646" s="832" t="s">
        <v>586</v>
      </c>
      <c r="I646" s="832" t="s">
        <v>2230</v>
      </c>
      <c r="J646" s="832" t="s">
        <v>2231</v>
      </c>
      <c r="K646" s="832" t="s">
        <v>2232</v>
      </c>
      <c r="L646" s="835">
        <v>3081.5</v>
      </c>
      <c r="M646" s="835">
        <v>40059.5</v>
      </c>
      <c r="N646" s="832">
        <v>13</v>
      </c>
      <c r="O646" s="836">
        <v>6</v>
      </c>
      <c r="P646" s="835">
        <v>40059.5</v>
      </c>
      <c r="Q646" s="837">
        <v>1</v>
      </c>
      <c r="R646" s="832">
        <v>13</v>
      </c>
      <c r="S646" s="837">
        <v>1</v>
      </c>
      <c r="T646" s="836">
        <v>6</v>
      </c>
      <c r="U646" s="838">
        <v>1</v>
      </c>
    </row>
    <row r="647" spans="1:21" ht="14.4" customHeight="1" x14ac:dyDescent="0.3">
      <c r="A647" s="831">
        <v>12</v>
      </c>
      <c r="B647" s="832" t="s">
        <v>1253</v>
      </c>
      <c r="C647" s="832" t="s">
        <v>1259</v>
      </c>
      <c r="D647" s="833" t="s">
        <v>2928</v>
      </c>
      <c r="E647" s="834" t="s">
        <v>1277</v>
      </c>
      <c r="F647" s="832" t="s">
        <v>1256</v>
      </c>
      <c r="G647" s="832" t="s">
        <v>1554</v>
      </c>
      <c r="H647" s="832" t="s">
        <v>586</v>
      </c>
      <c r="I647" s="832" t="s">
        <v>2233</v>
      </c>
      <c r="J647" s="832" t="s">
        <v>2234</v>
      </c>
      <c r="K647" s="832" t="s">
        <v>2235</v>
      </c>
      <c r="L647" s="835">
        <v>1027.5</v>
      </c>
      <c r="M647" s="835">
        <v>12330</v>
      </c>
      <c r="N647" s="832">
        <v>12</v>
      </c>
      <c r="O647" s="836">
        <v>2</v>
      </c>
      <c r="P647" s="835">
        <v>6165</v>
      </c>
      <c r="Q647" s="837">
        <v>0.5</v>
      </c>
      <c r="R647" s="832">
        <v>6</v>
      </c>
      <c r="S647" s="837">
        <v>0.5</v>
      </c>
      <c r="T647" s="836">
        <v>1</v>
      </c>
      <c r="U647" s="838">
        <v>0.5</v>
      </c>
    </row>
    <row r="648" spans="1:21" ht="14.4" customHeight="1" x14ac:dyDescent="0.3">
      <c r="A648" s="831">
        <v>12</v>
      </c>
      <c r="B648" s="832" t="s">
        <v>1253</v>
      </c>
      <c r="C648" s="832" t="s">
        <v>1259</v>
      </c>
      <c r="D648" s="833" t="s">
        <v>2928</v>
      </c>
      <c r="E648" s="834" t="s">
        <v>1277</v>
      </c>
      <c r="F648" s="832" t="s">
        <v>1256</v>
      </c>
      <c r="G648" s="832" t="s">
        <v>1554</v>
      </c>
      <c r="H648" s="832" t="s">
        <v>586</v>
      </c>
      <c r="I648" s="832" t="s">
        <v>2236</v>
      </c>
      <c r="J648" s="832" t="s">
        <v>2237</v>
      </c>
      <c r="K648" s="832" t="s">
        <v>2238</v>
      </c>
      <c r="L648" s="835">
        <v>445.63</v>
      </c>
      <c r="M648" s="835">
        <v>445.63</v>
      </c>
      <c r="N648" s="832">
        <v>1</v>
      </c>
      <c r="O648" s="836">
        <v>1</v>
      </c>
      <c r="P648" s="835">
        <v>445.63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12</v>
      </c>
      <c r="B649" s="832" t="s">
        <v>1253</v>
      </c>
      <c r="C649" s="832" t="s">
        <v>1259</v>
      </c>
      <c r="D649" s="833" t="s">
        <v>2928</v>
      </c>
      <c r="E649" s="834" t="s">
        <v>1277</v>
      </c>
      <c r="F649" s="832" t="s">
        <v>1256</v>
      </c>
      <c r="G649" s="832" t="s">
        <v>1554</v>
      </c>
      <c r="H649" s="832" t="s">
        <v>586</v>
      </c>
      <c r="I649" s="832" t="s">
        <v>2239</v>
      </c>
      <c r="J649" s="832" t="s">
        <v>2240</v>
      </c>
      <c r="K649" s="832" t="s">
        <v>2241</v>
      </c>
      <c r="L649" s="835">
        <v>1023.03</v>
      </c>
      <c r="M649" s="835">
        <v>6138.18</v>
      </c>
      <c r="N649" s="832">
        <v>6</v>
      </c>
      <c r="O649" s="836">
        <v>1</v>
      </c>
      <c r="P649" s="835">
        <v>6138.18</v>
      </c>
      <c r="Q649" s="837">
        <v>1</v>
      </c>
      <c r="R649" s="832">
        <v>6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12</v>
      </c>
      <c r="B650" s="832" t="s">
        <v>1253</v>
      </c>
      <c r="C650" s="832" t="s">
        <v>1259</v>
      </c>
      <c r="D650" s="833" t="s">
        <v>2928</v>
      </c>
      <c r="E650" s="834" t="s">
        <v>1277</v>
      </c>
      <c r="F650" s="832" t="s">
        <v>1256</v>
      </c>
      <c r="G650" s="832" t="s">
        <v>1554</v>
      </c>
      <c r="H650" s="832" t="s">
        <v>586</v>
      </c>
      <c r="I650" s="832" t="s">
        <v>2242</v>
      </c>
      <c r="J650" s="832" t="s">
        <v>2243</v>
      </c>
      <c r="K650" s="832" t="s">
        <v>2244</v>
      </c>
      <c r="L650" s="835">
        <v>224.7</v>
      </c>
      <c r="M650" s="835">
        <v>1348.2</v>
      </c>
      <c r="N650" s="832">
        <v>6</v>
      </c>
      <c r="O650" s="836">
        <v>6</v>
      </c>
      <c r="P650" s="835">
        <v>1123.5</v>
      </c>
      <c r="Q650" s="837">
        <v>0.83333333333333326</v>
      </c>
      <c r="R650" s="832">
        <v>5</v>
      </c>
      <c r="S650" s="837">
        <v>0.83333333333333337</v>
      </c>
      <c r="T650" s="836">
        <v>5</v>
      </c>
      <c r="U650" s="838">
        <v>0.83333333333333337</v>
      </c>
    </row>
    <row r="651" spans="1:21" ht="14.4" customHeight="1" x14ac:dyDescent="0.3">
      <c r="A651" s="831">
        <v>12</v>
      </c>
      <c r="B651" s="832" t="s">
        <v>1253</v>
      </c>
      <c r="C651" s="832" t="s">
        <v>1259</v>
      </c>
      <c r="D651" s="833" t="s">
        <v>2928</v>
      </c>
      <c r="E651" s="834" t="s">
        <v>1277</v>
      </c>
      <c r="F651" s="832" t="s">
        <v>1256</v>
      </c>
      <c r="G651" s="832" t="s">
        <v>1554</v>
      </c>
      <c r="H651" s="832" t="s">
        <v>586</v>
      </c>
      <c r="I651" s="832" t="s">
        <v>2245</v>
      </c>
      <c r="J651" s="832" t="s">
        <v>2246</v>
      </c>
      <c r="K651" s="832" t="s">
        <v>2247</v>
      </c>
      <c r="L651" s="835">
        <v>128</v>
      </c>
      <c r="M651" s="835">
        <v>384</v>
      </c>
      <c r="N651" s="832">
        <v>3</v>
      </c>
      <c r="O651" s="836">
        <v>3</v>
      </c>
      <c r="P651" s="835">
        <v>128</v>
      </c>
      <c r="Q651" s="837">
        <v>0.33333333333333331</v>
      </c>
      <c r="R651" s="832">
        <v>1</v>
      </c>
      <c r="S651" s="837">
        <v>0.33333333333333331</v>
      </c>
      <c r="T651" s="836">
        <v>1</v>
      </c>
      <c r="U651" s="838">
        <v>0.33333333333333331</v>
      </c>
    </row>
    <row r="652" spans="1:21" ht="14.4" customHeight="1" x14ac:dyDescent="0.3">
      <c r="A652" s="831">
        <v>12</v>
      </c>
      <c r="B652" s="832" t="s">
        <v>1253</v>
      </c>
      <c r="C652" s="832" t="s">
        <v>1259</v>
      </c>
      <c r="D652" s="833" t="s">
        <v>2928</v>
      </c>
      <c r="E652" s="834" t="s">
        <v>1277</v>
      </c>
      <c r="F652" s="832" t="s">
        <v>1256</v>
      </c>
      <c r="G652" s="832" t="s">
        <v>1554</v>
      </c>
      <c r="H652" s="832" t="s">
        <v>586</v>
      </c>
      <c r="I652" s="832" t="s">
        <v>2248</v>
      </c>
      <c r="J652" s="832" t="s">
        <v>2249</v>
      </c>
      <c r="K652" s="832" t="s">
        <v>2138</v>
      </c>
      <c r="L652" s="835">
        <v>220.68</v>
      </c>
      <c r="M652" s="835">
        <v>1103.4000000000001</v>
      </c>
      <c r="N652" s="832">
        <v>5</v>
      </c>
      <c r="O652" s="836">
        <v>3</v>
      </c>
      <c r="P652" s="835">
        <v>1103.4000000000001</v>
      </c>
      <c r="Q652" s="837">
        <v>1</v>
      </c>
      <c r="R652" s="832">
        <v>5</v>
      </c>
      <c r="S652" s="837">
        <v>1</v>
      </c>
      <c r="T652" s="836">
        <v>3</v>
      </c>
      <c r="U652" s="838">
        <v>1</v>
      </c>
    </row>
    <row r="653" spans="1:21" ht="14.4" customHeight="1" x14ac:dyDescent="0.3">
      <c r="A653" s="831">
        <v>12</v>
      </c>
      <c r="B653" s="832" t="s">
        <v>1253</v>
      </c>
      <c r="C653" s="832" t="s">
        <v>1259</v>
      </c>
      <c r="D653" s="833" t="s">
        <v>2928</v>
      </c>
      <c r="E653" s="834" t="s">
        <v>1277</v>
      </c>
      <c r="F653" s="832" t="s">
        <v>1256</v>
      </c>
      <c r="G653" s="832" t="s">
        <v>1554</v>
      </c>
      <c r="H653" s="832" t="s">
        <v>586</v>
      </c>
      <c r="I653" s="832" t="s">
        <v>2250</v>
      </c>
      <c r="J653" s="832" t="s">
        <v>2251</v>
      </c>
      <c r="K653" s="832" t="s">
        <v>2252</v>
      </c>
      <c r="L653" s="835">
        <v>3082.5</v>
      </c>
      <c r="M653" s="835">
        <v>9247.5</v>
      </c>
      <c r="N653" s="832">
        <v>3</v>
      </c>
      <c r="O653" s="836">
        <v>1</v>
      </c>
      <c r="P653" s="835">
        <v>9247.5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12</v>
      </c>
      <c r="B654" s="832" t="s">
        <v>1253</v>
      </c>
      <c r="C654" s="832" t="s">
        <v>1259</v>
      </c>
      <c r="D654" s="833" t="s">
        <v>2928</v>
      </c>
      <c r="E654" s="834" t="s">
        <v>1277</v>
      </c>
      <c r="F654" s="832" t="s">
        <v>1256</v>
      </c>
      <c r="G654" s="832" t="s">
        <v>1554</v>
      </c>
      <c r="H654" s="832" t="s">
        <v>586</v>
      </c>
      <c r="I654" s="832" t="s">
        <v>2253</v>
      </c>
      <c r="J654" s="832" t="s">
        <v>2254</v>
      </c>
      <c r="K654" s="832" t="s">
        <v>2255</v>
      </c>
      <c r="L654" s="835">
        <v>630.11</v>
      </c>
      <c r="M654" s="835">
        <v>1890.33</v>
      </c>
      <c r="N654" s="832">
        <v>3</v>
      </c>
      <c r="O654" s="836">
        <v>1</v>
      </c>
      <c r="P654" s="835">
        <v>1890.33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12</v>
      </c>
      <c r="B655" s="832" t="s">
        <v>1253</v>
      </c>
      <c r="C655" s="832" t="s">
        <v>1259</v>
      </c>
      <c r="D655" s="833" t="s">
        <v>2928</v>
      </c>
      <c r="E655" s="834" t="s">
        <v>1277</v>
      </c>
      <c r="F655" s="832" t="s">
        <v>1256</v>
      </c>
      <c r="G655" s="832" t="s">
        <v>1554</v>
      </c>
      <c r="H655" s="832" t="s">
        <v>586</v>
      </c>
      <c r="I655" s="832" t="s">
        <v>2256</v>
      </c>
      <c r="J655" s="832" t="s">
        <v>2257</v>
      </c>
      <c r="K655" s="832" t="s">
        <v>2258</v>
      </c>
      <c r="L655" s="835">
        <v>175</v>
      </c>
      <c r="M655" s="835">
        <v>700</v>
      </c>
      <c r="N655" s="832">
        <v>4</v>
      </c>
      <c r="O655" s="836">
        <v>2</v>
      </c>
      <c r="P655" s="835">
        <v>350</v>
      </c>
      <c r="Q655" s="837">
        <v>0.5</v>
      </c>
      <c r="R655" s="832">
        <v>2</v>
      </c>
      <c r="S655" s="837">
        <v>0.5</v>
      </c>
      <c r="T655" s="836">
        <v>1</v>
      </c>
      <c r="U655" s="838">
        <v>0.5</v>
      </c>
    </row>
    <row r="656" spans="1:21" ht="14.4" customHeight="1" x14ac:dyDescent="0.3">
      <c r="A656" s="831">
        <v>12</v>
      </c>
      <c r="B656" s="832" t="s">
        <v>1253</v>
      </c>
      <c r="C656" s="832" t="s">
        <v>1259</v>
      </c>
      <c r="D656" s="833" t="s">
        <v>2928</v>
      </c>
      <c r="E656" s="834" t="s">
        <v>1277</v>
      </c>
      <c r="F656" s="832" t="s">
        <v>1256</v>
      </c>
      <c r="G656" s="832" t="s">
        <v>1554</v>
      </c>
      <c r="H656" s="832" t="s">
        <v>586</v>
      </c>
      <c r="I656" s="832" t="s">
        <v>2259</v>
      </c>
      <c r="J656" s="832" t="s">
        <v>2260</v>
      </c>
      <c r="K656" s="832" t="s">
        <v>2261</v>
      </c>
      <c r="L656" s="835">
        <v>1534.35</v>
      </c>
      <c r="M656" s="835">
        <v>6137.4</v>
      </c>
      <c r="N656" s="832">
        <v>4</v>
      </c>
      <c r="O656" s="836">
        <v>1</v>
      </c>
      <c r="P656" s="835">
        <v>6137.4</v>
      </c>
      <c r="Q656" s="837">
        <v>1</v>
      </c>
      <c r="R656" s="832">
        <v>4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12</v>
      </c>
      <c r="B657" s="832" t="s">
        <v>1253</v>
      </c>
      <c r="C657" s="832" t="s">
        <v>1259</v>
      </c>
      <c r="D657" s="833" t="s">
        <v>2928</v>
      </c>
      <c r="E657" s="834" t="s">
        <v>1277</v>
      </c>
      <c r="F657" s="832" t="s">
        <v>1256</v>
      </c>
      <c r="G657" s="832" t="s">
        <v>1554</v>
      </c>
      <c r="H657" s="832" t="s">
        <v>586</v>
      </c>
      <c r="I657" s="832" t="s">
        <v>2262</v>
      </c>
      <c r="J657" s="832" t="s">
        <v>2198</v>
      </c>
      <c r="K657" s="832" t="s">
        <v>2263</v>
      </c>
      <c r="L657" s="835">
        <v>1027.5</v>
      </c>
      <c r="M657" s="835">
        <v>9247.5</v>
      </c>
      <c r="N657" s="832">
        <v>9</v>
      </c>
      <c r="O657" s="836">
        <v>1</v>
      </c>
      <c r="P657" s="835">
        <v>9247.5</v>
      </c>
      <c r="Q657" s="837">
        <v>1</v>
      </c>
      <c r="R657" s="832">
        <v>9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12</v>
      </c>
      <c r="B658" s="832" t="s">
        <v>1253</v>
      </c>
      <c r="C658" s="832" t="s">
        <v>1259</v>
      </c>
      <c r="D658" s="833" t="s">
        <v>2928</v>
      </c>
      <c r="E658" s="834" t="s">
        <v>1277</v>
      </c>
      <c r="F658" s="832" t="s">
        <v>1256</v>
      </c>
      <c r="G658" s="832" t="s">
        <v>1554</v>
      </c>
      <c r="H658" s="832" t="s">
        <v>586</v>
      </c>
      <c r="I658" s="832" t="s">
        <v>2264</v>
      </c>
      <c r="J658" s="832" t="s">
        <v>2265</v>
      </c>
      <c r="K658" s="832" t="s">
        <v>2266</v>
      </c>
      <c r="L658" s="835">
        <v>954.1</v>
      </c>
      <c r="M658" s="835">
        <v>11449.2</v>
      </c>
      <c r="N658" s="832">
        <v>12</v>
      </c>
      <c r="O658" s="836">
        <v>2</v>
      </c>
      <c r="P658" s="835">
        <v>11449.2</v>
      </c>
      <c r="Q658" s="837">
        <v>1</v>
      </c>
      <c r="R658" s="832">
        <v>12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12</v>
      </c>
      <c r="B659" s="832" t="s">
        <v>1253</v>
      </c>
      <c r="C659" s="832" t="s">
        <v>1259</v>
      </c>
      <c r="D659" s="833" t="s">
        <v>2928</v>
      </c>
      <c r="E659" s="834" t="s">
        <v>1277</v>
      </c>
      <c r="F659" s="832" t="s">
        <v>1256</v>
      </c>
      <c r="G659" s="832" t="s">
        <v>1554</v>
      </c>
      <c r="H659" s="832" t="s">
        <v>586</v>
      </c>
      <c r="I659" s="832" t="s">
        <v>2267</v>
      </c>
      <c r="J659" s="832" t="s">
        <v>2268</v>
      </c>
      <c r="K659" s="832" t="s">
        <v>2269</v>
      </c>
      <c r="L659" s="835">
        <v>299.89999999999998</v>
      </c>
      <c r="M659" s="835">
        <v>599.79999999999995</v>
      </c>
      <c r="N659" s="832">
        <v>2</v>
      </c>
      <c r="O659" s="836">
        <v>1</v>
      </c>
      <c r="P659" s="835">
        <v>599.79999999999995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12</v>
      </c>
      <c r="B660" s="832" t="s">
        <v>1253</v>
      </c>
      <c r="C660" s="832" t="s">
        <v>1259</v>
      </c>
      <c r="D660" s="833" t="s">
        <v>2928</v>
      </c>
      <c r="E660" s="834" t="s">
        <v>1277</v>
      </c>
      <c r="F660" s="832" t="s">
        <v>1256</v>
      </c>
      <c r="G660" s="832" t="s">
        <v>1554</v>
      </c>
      <c r="H660" s="832" t="s">
        <v>586</v>
      </c>
      <c r="I660" s="832" t="s">
        <v>1555</v>
      </c>
      <c r="J660" s="832" t="s">
        <v>1556</v>
      </c>
      <c r="K660" s="832" t="s">
        <v>1557</v>
      </c>
      <c r="L660" s="835">
        <v>599.44000000000005</v>
      </c>
      <c r="M660" s="835">
        <v>1198.8800000000001</v>
      </c>
      <c r="N660" s="832">
        <v>2</v>
      </c>
      <c r="O660" s="836">
        <v>2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12</v>
      </c>
      <c r="B661" s="832" t="s">
        <v>1253</v>
      </c>
      <c r="C661" s="832" t="s">
        <v>1259</v>
      </c>
      <c r="D661" s="833" t="s">
        <v>2928</v>
      </c>
      <c r="E661" s="834" t="s">
        <v>1277</v>
      </c>
      <c r="F661" s="832" t="s">
        <v>1256</v>
      </c>
      <c r="G661" s="832" t="s">
        <v>1554</v>
      </c>
      <c r="H661" s="832" t="s">
        <v>586</v>
      </c>
      <c r="I661" s="832" t="s">
        <v>2270</v>
      </c>
      <c r="J661" s="832" t="s">
        <v>2271</v>
      </c>
      <c r="K661" s="832" t="s">
        <v>2272</v>
      </c>
      <c r="L661" s="835">
        <v>871.5</v>
      </c>
      <c r="M661" s="835">
        <v>5229</v>
      </c>
      <c r="N661" s="832">
        <v>6</v>
      </c>
      <c r="O661" s="836">
        <v>1</v>
      </c>
      <c r="P661" s="835">
        <v>5229</v>
      </c>
      <c r="Q661" s="837">
        <v>1</v>
      </c>
      <c r="R661" s="832">
        <v>6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12</v>
      </c>
      <c r="B662" s="832" t="s">
        <v>1253</v>
      </c>
      <c r="C662" s="832" t="s">
        <v>1259</v>
      </c>
      <c r="D662" s="833" t="s">
        <v>2928</v>
      </c>
      <c r="E662" s="834" t="s">
        <v>1277</v>
      </c>
      <c r="F662" s="832" t="s">
        <v>1256</v>
      </c>
      <c r="G662" s="832" t="s">
        <v>1554</v>
      </c>
      <c r="H662" s="832" t="s">
        <v>586</v>
      </c>
      <c r="I662" s="832" t="s">
        <v>2273</v>
      </c>
      <c r="J662" s="832" t="s">
        <v>2274</v>
      </c>
      <c r="K662" s="832" t="s">
        <v>1891</v>
      </c>
      <c r="L662" s="835">
        <v>1094.47</v>
      </c>
      <c r="M662" s="835">
        <v>9850.23</v>
      </c>
      <c r="N662" s="832">
        <v>9</v>
      </c>
      <c r="O662" s="836">
        <v>1</v>
      </c>
      <c r="P662" s="835">
        <v>9850.23</v>
      </c>
      <c r="Q662" s="837">
        <v>1</v>
      </c>
      <c r="R662" s="832">
        <v>9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12</v>
      </c>
      <c r="B663" s="832" t="s">
        <v>1253</v>
      </c>
      <c r="C663" s="832" t="s">
        <v>1259</v>
      </c>
      <c r="D663" s="833" t="s">
        <v>2928</v>
      </c>
      <c r="E663" s="834" t="s">
        <v>1277</v>
      </c>
      <c r="F663" s="832" t="s">
        <v>1256</v>
      </c>
      <c r="G663" s="832" t="s">
        <v>1554</v>
      </c>
      <c r="H663" s="832" t="s">
        <v>586</v>
      </c>
      <c r="I663" s="832" t="s">
        <v>2275</v>
      </c>
      <c r="J663" s="832" t="s">
        <v>2276</v>
      </c>
      <c r="K663" s="832" t="s">
        <v>2277</v>
      </c>
      <c r="L663" s="835">
        <v>274.32</v>
      </c>
      <c r="M663" s="835">
        <v>548.64</v>
      </c>
      <c r="N663" s="832">
        <v>2</v>
      </c>
      <c r="O663" s="836">
        <v>1</v>
      </c>
      <c r="P663" s="835">
        <v>548.64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12</v>
      </c>
      <c r="B664" s="832" t="s">
        <v>1253</v>
      </c>
      <c r="C664" s="832" t="s">
        <v>1259</v>
      </c>
      <c r="D664" s="833" t="s">
        <v>2928</v>
      </c>
      <c r="E664" s="834" t="s">
        <v>1277</v>
      </c>
      <c r="F664" s="832" t="s">
        <v>1256</v>
      </c>
      <c r="G664" s="832" t="s">
        <v>1554</v>
      </c>
      <c r="H664" s="832" t="s">
        <v>586</v>
      </c>
      <c r="I664" s="832" t="s">
        <v>2278</v>
      </c>
      <c r="J664" s="832" t="s">
        <v>2279</v>
      </c>
      <c r="K664" s="832" t="s">
        <v>2280</v>
      </c>
      <c r="L664" s="835">
        <v>1629.94</v>
      </c>
      <c r="M664" s="835">
        <v>11409.58</v>
      </c>
      <c r="N664" s="832">
        <v>7</v>
      </c>
      <c r="O664" s="836">
        <v>2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12</v>
      </c>
      <c r="B665" s="832" t="s">
        <v>1253</v>
      </c>
      <c r="C665" s="832" t="s">
        <v>1259</v>
      </c>
      <c r="D665" s="833" t="s">
        <v>2928</v>
      </c>
      <c r="E665" s="834" t="s">
        <v>1277</v>
      </c>
      <c r="F665" s="832" t="s">
        <v>1256</v>
      </c>
      <c r="G665" s="832" t="s">
        <v>1554</v>
      </c>
      <c r="H665" s="832" t="s">
        <v>586</v>
      </c>
      <c r="I665" s="832" t="s">
        <v>2281</v>
      </c>
      <c r="J665" s="832" t="s">
        <v>2282</v>
      </c>
      <c r="K665" s="832" t="s">
        <v>2283</v>
      </c>
      <c r="L665" s="835">
        <v>3082.5</v>
      </c>
      <c r="M665" s="835">
        <v>9247.5</v>
      </c>
      <c r="N665" s="832">
        <v>3</v>
      </c>
      <c r="O665" s="836">
        <v>1</v>
      </c>
      <c r="P665" s="835">
        <v>9247.5</v>
      </c>
      <c r="Q665" s="837">
        <v>1</v>
      </c>
      <c r="R665" s="832">
        <v>3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12</v>
      </c>
      <c r="B666" s="832" t="s">
        <v>1253</v>
      </c>
      <c r="C666" s="832" t="s">
        <v>1259</v>
      </c>
      <c r="D666" s="833" t="s">
        <v>2928</v>
      </c>
      <c r="E666" s="834" t="s">
        <v>1277</v>
      </c>
      <c r="F666" s="832" t="s">
        <v>1256</v>
      </c>
      <c r="G666" s="832" t="s">
        <v>1554</v>
      </c>
      <c r="H666" s="832" t="s">
        <v>586</v>
      </c>
      <c r="I666" s="832" t="s">
        <v>2284</v>
      </c>
      <c r="J666" s="832" t="s">
        <v>2211</v>
      </c>
      <c r="K666" s="832" t="s">
        <v>2285</v>
      </c>
      <c r="L666" s="835">
        <v>1070</v>
      </c>
      <c r="M666" s="835">
        <v>19260</v>
      </c>
      <c r="N666" s="832">
        <v>18</v>
      </c>
      <c r="O666" s="836">
        <v>3</v>
      </c>
      <c r="P666" s="835">
        <v>19260</v>
      </c>
      <c r="Q666" s="837">
        <v>1</v>
      </c>
      <c r="R666" s="832">
        <v>18</v>
      </c>
      <c r="S666" s="837">
        <v>1</v>
      </c>
      <c r="T666" s="836">
        <v>3</v>
      </c>
      <c r="U666" s="838">
        <v>1</v>
      </c>
    </row>
    <row r="667" spans="1:21" ht="14.4" customHeight="1" x14ac:dyDescent="0.3">
      <c r="A667" s="831">
        <v>12</v>
      </c>
      <c r="B667" s="832" t="s">
        <v>1253</v>
      </c>
      <c r="C667" s="832" t="s">
        <v>1259</v>
      </c>
      <c r="D667" s="833" t="s">
        <v>2928</v>
      </c>
      <c r="E667" s="834" t="s">
        <v>1277</v>
      </c>
      <c r="F667" s="832" t="s">
        <v>1256</v>
      </c>
      <c r="G667" s="832" t="s">
        <v>1554</v>
      </c>
      <c r="H667" s="832" t="s">
        <v>586</v>
      </c>
      <c r="I667" s="832" t="s">
        <v>2286</v>
      </c>
      <c r="J667" s="832" t="s">
        <v>2287</v>
      </c>
      <c r="K667" s="832" t="s">
        <v>1980</v>
      </c>
      <c r="L667" s="835">
        <v>1599.49</v>
      </c>
      <c r="M667" s="835">
        <v>6397.96</v>
      </c>
      <c r="N667" s="832">
        <v>4</v>
      </c>
      <c r="O667" s="836">
        <v>1</v>
      </c>
      <c r="P667" s="835">
        <v>6397.96</v>
      </c>
      <c r="Q667" s="837">
        <v>1</v>
      </c>
      <c r="R667" s="832">
        <v>4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12</v>
      </c>
      <c r="B668" s="832" t="s">
        <v>1253</v>
      </c>
      <c r="C668" s="832" t="s">
        <v>1259</v>
      </c>
      <c r="D668" s="833" t="s">
        <v>2928</v>
      </c>
      <c r="E668" s="834" t="s">
        <v>1277</v>
      </c>
      <c r="F668" s="832" t="s">
        <v>1256</v>
      </c>
      <c r="G668" s="832" t="s">
        <v>1554</v>
      </c>
      <c r="H668" s="832" t="s">
        <v>586</v>
      </c>
      <c r="I668" s="832" t="s">
        <v>2288</v>
      </c>
      <c r="J668" s="832" t="s">
        <v>2289</v>
      </c>
      <c r="K668" s="832" t="s">
        <v>2290</v>
      </c>
      <c r="L668" s="835">
        <v>479.84</v>
      </c>
      <c r="M668" s="835">
        <v>1439.52</v>
      </c>
      <c r="N668" s="832">
        <v>3</v>
      </c>
      <c r="O668" s="836">
        <v>2</v>
      </c>
      <c r="P668" s="835">
        <v>1439.52</v>
      </c>
      <c r="Q668" s="837">
        <v>1</v>
      </c>
      <c r="R668" s="832">
        <v>3</v>
      </c>
      <c r="S668" s="837">
        <v>1</v>
      </c>
      <c r="T668" s="836">
        <v>2</v>
      </c>
      <c r="U668" s="838">
        <v>1</v>
      </c>
    </row>
    <row r="669" spans="1:21" ht="14.4" customHeight="1" x14ac:dyDescent="0.3">
      <c r="A669" s="831">
        <v>12</v>
      </c>
      <c r="B669" s="832" t="s">
        <v>1253</v>
      </c>
      <c r="C669" s="832" t="s">
        <v>1259</v>
      </c>
      <c r="D669" s="833" t="s">
        <v>2928</v>
      </c>
      <c r="E669" s="834" t="s">
        <v>1277</v>
      </c>
      <c r="F669" s="832" t="s">
        <v>1256</v>
      </c>
      <c r="G669" s="832" t="s">
        <v>1554</v>
      </c>
      <c r="H669" s="832" t="s">
        <v>586</v>
      </c>
      <c r="I669" s="832" t="s">
        <v>2291</v>
      </c>
      <c r="J669" s="832" t="s">
        <v>2214</v>
      </c>
      <c r="K669" s="832" t="s">
        <v>2292</v>
      </c>
      <c r="L669" s="835">
        <v>3060</v>
      </c>
      <c r="M669" s="835">
        <v>6120</v>
      </c>
      <c r="N669" s="832">
        <v>2</v>
      </c>
      <c r="O669" s="836">
        <v>2</v>
      </c>
      <c r="P669" s="835">
        <v>6120</v>
      </c>
      <c r="Q669" s="837">
        <v>1</v>
      </c>
      <c r="R669" s="832">
        <v>2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12</v>
      </c>
      <c r="B670" s="832" t="s">
        <v>1253</v>
      </c>
      <c r="C670" s="832" t="s">
        <v>1259</v>
      </c>
      <c r="D670" s="833" t="s">
        <v>2928</v>
      </c>
      <c r="E670" s="834" t="s">
        <v>1277</v>
      </c>
      <c r="F670" s="832" t="s">
        <v>1256</v>
      </c>
      <c r="G670" s="832" t="s">
        <v>1558</v>
      </c>
      <c r="H670" s="832" t="s">
        <v>586</v>
      </c>
      <c r="I670" s="832" t="s">
        <v>2293</v>
      </c>
      <c r="J670" s="832" t="s">
        <v>2294</v>
      </c>
      <c r="K670" s="832" t="s">
        <v>2295</v>
      </c>
      <c r="L670" s="835">
        <v>56.25</v>
      </c>
      <c r="M670" s="835">
        <v>3375</v>
      </c>
      <c r="N670" s="832">
        <v>60</v>
      </c>
      <c r="O670" s="836">
        <v>2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12</v>
      </c>
      <c r="B671" s="832" t="s">
        <v>1253</v>
      </c>
      <c r="C671" s="832" t="s">
        <v>1259</v>
      </c>
      <c r="D671" s="833" t="s">
        <v>2928</v>
      </c>
      <c r="E671" s="834" t="s">
        <v>1277</v>
      </c>
      <c r="F671" s="832" t="s">
        <v>1256</v>
      </c>
      <c r="G671" s="832" t="s">
        <v>1558</v>
      </c>
      <c r="H671" s="832" t="s">
        <v>586</v>
      </c>
      <c r="I671" s="832" t="s">
        <v>2296</v>
      </c>
      <c r="J671" s="832" t="s">
        <v>2297</v>
      </c>
      <c r="K671" s="832" t="s">
        <v>1561</v>
      </c>
      <c r="L671" s="835">
        <v>99</v>
      </c>
      <c r="M671" s="835">
        <v>3564</v>
      </c>
      <c r="N671" s="832">
        <v>36</v>
      </c>
      <c r="O671" s="836">
        <v>9</v>
      </c>
      <c r="P671" s="835">
        <v>3564</v>
      </c>
      <c r="Q671" s="837">
        <v>1</v>
      </c>
      <c r="R671" s="832">
        <v>36</v>
      </c>
      <c r="S671" s="837">
        <v>1</v>
      </c>
      <c r="T671" s="836">
        <v>9</v>
      </c>
      <c r="U671" s="838">
        <v>1</v>
      </c>
    </row>
    <row r="672" spans="1:21" ht="14.4" customHeight="1" x14ac:dyDescent="0.3">
      <c r="A672" s="831">
        <v>12</v>
      </c>
      <c r="B672" s="832" t="s">
        <v>1253</v>
      </c>
      <c r="C672" s="832" t="s">
        <v>1259</v>
      </c>
      <c r="D672" s="833" t="s">
        <v>2928</v>
      </c>
      <c r="E672" s="834" t="s">
        <v>1277</v>
      </c>
      <c r="F672" s="832" t="s">
        <v>1256</v>
      </c>
      <c r="G672" s="832" t="s">
        <v>1558</v>
      </c>
      <c r="H672" s="832" t="s">
        <v>586</v>
      </c>
      <c r="I672" s="832" t="s">
        <v>1562</v>
      </c>
      <c r="J672" s="832" t="s">
        <v>1563</v>
      </c>
      <c r="K672" s="832" t="s">
        <v>1564</v>
      </c>
      <c r="L672" s="835">
        <v>50</v>
      </c>
      <c r="M672" s="835">
        <v>900</v>
      </c>
      <c r="N672" s="832">
        <v>18</v>
      </c>
      <c r="O672" s="836">
        <v>9</v>
      </c>
      <c r="P672" s="835">
        <v>900</v>
      </c>
      <c r="Q672" s="837">
        <v>1</v>
      </c>
      <c r="R672" s="832">
        <v>18</v>
      </c>
      <c r="S672" s="837">
        <v>1</v>
      </c>
      <c r="T672" s="836">
        <v>9</v>
      </c>
      <c r="U672" s="838">
        <v>1</v>
      </c>
    </row>
    <row r="673" spans="1:21" ht="14.4" customHeight="1" x14ac:dyDescent="0.3">
      <c r="A673" s="831">
        <v>12</v>
      </c>
      <c r="B673" s="832" t="s">
        <v>1253</v>
      </c>
      <c r="C673" s="832" t="s">
        <v>1259</v>
      </c>
      <c r="D673" s="833" t="s">
        <v>2928</v>
      </c>
      <c r="E673" s="834" t="s">
        <v>1277</v>
      </c>
      <c r="F673" s="832" t="s">
        <v>1256</v>
      </c>
      <c r="G673" s="832" t="s">
        <v>1300</v>
      </c>
      <c r="H673" s="832" t="s">
        <v>586</v>
      </c>
      <c r="I673" s="832" t="s">
        <v>1397</v>
      </c>
      <c r="J673" s="832" t="s">
        <v>1398</v>
      </c>
      <c r="K673" s="832" t="s">
        <v>1399</v>
      </c>
      <c r="L673" s="835">
        <v>48.75</v>
      </c>
      <c r="M673" s="835">
        <v>195</v>
      </c>
      <c r="N673" s="832">
        <v>4</v>
      </c>
      <c r="O673" s="836">
        <v>2</v>
      </c>
      <c r="P673" s="835">
        <v>195</v>
      </c>
      <c r="Q673" s="837">
        <v>1</v>
      </c>
      <c r="R673" s="832">
        <v>4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12</v>
      </c>
      <c r="B674" s="832" t="s">
        <v>1253</v>
      </c>
      <c r="C674" s="832" t="s">
        <v>1259</v>
      </c>
      <c r="D674" s="833" t="s">
        <v>2928</v>
      </c>
      <c r="E674" s="834" t="s">
        <v>1277</v>
      </c>
      <c r="F674" s="832" t="s">
        <v>1256</v>
      </c>
      <c r="G674" s="832" t="s">
        <v>1300</v>
      </c>
      <c r="H674" s="832" t="s">
        <v>586</v>
      </c>
      <c r="I674" s="832" t="s">
        <v>1900</v>
      </c>
      <c r="J674" s="832" t="s">
        <v>1901</v>
      </c>
      <c r="K674" s="832" t="s">
        <v>1902</v>
      </c>
      <c r="L674" s="835">
        <v>420</v>
      </c>
      <c r="M674" s="835">
        <v>21000</v>
      </c>
      <c r="N674" s="832">
        <v>50</v>
      </c>
      <c r="O674" s="836">
        <v>25</v>
      </c>
      <c r="P674" s="835">
        <v>20160</v>
      </c>
      <c r="Q674" s="837">
        <v>0.96</v>
      </c>
      <c r="R674" s="832">
        <v>48</v>
      </c>
      <c r="S674" s="837">
        <v>0.96</v>
      </c>
      <c r="T674" s="836">
        <v>24</v>
      </c>
      <c r="U674" s="838">
        <v>0.96</v>
      </c>
    </row>
    <row r="675" spans="1:21" ht="14.4" customHeight="1" x14ac:dyDescent="0.3">
      <c r="A675" s="831">
        <v>12</v>
      </c>
      <c r="B675" s="832" t="s">
        <v>1253</v>
      </c>
      <c r="C675" s="832" t="s">
        <v>1259</v>
      </c>
      <c r="D675" s="833" t="s">
        <v>2928</v>
      </c>
      <c r="E675" s="834" t="s">
        <v>1277</v>
      </c>
      <c r="F675" s="832" t="s">
        <v>1256</v>
      </c>
      <c r="G675" s="832" t="s">
        <v>1300</v>
      </c>
      <c r="H675" s="832" t="s">
        <v>586</v>
      </c>
      <c r="I675" s="832" t="s">
        <v>2298</v>
      </c>
      <c r="J675" s="832" t="s">
        <v>2299</v>
      </c>
      <c r="K675" s="832" t="s">
        <v>2138</v>
      </c>
      <c r="L675" s="835">
        <v>87</v>
      </c>
      <c r="M675" s="835">
        <v>609</v>
      </c>
      <c r="N675" s="832">
        <v>7</v>
      </c>
      <c r="O675" s="836">
        <v>5</v>
      </c>
      <c r="P675" s="835">
        <v>87</v>
      </c>
      <c r="Q675" s="837">
        <v>0.14285714285714285</v>
      </c>
      <c r="R675" s="832">
        <v>1</v>
      </c>
      <c r="S675" s="837">
        <v>0.14285714285714285</v>
      </c>
      <c r="T675" s="836">
        <v>1</v>
      </c>
      <c r="U675" s="838">
        <v>0.2</v>
      </c>
    </row>
    <row r="676" spans="1:21" ht="14.4" customHeight="1" x14ac:dyDescent="0.3">
      <c r="A676" s="831">
        <v>12</v>
      </c>
      <c r="B676" s="832" t="s">
        <v>1253</v>
      </c>
      <c r="C676" s="832" t="s">
        <v>1259</v>
      </c>
      <c r="D676" s="833" t="s">
        <v>2928</v>
      </c>
      <c r="E676" s="834" t="s">
        <v>1277</v>
      </c>
      <c r="F676" s="832" t="s">
        <v>1256</v>
      </c>
      <c r="G676" s="832" t="s">
        <v>1300</v>
      </c>
      <c r="H676" s="832" t="s">
        <v>586</v>
      </c>
      <c r="I676" s="832" t="s">
        <v>1571</v>
      </c>
      <c r="J676" s="832" t="s">
        <v>1572</v>
      </c>
      <c r="K676" s="832" t="s">
        <v>1573</v>
      </c>
      <c r="L676" s="835">
        <v>500</v>
      </c>
      <c r="M676" s="835">
        <v>2500</v>
      </c>
      <c r="N676" s="832">
        <v>5</v>
      </c>
      <c r="O676" s="836">
        <v>2</v>
      </c>
      <c r="P676" s="835">
        <v>2500</v>
      </c>
      <c r="Q676" s="837">
        <v>1</v>
      </c>
      <c r="R676" s="832">
        <v>5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12</v>
      </c>
      <c r="B677" s="832" t="s">
        <v>1253</v>
      </c>
      <c r="C677" s="832" t="s">
        <v>1259</v>
      </c>
      <c r="D677" s="833" t="s">
        <v>2928</v>
      </c>
      <c r="E677" s="834" t="s">
        <v>1277</v>
      </c>
      <c r="F677" s="832" t="s">
        <v>1256</v>
      </c>
      <c r="G677" s="832" t="s">
        <v>1300</v>
      </c>
      <c r="H677" s="832" t="s">
        <v>586</v>
      </c>
      <c r="I677" s="832" t="s">
        <v>1301</v>
      </c>
      <c r="J677" s="832" t="s">
        <v>1302</v>
      </c>
      <c r="K677" s="832" t="s">
        <v>1303</v>
      </c>
      <c r="L677" s="835">
        <v>190</v>
      </c>
      <c r="M677" s="835">
        <v>760</v>
      </c>
      <c r="N677" s="832">
        <v>4</v>
      </c>
      <c r="O677" s="836">
        <v>2</v>
      </c>
      <c r="P677" s="835">
        <v>760</v>
      </c>
      <c r="Q677" s="837">
        <v>1</v>
      </c>
      <c r="R677" s="832">
        <v>4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12</v>
      </c>
      <c r="B678" s="832" t="s">
        <v>1253</v>
      </c>
      <c r="C678" s="832" t="s">
        <v>1259</v>
      </c>
      <c r="D678" s="833" t="s">
        <v>2928</v>
      </c>
      <c r="E678" s="834" t="s">
        <v>1277</v>
      </c>
      <c r="F678" s="832" t="s">
        <v>1256</v>
      </c>
      <c r="G678" s="832" t="s">
        <v>1300</v>
      </c>
      <c r="H678" s="832" t="s">
        <v>586</v>
      </c>
      <c r="I678" s="832" t="s">
        <v>1400</v>
      </c>
      <c r="J678" s="832" t="s">
        <v>1401</v>
      </c>
      <c r="K678" s="832" t="s">
        <v>1402</v>
      </c>
      <c r="L678" s="835">
        <v>500</v>
      </c>
      <c r="M678" s="835">
        <v>2000</v>
      </c>
      <c r="N678" s="832">
        <v>4</v>
      </c>
      <c r="O678" s="836">
        <v>2</v>
      </c>
      <c r="P678" s="835">
        <v>2000</v>
      </c>
      <c r="Q678" s="837">
        <v>1</v>
      </c>
      <c r="R678" s="832">
        <v>4</v>
      </c>
      <c r="S678" s="837">
        <v>1</v>
      </c>
      <c r="T678" s="836">
        <v>2</v>
      </c>
      <c r="U678" s="838">
        <v>1</v>
      </c>
    </row>
    <row r="679" spans="1:21" ht="14.4" customHeight="1" x14ac:dyDescent="0.3">
      <c r="A679" s="831">
        <v>12</v>
      </c>
      <c r="B679" s="832" t="s">
        <v>1253</v>
      </c>
      <c r="C679" s="832" t="s">
        <v>1259</v>
      </c>
      <c r="D679" s="833" t="s">
        <v>2928</v>
      </c>
      <c r="E679" s="834" t="s">
        <v>1277</v>
      </c>
      <c r="F679" s="832" t="s">
        <v>1256</v>
      </c>
      <c r="G679" s="832" t="s">
        <v>1615</v>
      </c>
      <c r="H679" s="832" t="s">
        <v>586</v>
      </c>
      <c r="I679" s="832" t="s">
        <v>1750</v>
      </c>
      <c r="J679" s="832" t="s">
        <v>1620</v>
      </c>
      <c r="K679" s="832" t="s">
        <v>1751</v>
      </c>
      <c r="L679" s="835">
        <v>1500</v>
      </c>
      <c r="M679" s="835">
        <v>45000</v>
      </c>
      <c r="N679" s="832">
        <v>30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12</v>
      </c>
      <c r="B680" s="832" t="s">
        <v>1253</v>
      </c>
      <c r="C680" s="832" t="s">
        <v>1259</v>
      </c>
      <c r="D680" s="833" t="s">
        <v>2928</v>
      </c>
      <c r="E680" s="834" t="s">
        <v>1277</v>
      </c>
      <c r="F680" s="832" t="s">
        <v>1256</v>
      </c>
      <c r="G680" s="832" t="s">
        <v>1615</v>
      </c>
      <c r="H680" s="832" t="s">
        <v>586</v>
      </c>
      <c r="I680" s="832" t="s">
        <v>2300</v>
      </c>
      <c r="J680" s="832" t="s">
        <v>2301</v>
      </c>
      <c r="K680" s="832" t="s">
        <v>1751</v>
      </c>
      <c r="L680" s="835">
        <v>1500</v>
      </c>
      <c r="M680" s="835">
        <v>22500</v>
      </c>
      <c r="N680" s="832">
        <v>15</v>
      </c>
      <c r="O680" s="836">
        <v>1</v>
      </c>
      <c r="P680" s="835">
        <v>22500</v>
      </c>
      <c r="Q680" s="837">
        <v>1</v>
      </c>
      <c r="R680" s="832">
        <v>15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12</v>
      </c>
      <c r="B681" s="832" t="s">
        <v>1253</v>
      </c>
      <c r="C681" s="832" t="s">
        <v>1259</v>
      </c>
      <c r="D681" s="833" t="s">
        <v>2928</v>
      </c>
      <c r="E681" s="834" t="s">
        <v>1279</v>
      </c>
      <c r="F681" s="832" t="s">
        <v>1254</v>
      </c>
      <c r="G681" s="832" t="s">
        <v>1767</v>
      </c>
      <c r="H681" s="832" t="s">
        <v>628</v>
      </c>
      <c r="I681" s="832" t="s">
        <v>2302</v>
      </c>
      <c r="J681" s="832" t="s">
        <v>1218</v>
      </c>
      <c r="K681" s="832" t="s">
        <v>2303</v>
      </c>
      <c r="L681" s="835">
        <v>9.4</v>
      </c>
      <c r="M681" s="835">
        <v>18.8</v>
      </c>
      <c r="N681" s="832">
        <v>2</v>
      </c>
      <c r="O681" s="836">
        <v>0.5</v>
      </c>
      <c r="P681" s="835">
        <v>18.8</v>
      </c>
      <c r="Q681" s="837">
        <v>1</v>
      </c>
      <c r="R681" s="832">
        <v>2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12</v>
      </c>
      <c r="B682" s="832" t="s">
        <v>1253</v>
      </c>
      <c r="C682" s="832" t="s">
        <v>1259</v>
      </c>
      <c r="D682" s="833" t="s">
        <v>2928</v>
      </c>
      <c r="E682" s="834" t="s">
        <v>1279</v>
      </c>
      <c r="F682" s="832" t="s">
        <v>1254</v>
      </c>
      <c r="G682" s="832" t="s">
        <v>1403</v>
      </c>
      <c r="H682" s="832" t="s">
        <v>586</v>
      </c>
      <c r="I682" s="832" t="s">
        <v>1404</v>
      </c>
      <c r="J682" s="832" t="s">
        <v>1405</v>
      </c>
      <c r="K682" s="832" t="s">
        <v>1406</v>
      </c>
      <c r="L682" s="835">
        <v>0</v>
      </c>
      <c r="M682" s="835">
        <v>0</v>
      </c>
      <c r="N682" s="832">
        <v>4</v>
      </c>
      <c r="O682" s="836">
        <v>2</v>
      </c>
      <c r="P682" s="835">
        <v>0</v>
      </c>
      <c r="Q682" s="837"/>
      <c r="R682" s="832">
        <v>4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12</v>
      </c>
      <c r="B683" s="832" t="s">
        <v>1253</v>
      </c>
      <c r="C683" s="832" t="s">
        <v>1259</v>
      </c>
      <c r="D683" s="833" t="s">
        <v>2928</v>
      </c>
      <c r="E683" s="834" t="s">
        <v>1279</v>
      </c>
      <c r="F683" s="832" t="s">
        <v>1254</v>
      </c>
      <c r="G683" s="832" t="s">
        <v>1403</v>
      </c>
      <c r="H683" s="832" t="s">
        <v>586</v>
      </c>
      <c r="I683" s="832" t="s">
        <v>1645</v>
      </c>
      <c r="J683" s="832" t="s">
        <v>1646</v>
      </c>
      <c r="K683" s="832" t="s">
        <v>1647</v>
      </c>
      <c r="L683" s="835">
        <v>0</v>
      </c>
      <c r="M683" s="835">
        <v>0</v>
      </c>
      <c r="N683" s="832">
        <v>1</v>
      </c>
      <c r="O683" s="836">
        <v>1</v>
      </c>
      <c r="P683" s="835">
        <v>0</v>
      </c>
      <c r="Q683" s="837"/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1253</v>
      </c>
      <c r="C684" s="832" t="s">
        <v>1259</v>
      </c>
      <c r="D684" s="833" t="s">
        <v>2928</v>
      </c>
      <c r="E684" s="834" t="s">
        <v>1279</v>
      </c>
      <c r="F684" s="832" t="s">
        <v>1254</v>
      </c>
      <c r="G684" s="832" t="s">
        <v>1768</v>
      </c>
      <c r="H684" s="832" t="s">
        <v>586</v>
      </c>
      <c r="I684" s="832" t="s">
        <v>1769</v>
      </c>
      <c r="J684" s="832" t="s">
        <v>821</v>
      </c>
      <c r="K684" s="832" t="s">
        <v>1770</v>
      </c>
      <c r="L684" s="835">
        <v>0</v>
      </c>
      <c r="M684" s="835">
        <v>0</v>
      </c>
      <c r="N684" s="832">
        <v>7</v>
      </c>
      <c r="O684" s="836">
        <v>1</v>
      </c>
      <c r="P684" s="835">
        <v>0</v>
      </c>
      <c r="Q684" s="837"/>
      <c r="R684" s="832">
        <v>7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1253</v>
      </c>
      <c r="C685" s="832" t="s">
        <v>1259</v>
      </c>
      <c r="D685" s="833" t="s">
        <v>2928</v>
      </c>
      <c r="E685" s="834" t="s">
        <v>1279</v>
      </c>
      <c r="F685" s="832" t="s">
        <v>1254</v>
      </c>
      <c r="G685" s="832" t="s">
        <v>1407</v>
      </c>
      <c r="H685" s="832" t="s">
        <v>586</v>
      </c>
      <c r="I685" s="832" t="s">
        <v>1408</v>
      </c>
      <c r="J685" s="832" t="s">
        <v>1409</v>
      </c>
      <c r="K685" s="832" t="s">
        <v>1410</v>
      </c>
      <c r="L685" s="835">
        <v>55.95</v>
      </c>
      <c r="M685" s="835">
        <v>671.40000000000009</v>
      </c>
      <c r="N685" s="832">
        <v>12</v>
      </c>
      <c r="O685" s="836">
        <v>1.5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12</v>
      </c>
      <c r="B686" s="832" t="s">
        <v>1253</v>
      </c>
      <c r="C686" s="832" t="s">
        <v>1259</v>
      </c>
      <c r="D686" s="833" t="s">
        <v>2928</v>
      </c>
      <c r="E686" s="834" t="s">
        <v>1279</v>
      </c>
      <c r="F686" s="832" t="s">
        <v>1254</v>
      </c>
      <c r="G686" s="832" t="s">
        <v>1413</v>
      </c>
      <c r="H686" s="832" t="s">
        <v>628</v>
      </c>
      <c r="I686" s="832" t="s">
        <v>1414</v>
      </c>
      <c r="J686" s="832" t="s">
        <v>1415</v>
      </c>
      <c r="K686" s="832" t="s">
        <v>1416</v>
      </c>
      <c r="L686" s="835">
        <v>1091.0899999999999</v>
      </c>
      <c r="M686" s="835">
        <v>4364.3599999999997</v>
      </c>
      <c r="N686" s="832">
        <v>4</v>
      </c>
      <c r="O686" s="836">
        <v>2</v>
      </c>
      <c r="P686" s="835">
        <v>1091.0899999999999</v>
      </c>
      <c r="Q686" s="837">
        <v>0.25</v>
      </c>
      <c r="R686" s="832">
        <v>1</v>
      </c>
      <c r="S686" s="837">
        <v>0.25</v>
      </c>
      <c r="T686" s="836">
        <v>1</v>
      </c>
      <c r="U686" s="838">
        <v>0.5</v>
      </c>
    </row>
    <row r="687" spans="1:21" ht="14.4" customHeight="1" x14ac:dyDescent="0.3">
      <c r="A687" s="831">
        <v>12</v>
      </c>
      <c r="B687" s="832" t="s">
        <v>1253</v>
      </c>
      <c r="C687" s="832" t="s">
        <v>1259</v>
      </c>
      <c r="D687" s="833" t="s">
        <v>2928</v>
      </c>
      <c r="E687" s="834" t="s">
        <v>1279</v>
      </c>
      <c r="F687" s="832" t="s">
        <v>1254</v>
      </c>
      <c r="G687" s="832" t="s">
        <v>1413</v>
      </c>
      <c r="H687" s="832" t="s">
        <v>628</v>
      </c>
      <c r="I687" s="832" t="s">
        <v>1662</v>
      </c>
      <c r="J687" s="832" t="s">
        <v>1415</v>
      </c>
      <c r="K687" s="832" t="s">
        <v>1663</v>
      </c>
      <c r="L687" s="835">
        <v>3818.86</v>
      </c>
      <c r="M687" s="835">
        <v>3818.86</v>
      </c>
      <c r="N687" s="832">
        <v>1</v>
      </c>
      <c r="O687" s="836">
        <v>1</v>
      </c>
      <c r="P687" s="835">
        <v>3818.86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12</v>
      </c>
      <c r="B688" s="832" t="s">
        <v>1253</v>
      </c>
      <c r="C688" s="832" t="s">
        <v>1259</v>
      </c>
      <c r="D688" s="833" t="s">
        <v>2928</v>
      </c>
      <c r="E688" s="834" t="s">
        <v>1279</v>
      </c>
      <c r="F688" s="832" t="s">
        <v>1254</v>
      </c>
      <c r="G688" s="832" t="s">
        <v>2304</v>
      </c>
      <c r="H688" s="832" t="s">
        <v>628</v>
      </c>
      <c r="I688" s="832" t="s">
        <v>2305</v>
      </c>
      <c r="J688" s="832" t="s">
        <v>1121</v>
      </c>
      <c r="K688" s="832" t="s">
        <v>1511</v>
      </c>
      <c r="L688" s="835">
        <v>117.03</v>
      </c>
      <c r="M688" s="835">
        <v>117.03</v>
      </c>
      <c r="N688" s="832">
        <v>1</v>
      </c>
      <c r="O688" s="836">
        <v>0.5</v>
      </c>
      <c r="P688" s="835">
        <v>117.03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12</v>
      </c>
      <c r="B689" s="832" t="s">
        <v>1253</v>
      </c>
      <c r="C689" s="832" t="s">
        <v>1259</v>
      </c>
      <c r="D689" s="833" t="s">
        <v>2928</v>
      </c>
      <c r="E689" s="834" t="s">
        <v>1279</v>
      </c>
      <c r="F689" s="832" t="s">
        <v>1254</v>
      </c>
      <c r="G689" s="832" t="s">
        <v>1315</v>
      </c>
      <c r="H689" s="832" t="s">
        <v>628</v>
      </c>
      <c r="I689" s="832" t="s">
        <v>1167</v>
      </c>
      <c r="J689" s="832" t="s">
        <v>1168</v>
      </c>
      <c r="K689" s="832" t="s">
        <v>958</v>
      </c>
      <c r="L689" s="835">
        <v>170.52</v>
      </c>
      <c r="M689" s="835">
        <v>2216.7600000000002</v>
      </c>
      <c r="N689" s="832">
        <v>13</v>
      </c>
      <c r="O689" s="836">
        <v>8</v>
      </c>
      <c r="P689" s="835">
        <v>1193.6400000000001</v>
      </c>
      <c r="Q689" s="837">
        <v>0.53846153846153844</v>
      </c>
      <c r="R689" s="832">
        <v>7</v>
      </c>
      <c r="S689" s="837">
        <v>0.53846153846153844</v>
      </c>
      <c r="T689" s="836">
        <v>3.5</v>
      </c>
      <c r="U689" s="838">
        <v>0.4375</v>
      </c>
    </row>
    <row r="690" spans="1:21" ht="14.4" customHeight="1" x14ac:dyDescent="0.3">
      <c r="A690" s="831">
        <v>12</v>
      </c>
      <c r="B690" s="832" t="s">
        <v>1253</v>
      </c>
      <c r="C690" s="832" t="s">
        <v>1259</v>
      </c>
      <c r="D690" s="833" t="s">
        <v>2928</v>
      </c>
      <c r="E690" s="834" t="s">
        <v>1279</v>
      </c>
      <c r="F690" s="832" t="s">
        <v>1254</v>
      </c>
      <c r="G690" s="832" t="s">
        <v>1305</v>
      </c>
      <c r="H690" s="832" t="s">
        <v>586</v>
      </c>
      <c r="I690" s="832" t="s">
        <v>1422</v>
      </c>
      <c r="J690" s="832" t="s">
        <v>1423</v>
      </c>
      <c r="K690" s="832" t="s">
        <v>958</v>
      </c>
      <c r="L690" s="835">
        <v>78.33</v>
      </c>
      <c r="M690" s="835">
        <v>313.32</v>
      </c>
      <c r="N690" s="832">
        <v>4</v>
      </c>
      <c r="O690" s="836">
        <v>3</v>
      </c>
      <c r="P690" s="835">
        <v>156.66</v>
      </c>
      <c r="Q690" s="837">
        <v>0.5</v>
      </c>
      <c r="R690" s="832">
        <v>2</v>
      </c>
      <c r="S690" s="837">
        <v>0.5</v>
      </c>
      <c r="T690" s="836">
        <v>2</v>
      </c>
      <c r="U690" s="838">
        <v>0.66666666666666663</v>
      </c>
    </row>
    <row r="691" spans="1:21" ht="14.4" customHeight="1" x14ac:dyDescent="0.3">
      <c r="A691" s="831">
        <v>12</v>
      </c>
      <c r="B691" s="832" t="s">
        <v>1253</v>
      </c>
      <c r="C691" s="832" t="s">
        <v>1259</v>
      </c>
      <c r="D691" s="833" t="s">
        <v>2928</v>
      </c>
      <c r="E691" s="834" t="s">
        <v>1279</v>
      </c>
      <c r="F691" s="832" t="s">
        <v>1254</v>
      </c>
      <c r="G691" s="832" t="s">
        <v>1779</v>
      </c>
      <c r="H691" s="832" t="s">
        <v>586</v>
      </c>
      <c r="I691" s="832" t="s">
        <v>2306</v>
      </c>
      <c r="J691" s="832" t="s">
        <v>2046</v>
      </c>
      <c r="K691" s="832" t="s">
        <v>2307</v>
      </c>
      <c r="L691" s="835">
        <v>176.32</v>
      </c>
      <c r="M691" s="835">
        <v>176.32</v>
      </c>
      <c r="N691" s="832">
        <v>1</v>
      </c>
      <c r="O691" s="836">
        <v>1</v>
      </c>
      <c r="P691" s="835">
        <v>176.32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12</v>
      </c>
      <c r="B692" s="832" t="s">
        <v>1253</v>
      </c>
      <c r="C692" s="832" t="s">
        <v>1259</v>
      </c>
      <c r="D692" s="833" t="s">
        <v>2928</v>
      </c>
      <c r="E692" s="834" t="s">
        <v>1279</v>
      </c>
      <c r="F692" s="832" t="s">
        <v>1254</v>
      </c>
      <c r="G692" s="832" t="s">
        <v>1424</v>
      </c>
      <c r="H692" s="832" t="s">
        <v>586</v>
      </c>
      <c r="I692" s="832" t="s">
        <v>1428</v>
      </c>
      <c r="J692" s="832" t="s">
        <v>1426</v>
      </c>
      <c r="K692" s="832" t="s">
        <v>1429</v>
      </c>
      <c r="L692" s="835">
        <v>1154.81</v>
      </c>
      <c r="M692" s="835">
        <v>17322.149999999998</v>
      </c>
      <c r="N692" s="832">
        <v>15</v>
      </c>
      <c r="O692" s="836">
        <v>4</v>
      </c>
      <c r="P692" s="835">
        <v>13857.72</v>
      </c>
      <c r="Q692" s="837">
        <v>0.8</v>
      </c>
      <c r="R692" s="832">
        <v>12</v>
      </c>
      <c r="S692" s="837">
        <v>0.8</v>
      </c>
      <c r="T692" s="836">
        <v>3.5</v>
      </c>
      <c r="U692" s="838">
        <v>0.875</v>
      </c>
    </row>
    <row r="693" spans="1:21" ht="14.4" customHeight="1" x14ac:dyDescent="0.3">
      <c r="A693" s="831">
        <v>12</v>
      </c>
      <c r="B693" s="832" t="s">
        <v>1253</v>
      </c>
      <c r="C693" s="832" t="s">
        <v>1259</v>
      </c>
      <c r="D693" s="833" t="s">
        <v>2928</v>
      </c>
      <c r="E693" s="834" t="s">
        <v>1279</v>
      </c>
      <c r="F693" s="832" t="s">
        <v>1254</v>
      </c>
      <c r="G693" s="832" t="s">
        <v>1424</v>
      </c>
      <c r="H693" s="832" t="s">
        <v>586</v>
      </c>
      <c r="I693" s="832" t="s">
        <v>1428</v>
      </c>
      <c r="J693" s="832" t="s">
        <v>1426</v>
      </c>
      <c r="K693" s="832" t="s">
        <v>1429</v>
      </c>
      <c r="L693" s="835">
        <v>1047.94</v>
      </c>
      <c r="M693" s="835">
        <v>3143.82</v>
      </c>
      <c r="N693" s="832">
        <v>3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12</v>
      </c>
      <c r="B694" s="832" t="s">
        <v>1253</v>
      </c>
      <c r="C694" s="832" t="s">
        <v>1259</v>
      </c>
      <c r="D694" s="833" t="s">
        <v>2928</v>
      </c>
      <c r="E694" s="834" t="s">
        <v>1279</v>
      </c>
      <c r="F694" s="832" t="s">
        <v>1254</v>
      </c>
      <c r="G694" s="832" t="s">
        <v>1424</v>
      </c>
      <c r="H694" s="832" t="s">
        <v>586</v>
      </c>
      <c r="I694" s="832" t="s">
        <v>2308</v>
      </c>
      <c r="J694" s="832" t="s">
        <v>2309</v>
      </c>
      <c r="K694" s="832" t="s">
        <v>2310</v>
      </c>
      <c r="L694" s="835">
        <v>672.43</v>
      </c>
      <c r="M694" s="835">
        <v>2017.29</v>
      </c>
      <c r="N694" s="832">
        <v>3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12</v>
      </c>
      <c r="B695" s="832" t="s">
        <v>1253</v>
      </c>
      <c r="C695" s="832" t="s">
        <v>1259</v>
      </c>
      <c r="D695" s="833" t="s">
        <v>2928</v>
      </c>
      <c r="E695" s="834" t="s">
        <v>1279</v>
      </c>
      <c r="F695" s="832" t="s">
        <v>1254</v>
      </c>
      <c r="G695" s="832" t="s">
        <v>2311</v>
      </c>
      <c r="H695" s="832" t="s">
        <v>586</v>
      </c>
      <c r="I695" s="832" t="s">
        <v>2312</v>
      </c>
      <c r="J695" s="832" t="s">
        <v>684</v>
      </c>
      <c r="K695" s="832" t="s">
        <v>2313</v>
      </c>
      <c r="L695" s="835">
        <v>18.809999999999999</v>
      </c>
      <c r="M695" s="835">
        <v>18.809999999999999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12</v>
      </c>
      <c r="B696" s="832" t="s">
        <v>1253</v>
      </c>
      <c r="C696" s="832" t="s">
        <v>1259</v>
      </c>
      <c r="D696" s="833" t="s">
        <v>2928</v>
      </c>
      <c r="E696" s="834" t="s">
        <v>1279</v>
      </c>
      <c r="F696" s="832" t="s">
        <v>1254</v>
      </c>
      <c r="G696" s="832" t="s">
        <v>2311</v>
      </c>
      <c r="H696" s="832" t="s">
        <v>586</v>
      </c>
      <c r="I696" s="832" t="s">
        <v>2314</v>
      </c>
      <c r="J696" s="832" t="s">
        <v>684</v>
      </c>
      <c r="K696" s="832" t="s">
        <v>2315</v>
      </c>
      <c r="L696" s="835">
        <v>37.61</v>
      </c>
      <c r="M696" s="835">
        <v>75.22</v>
      </c>
      <c r="N696" s="832">
        <v>2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12</v>
      </c>
      <c r="B697" s="832" t="s">
        <v>1253</v>
      </c>
      <c r="C697" s="832" t="s">
        <v>1259</v>
      </c>
      <c r="D697" s="833" t="s">
        <v>2928</v>
      </c>
      <c r="E697" s="834" t="s">
        <v>1279</v>
      </c>
      <c r="F697" s="832" t="s">
        <v>1254</v>
      </c>
      <c r="G697" s="832" t="s">
        <v>2316</v>
      </c>
      <c r="H697" s="832" t="s">
        <v>586</v>
      </c>
      <c r="I697" s="832" t="s">
        <v>2317</v>
      </c>
      <c r="J697" s="832" t="s">
        <v>682</v>
      </c>
      <c r="K697" s="832" t="s">
        <v>2318</v>
      </c>
      <c r="L697" s="835">
        <v>273.33</v>
      </c>
      <c r="M697" s="835">
        <v>273.33</v>
      </c>
      <c r="N697" s="832">
        <v>1</v>
      </c>
      <c r="O697" s="836">
        <v>1</v>
      </c>
      <c r="P697" s="835">
        <v>273.33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12</v>
      </c>
      <c r="B698" s="832" t="s">
        <v>1253</v>
      </c>
      <c r="C698" s="832" t="s">
        <v>1259</v>
      </c>
      <c r="D698" s="833" t="s">
        <v>2928</v>
      </c>
      <c r="E698" s="834" t="s">
        <v>1279</v>
      </c>
      <c r="F698" s="832" t="s">
        <v>1254</v>
      </c>
      <c r="G698" s="832" t="s">
        <v>1667</v>
      </c>
      <c r="H698" s="832" t="s">
        <v>586</v>
      </c>
      <c r="I698" s="832" t="s">
        <v>1668</v>
      </c>
      <c r="J698" s="832" t="s">
        <v>1669</v>
      </c>
      <c r="K698" s="832" t="s">
        <v>1670</v>
      </c>
      <c r="L698" s="835">
        <v>208.39</v>
      </c>
      <c r="M698" s="835">
        <v>416.78</v>
      </c>
      <c r="N698" s="832">
        <v>2</v>
      </c>
      <c r="O698" s="836">
        <v>1.5</v>
      </c>
      <c r="P698" s="835">
        <v>416.78</v>
      </c>
      <c r="Q698" s="837">
        <v>1</v>
      </c>
      <c r="R698" s="832">
        <v>2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12</v>
      </c>
      <c r="B699" s="832" t="s">
        <v>1253</v>
      </c>
      <c r="C699" s="832" t="s">
        <v>1259</v>
      </c>
      <c r="D699" s="833" t="s">
        <v>2928</v>
      </c>
      <c r="E699" s="834" t="s">
        <v>1279</v>
      </c>
      <c r="F699" s="832" t="s">
        <v>1254</v>
      </c>
      <c r="G699" s="832" t="s">
        <v>1667</v>
      </c>
      <c r="H699" s="832" t="s">
        <v>586</v>
      </c>
      <c r="I699" s="832" t="s">
        <v>1928</v>
      </c>
      <c r="J699" s="832" t="s">
        <v>1669</v>
      </c>
      <c r="K699" s="832" t="s">
        <v>1929</v>
      </c>
      <c r="L699" s="835">
        <v>83.35</v>
      </c>
      <c r="M699" s="835">
        <v>250.04999999999998</v>
      </c>
      <c r="N699" s="832">
        <v>3</v>
      </c>
      <c r="O699" s="836">
        <v>2.5</v>
      </c>
      <c r="P699" s="835">
        <v>166.7</v>
      </c>
      <c r="Q699" s="837">
        <v>0.66666666666666663</v>
      </c>
      <c r="R699" s="832">
        <v>2</v>
      </c>
      <c r="S699" s="837">
        <v>0.66666666666666663</v>
      </c>
      <c r="T699" s="836">
        <v>1.5</v>
      </c>
      <c r="U699" s="838">
        <v>0.6</v>
      </c>
    </row>
    <row r="700" spans="1:21" ht="14.4" customHeight="1" x14ac:dyDescent="0.3">
      <c r="A700" s="831">
        <v>12</v>
      </c>
      <c r="B700" s="832" t="s">
        <v>1253</v>
      </c>
      <c r="C700" s="832" t="s">
        <v>1259</v>
      </c>
      <c r="D700" s="833" t="s">
        <v>2928</v>
      </c>
      <c r="E700" s="834" t="s">
        <v>1279</v>
      </c>
      <c r="F700" s="832" t="s">
        <v>1254</v>
      </c>
      <c r="G700" s="832" t="s">
        <v>1787</v>
      </c>
      <c r="H700" s="832" t="s">
        <v>628</v>
      </c>
      <c r="I700" s="832" t="s">
        <v>1788</v>
      </c>
      <c r="J700" s="832" t="s">
        <v>1789</v>
      </c>
      <c r="K700" s="832" t="s">
        <v>1790</v>
      </c>
      <c r="L700" s="835">
        <v>300.31</v>
      </c>
      <c r="M700" s="835">
        <v>600.62</v>
      </c>
      <c r="N700" s="832">
        <v>2</v>
      </c>
      <c r="O700" s="836">
        <v>2</v>
      </c>
      <c r="P700" s="835">
        <v>300.31</v>
      </c>
      <c r="Q700" s="837">
        <v>0.5</v>
      </c>
      <c r="R700" s="832">
        <v>1</v>
      </c>
      <c r="S700" s="837">
        <v>0.5</v>
      </c>
      <c r="T700" s="836">
        <v>1</v>
      </c>
      <c r="U700" s="838">
        <v>0.5</v>
      </c>
    </row>
    <row r="701" spans="1:21" ht="14.4" customHeight="1" x14ac:dyDescent="0.3">
      <c r="A701" s="831">
        <v>12</v>
      </c>
      <c r="B701" s="832" t="s">
        <v>1253</v>
      </c>
      <c r="C701" s="832" t="s">
        <v>1259</v>
      </c>
      <c r="D701" s="833" t="s">
        <v>2928</v>
      </c>
      <c r="E701" s="834" t="s">
        <v>1279</v>
      </c>
      <c r="F701" s="832" t="s">
        <v>1254</v>
      </c>
      <c r="G701" s="832" t="s">
        <v>1787</v>
      </c>
      <c r="H701" s="832" t="s">
        <v>628</v>
      </c>
      <c r="I701" s="832" t="s">
        <v>2319</v>
      </c>
      <c r="J701" s="832" t="s">
        <v>1789</v>
      </c>
      <c r="K701" s="832" t="s">
        <v>2320</v>
      </c>
      <c r="L701" s="835">
        <v>50.05</v>
      </c>
      <c r="M701" s="835">
        <v>150.14999999999998</v>
      </c>
      <c r="N701" s="832">
        <v>3</v>
      </c>
      <c r="O701" s="836">
        <v>1</v>
      </c>
      <c r="P701" s="835">
        <v>150.14999999999998</v>
      </c>
      <c r="Q701" s="837">
        <v>1</v>
      </c>
      <c r="R701" s="832">
        <v>3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1253</v>
      </c>
      <c r="C702" s="832" t="s">
        <v>1259</v>
      </c>
      <c r="D702" s="833" t="s">
        <v>2928</v>
      </c>
      <c r="E702" s="834" t="s">
        <v>1279</v>
      </c>
      <c r="F702" s="832" t="s">
        <v>1254</v>
      </c>
      <c r="G702" s="832" t="s">
        <v>1439</v>
      </c>
      <c r="H702" s="832" t="s">
        <v>586</v>
      </c>
      <c r="I702" s="832" t="s">
        <v>1440</v>
      </c>
      <c r="J702" s="832" t="s">
        <v>1441</v>
      </c>
      <c r="K702" s="832" t="s">
        <v>1442</v>
      </c>
      <c r="L702" s="835">
        <v>37.520000000000003</v>
      </c>
      <c r="M702" s="835">
        <v>225.12</v>
      </c>
      <c r="N702" s="832">
        <v>6</v>
      </c>
      <c r="O702" s="836">
        <v>2</v>
      </c>
      <c r="P702" s="835">
        <v>112.56</v>
      </c>
      <c r="Q702" s="837">
        <v>0.5</v>
      </c>
      <c r="R702" s="832">
        <v>3</v>
      </c>
      <c r="S702" s="837">
        <v>0.5</v>
      </c>
      <c r="T702" s="836">
        <v>1</v>
      </c>
      <c r="U702" s="838">
        <v>0.5</v>
      </c>
    </row>
    <row r="703" spans="1:21" ht="14.4" customHeight="1" x14ac:dyDescent="0.3">
      <c r="A703" s="831">
        <v>12</v>
      </c>
      <c r="B703" s="832" t="s">
        <v>1253</v>
      </c>
      <c r="C703" s="832" t="s">
        <v>1259</v>
      </c>
      <c r="D703" s="833" t="s">
        <v>2928</v>
      </c>
      <c r="E703" s="834" t="s">
        <v>1279</v>
      </c>
      <c r="F703" s="832" t="s">
        <v>1254</v>
      </c>
      <c r="G703" s="832" t="s">
        <v>1443</v>
      </c>
      <c r="H703" s="832" t="s">
        <v>586</v>
      </c>
      <c r="I703" s="832" t="s">
        <v>1444</v>
      </c>
      <c r="J703" s="832" t="s">
        <v>1445</v>
      </c>
      <c r="K703" s="832" t="s">
        <v>1446</v>
      </c>
      <c r="L703" s="835">
        <v>611.59</v>
      </c>
      <c r="M703" s="835">
        <v>611.59</v>
      </c>
      <c r="N703" s="832">
        <v>1</v>
      </c>
      <c r="O703" s="836">
        <v>0.5</v>
      </c>
      <c r="P703" s="835">
        <v>611.59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12</v>
      </c>
      <c r="B704" s="832" t="s">
        <v>1253</v>
      </c>
      <c r="C704" s="832" t="s">
        <v>1259</v>
      </c>
      <c r="D704" s="833" t="s">
        <v>2928</v>
      </c>
      <c r="E704" s="834" t="s">
        <v>1279</v>
      </c>
      <c r="F704" s="832" t="s">
        <v>1254</v>
      </c>
      <c r="G704" s="832" t="s">
        <v>2321</v>
      </c>
      <c r="H704" s="832" t="s">
        <v>586</v>
      </c>
      <c r="I704" s="832" t="s">
        <v>2322</v>
      </c>
      <c r="J704" s="832" t="s">
        <v>2323</v>
      </c>
      <c r="K704" s="832" t="s">
        <v>2324</v>
      </c>
      <c r="L704" s="835">
        <v>31.09</v>
      </c>
      <c r="M704" s="835">
        <v>93.27</v>
      </c>
      <c r="N704" s="832">
        <v>3</v>
      </c>
      <c r="O704" s="836">
        <v>0.5</v>
      </c>
      <c r="P704" s="835">
        <v>93.27</v>
      </c>
      <c r="Q704" s="837">
        <v>1</v>
      </c>
      <c r="R704" s="832">
        <v>3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12</v>
      </c>
      <c r="B705" s="832" t="s">
        <v>1253</v>
      </c>
      <c r="C705" s="832" t="s">
        <v>1259</v>
      </c>
      <c r="D705" s="833" t="s">
        <v>2928</v>
      </c>
      <c r="E705" s="834" t="s">
        <v>1279</v>
      </c>
      <c r="F705" s="832" t="s">
        <v>1254</v>
      </c>
      <c r="G705" s="832" t="s">
        <v>1447</v>
      </c>
      <c r="H705" s="832" t="s">
        <v>586</v>
      </c>
      <c r="I705" s="832" t="s">
        <v>1448</v>
      </c>
      <c r="J705" s="832" t="s">
        <v>1449</v>
      </c>
      <c r="K705" s="832" t="s">
        <v>1450</v>
      </c>
      <c r="L705" s="835">
        <v>1435.18</v>
      </c>
      <c r="M705" s="835">
        <v>30138.78</v>
      </c>
      <c r="N705" s="832">
        <v>21</v>
      </c>
      <c r="O705" s="836">
        <v>18</v>
      </c>
      <c r="P705" s="835">
        <v>17222.16</v>
      </c>
      <c r="Q705" s="837">
        <v>0.5714285714285714</v>
      </c>
      <c r="R705" s="832">
        <v>12</v>
      </c>
      <c r="S705" s="837">
        <v>0.5714285714285714</v>
      </c>
      <c r="T705" s="836">
        <v>10.5</v>
      </c>
      <c r="U705" s="838">
        <v>0.58333333333333337</v>
      </c>
    </row>
    <row r="706" spans="1:21" ht="14.4" customHeight="1" x14ac:dyDescent="0.3">
      <c r="A706" s="831">
        <v>12</v>
      </c>
      <c r="B706" s="832" t="s">
        <v>1253</v>
      </c>
      <c r="C706" s="832" t="s">
        <v>1259</v>
      </c>
      <c r="D706" s="833" t="s">
        <v>2928</v>
      </c>
      <c r="E706" s="834" t="s">
        <v>1279</v>
      </c>
      <c r="F706" s="832" t="s">
        <v>1254</v>
      </c>
      <c r="G706" s="832" t="s">
        <v>1447</v>
      </c>
      <c r="H706" s="832" t="s">
        <v>586</v>
      </c>
      <c r="I706" s="832" t="s">
        <v>1451</v>
      </c>
      <c r="J706" s="832" t="s">
        <v>1449</v>
      </c>
      <c r="K706" s="832" t="s">
        <v>1452</v>
      </c>
      <c r="L706" s="835">
        <v>717.59</v>
      </c>
      <c r="M706" s="835">
        <v>12916.62</v>
      </c>
      <c r="N706" s="832">
        <v>18</v>
      </c>
      <c r="O706" s="836">
        <v>17.5</v>
      </c>
      <c r="P706" s="835">
        <v>7175.9000000000005</v>
      </c>
      <c r="Q706" s="837">
        <v>0.55555555555555558</v>
      </c>
      <c r="R706" s="832">
        <v>10</v>
      </c>
      <c r="S706" s="837">
        <v>0.55555555555555558</v>
      </c>
      <c r="T706" s="836">
        <v>9.5</v>
      </c>
      <c r="U706" s="838">
        <v>0.54285714285714282</v>
      </c>
    </row>
    <row r="707" spans="1:21" ht="14.4" customHeight="1" x14ac:dyDescent="0.3">
      <c r="A707" s="831">
        <v>12</v>
      </c>
      <c r="B707" s="832" t="s">
        <v>1253</v>
      </c>
      <c r="C707" s="832" t="s">
        <v>1259</v>
      </c>
      <c r="D707" s="833" t="s">
        <v>2928</v>
      </c>
      <c r="E707" s="834" t="s">
        <v>1279</v>
      </c>
      <c r="F707" s="832" t="s">
        <v>1254</v>
      </c>
      <c r="G707" s="832" t="s">
        <v>1799</v>
      </c>
      <c r="H707" s="832" t="s">
        <v>586</v>
      </c>
      <c r="I707" s="832" t="s">
        <v>2325</v>
      </c>
      <c r="J707" s="832" t="s">
        <v>2326</v>
      </c>
      <c r="K707" s="832" t="s">
        <v>2327</v>
      </c>
      <c r="L707" s="835">
        <v>679.54</v>
      </c>
      <c r="M707" s="835">
        <v>679.54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12</v>
      </c>
      <c r="B708" s="832" t="s">
        <v>1253</v>
      </c>
      <c r="C708" s="832" t="s">
        <v>1259</v>
      </c>
      <c r="D708" s="833" t="s">
        <v>2928</v>
      </c>
      <c r="E708" s="834" t="s">
        <v>1279</v>
      </c>
      <c r="F708" s="832" t="s">
        <v>1254</v>
      </c>
      <c r="G708" s="832" t="s">
        <v>1799</v>
      </c>
      <c r="H708" s="832" t="s">
        <v>586</v>
      </c>
      <c r="I708" s="832" t="s">
        <v>2328</v>
      </c>
      <c r="J708" s="832" t="s">
        <v>2329</v>
      </c>
      <c r="K708" s="832" t="s">
        <v>2327</v>
      </c>
      <c r="L708" s="835">
        <v>679.54</v>
      </c>
      <c r="M708" s="835">
        <v>2038.62</v>
      </c>
      <c r="N708" s="832">
        <v>3</v>
      </c>
      <c r="O708" s="836">
        <v>2</v>
      </c>
      <c r="P708" s="835">
        <v>679.54</v>
      </c>
      <c r="Q708" s="837">
        <v>0.33333333333333331</v>
      </c>
      <c r="R708" s="832">
        <v>1</v>
      </c>
      <c r="S708" s="837">
        <v>0.33333333333333331</v>
      </c>
      <c r="T708" s="836">
        <v>0.5</v>
      </c>
      <c r="U708" s="838">
        <v>0.25</v>
      </c>
    </row>
    <row r="709" spans="1:21" ht="14.4" customHeight="1" x14ac:dyDescent="0.3">
      <c r="A709" s="831">
        <v>12</v>
      </c>
      <c r="B709" s="832" t="s">
        <v>1253</v>
      </c>
      <c r="C709" s="832" t="s">
        <v>1259</v>
      </c>
      <c r="D709" s="833" t="s">
        <v>2928</v>
      </c>
      <c r="E709" s="834" t="s">
        <v>1279</v>
      </c>
      <c r="F709" s="832" t="s">
        <v>1254</v>
      </c>
      <c r="G709" s="832" t="s">
        <v>1799</v>
      </c>
      <c r="H709" s="832" t="s">
        <v>628</v>
      </c>
      <c r="I709" s="832" t="s">
        <v>2330</v>
      </c>
      <c r="J709" s="832" t="s">
        <v>2331</v>
      </c>
      <c r="K709" s="832" t="s">
        <v>1511</v>
      </c>
      <c r="L709" s="835">
        <v>679.54</v>
      </c>
      <c r="M709" s="835">
        <v>679.54</v>
      </c>
      <c r="N709" s="832">
        <v>1</v>
      </c>
      <c r="O709" s="836">
        <v>0.5</v>
      </c>
      <c r="P709" s="835">
        <v>679.54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12</v>
      </c>
      <c r="B710" s="832" t="s">
        <v>1253</v>
      </c>
      <c r="C710" s="832" t="s">
        <v>1259</v>
      </c>
      <c r="D710" s="833" t="s">
        <v>2928</v>
      </c>
      <c r="E710" s="834" t="s">
        <v>1279</v>
      </c>
      <c r="F710" s="832" t="s">
        <v>1254</v>
      </c>
      <c r="G710" s="832" t="s">
        <v>1799</v>
      </c>
      <c r="H710" s="832" t="s">
        <v>586</v>
      </c>
      <c r="I710" s="832" t="s">
        <v>2332</v>
      </c>
      <c r="J710" s="832" t="s">
        <v>1804</v>
      </c>
      <c r="K710" s="832" t="s">
        <v>2307</v>
      </c>
      <c r="L710" s="835">
        <v>611.59</v>
      </c>
      <c r="M710" s="835">
        <v>611.59</v>
      </c>
      <c r="N710" s="832">
        <v>1</v>
      </c>
      <c r="O710" s="836">
        <v>1</v>
      </c>
      <c r="P710" s="835">
        <v>611.59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1253</v>
      </c>
      <c r="C711" s="832" t="s">
        <v>1259</v>
      </c>
      <c r="D711" s="833" t="s">
        <v>2928</v>
      </c>
      <c r="E711" s="834" t="s">
        <v>1279</v>
      </c>
      <c r="F711" s="832" t="s">
        <v>1254</v>
      </c>
      <c r="G711" s="832" t="s">
        <v>2333</v>
      </c>
      <c r="H711" s="832" t="s">
        <v>586</v>
      </c>
      <c r="I711" s="832" t="s">
        <v>2334</v>
      </c>
      <c r="J711" s="832" t="s">
        <v>2335</v>
      </c>
      <c r="K711" s="832" t="s">
        <v>2336</v>
      </c>
      <c r="L711" s="835">
        <v>50.64</v>
      </c>
      <c r="M711" s="835">
        <v>151.92000000000002</v>
      </c>
      <c r="N711" s="832">
        <v>3</v>
      </c>
      <c r="O711" s="836">
        <v>0.5</v>
      </c>
      <c r="P711" s="835">
        <v>151.92000000000002</v>
      </c>
      <c r="Q711" s="837">
        <v>1</v>
      </c>
      <c r="R711" s="832">
        <v>3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12</v>
      </c>
      <c r="B712" s="832" t="s">
        <v>1253</v>
      </c>
      <c r="C712" s="832" t="s">
        <v>1259</v>
      </c>
      <c r="D712" s="833" t="s">
        <v>2928</v>
      </c>
      <c r="E712" s="834" t="s">
        <v>1279</v>
      </c>
      <c r="F712" s="832" t="s">
        <v>1254</v>
      </c>
      <c r="G712" s="832" t="s">
        <v>1457</v>
      </c>
      <c r="H712" s="832" t="s">
        <v>586</v>
      </c>
      <c r="I712" s="832" t="s">
        <v>1458</v>
      </c>
      <c r="J712" s="832" t="s">
        <v>1459</v>
      </c>
      <c r="K712" s="832" t="s">
        <v>1460</v>
      </c>
      <c r="L712" s="835">
        <v>45.89</v>
      </c>
      <c r="M712" s="835">
        <v>229.45000000000002</v>
      </c>
      <c r="N712" s="832">
        <v>5</v>
      </c>
      <c r="O712" s="836">
        <v>1.5</v>
      </c>
      <c r="P712" s="835">
        <v>137.67000000000002</v>
      </c>
      <c r="Q712" s="837">
        <v>0.6</v>
      </c>
      <c r="R712" s="832">
        <v>3</v>
      </c>
      <c r="S712" s="837">
        <v>0.6</v>
      </c>
      <c r="T712" s="836">
        <v>0.5</v>
      </c>
      <c r="U712" s="838">
        <v>0.33333333333333331</v>
      </c>
    </row>
    <row r="713" spans="1:21" ht="14.4" customHeight="1" x14ac:dyDescent="0.3">
      <c r="A713" s="831">
        <v>12</v>
      </c>
      <c r="B713" s="832" t="s">
        <v>1253</v>
      </c>
      <c r="C713" s="832" t="s">
        <v>1259</v>
      </c>
      <c r="D713" s="833" t="s">
        <v>2928</v>
      </c>
      <c r="E713" s="834" t="s">
        <v>1279</v>
      </c>
      <c r="F713" s="832" t="s">
        <v>1254</v>
      </c>
      <c r="G713" s="832" t="s">
        <v>1457</v>
      </c>
      <c r="H713" s="832" t="s">
        <v>586</v>
      </c>
      <c r="I713" s="832" t="s">
        <v>1809</v>
      </c>
      <c r="J713" s="832" t="s">
        <v>1459</v>
      </c>
      <c r="K713" s="832" t="s">
        <v>1810</v>
      </c>
      <c r="L713" s="835">
        <v>91.78</v>
      </c>
      <c r="M713" s="835">
        <v>734.24</v>
      </c>
      <c r="N713" s="832">
        <v>8</v>
      </c>
      <c r="O713" s="836">
        <v>2.5</v>
      </c>
      <c r="P713" s="835">
        <v>275.34000000000003</v>
      </c>
      <c r="Q713" s="837">
        <v>0.37500000000000006</v>
      </c>
      <c r="R713" s="832">
        <v>3</v>
      </c>
      <c r="S713" s="837">
        <v>0.375</v>
      </c>
      <c r="T713" s="836">
        <v>0.5</v>
      </c>
      <c r="U713" s="838">
        <v>0.2</v>
      </c>
    </row>
    <row r="714" spans="1:21" ht="14.4" customHeight="1" x14ac:dyDescent="0.3">
      <c r="A714" s="831">
        <v>12</v>
      </c>
      <c r="B714" s="832" t="s">
        <v>1253</v>
      </c>
      <c r="C714" s="832" t="s">
        <v>1259</v>
      </c>
      <c r="D714" s="833" t="s">
        <v>2928</v>
      </c>
      <c r="E714" s="834" t="s">
        <v>1279</v>
      </c>
      <c r="F714" s="832" t="s">
        <v>1254</v>
      </c>
      <c r="G714" s="832" t="s">
        <v>2010</v>
      </c>
      <c r="H714" s="832" t="s">
        <v>586</v>
      </c>
      <c r="I714" s="832" t="s">
        <v>2337</v>
      </c>
      <c r="J714" s="832" t="s">
        <v>647</v>
      </c>
      <c r="K714" s="832" t="s">
        <v>2338</v>
      </c>
      <c r="L714" s="835">
        <v>0</v>
      </c>
      <c r="M714" s="835">
        <v>0</v>
      </c>
      <c r="N714" s="832">
        <v>1</v>
      </c>
      <c r="O714" s="836">
        <v>1</v>
      </c>
      <c r="P714" s="835"/>
      <c r="Q714" s="837"/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12</v>
      </c>
      <c r="B715" s="832" t="s">
        <v>1253</v>
      </c>
      <c r="C715" s="832" t="s">
        <v>1259</v>
      </c>
      <c r="D715" s="833" t="s">
        <v>2928</v>
      </c>
      <c r="E715" s="834" t="s">
        <v>1279</v>
      </c>
      <c r="F715" s="832" t="s">
        <v>1254</v>
      </c>
      <c r="G715" s="832" t="s">
        <v>2339</v>
      </c>
      <c r="H715" s="832" t="s">
        <v>586</v>
      </c>
      <c r="I715" s="832" t="s">
        <v>2340</v>
      </c>
      <c r="J715" s="832" t="s">
        <v>2341</v>
      </c>
      <c r="K715" s="832" t="s">
        <v>2342</v>
      </c>
      <c r="L715" s="835">
        <v>52.75</v>
      </c>
      <c r="M715" s="835">
        <v>52.75</v>
      </c>
      <c r="N715" s="832">
        <v>1</v>
      </c>
      <c r="O715" s="836">
        <v>0.5</v>
      </c>
      <c r="P715" s="835">
        <v>52.75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12</v>
      </c>
      <c r="B716" s="832" t="s">
        <v>1253</v>
      </c>
      <c r="C716" s="832" t="s">
        <v>1259</v>
      </c>
      <c r="D716" s="833" t="s">
        <v>2928</v>
      </c>
      <c r="E716" s="834" t="s">
        <v>1279</v>
      </c>
      <c r="F716" s="832" t="s">
        <v>1254</v>
      </c>
      <c r="G716" s="832" t="s">
        <v>2343</v>
      </c>
      <c r="H716" s="832" t="s">
        <v>628</v>
      </c>
      <c r="I716" s="832" t="s">
        <v>2344</v>
      </c>
      <c r="J716" s="832" t="s">
        <v>2345</v>
      </c>
      <c r="K716" s="832" t="s">
        <v>2346</v>
      </c>
      <c r="L716" s="835">
        <v>118.65</v>
      </c>
      <c r="M716" s="835">
        <v>118.65</v>
      </c>
      <c r="N716" s="832">
        <v>1</v>
      </c>
      <c r="O716" s="836">
        <v>1</v>
      </c>
      <c r="P716" s="835">
        <v>118.65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1253</v>
      </c>
      <c r="C717" s="832" t="s">
        <v>1259</v>
      </c>
      <c r="D717" s="833" t="s">
        <v>2928</v>
      </c>
      <c r="E717" s="834" t="s">
        <v>1279</v>
      </c>
      <c r="F717" s="832" t="s">
        <v>1254</v>
      </c>
      <c r="G717" s="832" t="s">
        <v>2347</v>
      </c>
      <c r="H717" s="832" t="s">
        <v>586</v>
      </c>
      <c r="I717" s="832" t="s">
        <v>2348</v>
      </c>
      <c r="J717" s="832" t="s">
        <v>2349</v>
      </c>
      <c r="K717" s="832" t="s">
        <v>2350</v>
      </c>
      <c r="L717" s="835">
        <v>86.41</v>
      </c>
      <c r="M717" s="835">
        <v>86.41</v>
      </c>
      <c r="N717" s="832">
        <v>1</v>
      </c>
      <c r="O717" s="836">
        <v>0.5</v>
      </c>
      <c r="P717" s="835">
        <v>86.41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12</v>
      </c>
      <c r="B718" s="832" t="s">
        <v>1253</v>
      </c>
      <c r="C718" s="832" t="s">
        <v>1259</v>
      </c>
      <c r="D718" s="833" t="s">
        <v>2928</v>
      </c>
      <c r="E718" s="834" t="s">
        <v>1279</v>
      </c>
      <c r="F718" s="832" t="s">
        <v>1254</v>
      </c>
      <c r="G718" s="832" t="s">
        <v>2351</v>
      </c>
      <c r="H718" s="832" t="s">
        <v>586</v>
      </c>
      <c r="I718" s="832" t="s">
        <v>2352</v>
      </c>
      <c r="J718" s="832" t="s">
        <v>2353</v>
      </c>
      <c r="K718" s="832" t="s">
        <v>2354</v>
      </c>
      <c r="L718" s="835">
        <v>2924.98</v>
      </c>
      <c r="M718" s="835">
        <v>2924.98</v>
      </c>
      <c r="N718" s="832">
        <v>1</v>
      </c>
      <c r="O718" s="836">
        <v>0.5</v>
      </c>
      <c r="P718" s="835">
        <v>2924.98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12</v>
      </c>
      <c r="B719" s="832" t="s">
        <v>1253</v>
      </c>
      <c r="C719" s="832" t="s">
        <v>1259</v>
      </c>
      <c r="D719" s="833" t="s">
        <v>2928</v>
      </c>
      <c r="E719" s="834" t="s">
        <v>1279</v>
      </c>
      <c r="F719" s="832" t="s">
        <v>1254</v>
      </c>
      <c r="G719" s="832" t="s">
        <v>1320</v>
      </c>
      <c r="H719" s="832" t="s">
        <v>628</v>
      </c>
      <c r="I719" s="832" t="s">
        <v>1345</v>
      </c>
      <c r="J719" s="832" t="s">
        <v>1322</v>
      </c>
      <c r="K719" s="832" t="s">
        <v>1346</v>
      </c>
      <c r="L719" s="835">
        <v>1847.49</v>
      </c>
      <c r="M719" s="835">
        <v>20322.39</v>
      </c>
      <c r="N719" s="832">
        <v>11</v>
      </c>
      <c r="O719" s="836">
        <v>2</v>
      </c>
      <c r="P719" s="835">
        <v>20322.39</v>
      </c>
      <c r="Q719" s="837">
        <v>1</v>
      </c>
      <c r="R719" s="832">
        <v>11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12</v>
      </c>
      <c r="B720" s="832" t="s">
        <v>1253</v>
      </c>
      <c r="C720" s="832" t="s">
        <v>1259</v>
      </c>
      <c r="D720" s="833" t="s">
        <v>2928</v>
      </c>
      <c r="E720" s="834" t="s">
        <v>1279</v>
      </c>
      <c r="F720" s="832" t="s">
        <v>1254</v>
      </c>
      <c r="G720" s="832" t="s">
        <v>1684</v>
      </c>
      <c r="H720" s="832" t="s">
        <v>586</v>
      </c>
      <c r="I720" s="832" t="s">
        <v>2355</v>
      </c>
      <c r="J720" s="832" t="s">
        <v>1686</v>
      </c>
      <c r="K720" s="832" t="s">
        <v>2356</v>
      </c>
      <c r="L720" s="835">
        <v>0</v>
      </c>
      <c r="M720" s="835">
        <v>0</v>
      </c>
      <c r="N720" s="832">
        <v>2</v>
      </c>
      <c r="O720" s="836">
        <v>1</v>
      </c>
      <c r="P720" s="835">
        <v>0</v>
      </c>
      <c r="Q720" s="837"/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12</v>
      </c>
      <c r="B721" s="832" t="s">
        <v>1253</v>
      </c>
      <c r="C721" s="832" t="s">
        <v>1259</v>
      </c>
      <c r="D721" s="833" t="s">
        <v>2928</v>
      </c>
      <c r="E721" s="834" t="s">
        <v>1279</v>
      </c>
      <c r="F721" s="832" t="s">
        <v>1254</v>
      </c>
      <c r="G721" s="832" t="s">
        <v>1473</v>
      </c>
      <c r="H721" s="832" t="s">
        <v>586</v>
      </c>
      <c r="I721" s="832" t="s">
        <v>2357</v>
      </c>
      <c r="J721" s="832" t="s">
        <v>2358</v>
      </c>
      <c r="K721" s="832" t="s">
        <v>2359</v>
      </c>
      <c r="L721" s="835">
        <v>35.25</v>
      </c>
      <c r="M721" s="835">
        <v>70.5</v>
      </c>
      <c r="N721" s="832">
        <v>2</v>
      </c>
      <c r="O721" s="836">
        <v>0.5</v>
      </c>
      <c r="P721" s="835">
        <v>70.5</v>
      </c>
      <c r="Q721" s="837">
        <v>1</v>
      </c>
      <c r="R721" s="832">
        <v>2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12</v>
      </c>
      <c r="B722" s="832" t="s">
        <v>1253</v>
      </c>
      <c r="C722" s="832" t="s">
        <v>1259</v>
      </c>
      <c r="D722" s="833" t="s">
        <v>2928</v>
      </c>
      <c r="E722" s="834" t="s">
        <v>1279</v>
      </c>
      <c r="F722" s="832" t="s">
        <v>1254</v>
      </c>
      <c r="G722" s="832" t="s">
        <v>1347</v>
      </c>
      <c r="H722" s="832" t="s">
        <v>586</v>
      </c>
      <c r="I722" s="832" t="s">
        <v>1348</v>
      </c>
      <c r="J722" s="832" t="s">
        <v>1349</v>
      </c>
      <c r="K722" s="832" t="s">
        <v>1350</v>
      </c>
      <c r="L722" s="835">
        <v>174.59</v>
      </c>
      <c r="M722" s="835">
        <v>4364.75</v>
      </c>
      <c r="N722" s="832">
        <v>25</v>
      </c>
      <c r="O722" s="836">
        <v>9.5</v>
      </c>
      <c r="P722" s="835">
        <v>2095.08</v>
      </c>
      <c r="Q722" s="837">
        <v>0.48</v>
      </c>
      <c r="R722" s="832">
        <v>12</v>
      </c>
      <c r="S722" s="837">
        <v>0.48</v>
      </c>
      <c r="T722" s="836">
        <v>5</v>
      </c>
      <c r="U722" s="838">
        <v>0.52631578947368418</v>
      </c>
    </row>
    <row r="723" spans="1:21" ht="14.4" customHeight="1" x14ac:dyDescent="0.3">
      <c r="A723" s="831">
        <v>12</v>
      </c>
      <c r="B723" s="832" t="s">
        <v>1253</v>
      </c>
      <c r="C723" s="832" t="s">
        <v>1259</v>
      </c>
      <c r="D723" s="833" t="s">
        <v>2928</v>
      </c>
      <c r="E723" s="834" t="s">
        <v>1279</v>
      </c>
      <c r="F723" s="832" t="s">
        <v>1254</v>
      </c>
      <c r="G723" s="832" t="s">
        <v>1379</v>
      </c>
      <c r="H723" s="832" t="s">
        <v>586</v>
      </c>
      <c r="I723" s="832" t="s">
        <v>1380</v>
      </c>
      <c r="J723" s="832" t="s">
        <v>1381</v>
      </c>
      <c r="K723" s="832" t="s">
        <v>1382</v>
      </c>
      <c r="L723" s="835">
        <v>78.33</v>
      </c>
      <c r="M723" s="835">
        <v>1174.95</v>
      </c>
      <c r="N723" s="832">
        <v>15</v>
      </c>
      <c r="O723" s="836">
        <v>4</v>
      </c>
      <c r="P723" s="835">
        <v>469.98</v>
      </c>
      <c r="Q723" s="837">
        <v>0.4</v>
      </c>
      <c r="R723" s="832">
        <v>6</v>
      </c>
      <c r="S723" s="837">
        <v>0.4</v>
      </c>
      <c r="T723" s="836">
        <v>1</v>
      </c>
      <c r="U723" s="838">
        <v>0.25</v>
      </c>
    </row>
    <row r="724" spans="1:21" ht="14.4" customHeight="1" x14ac:dyDescent="0.3">
      <c r="A724" s="831">
        <v>12</v>
      </c>
      <c r="B724" s="832" t="s">
        <v>1253</v>
      </c>
      <c r="C724" s="832" t="s">
        <v>1259</v>
      </c>
      <c r="D724" s="833" t="s">
        <v>2928</v>
      </c>
      <c r="E724" s="834" t="s">
        <v>1279</v>
      </c>
      <c r="F724" s="832" t="s">
        <v>1254</v>
      </c>
      <c r="G724" s="832" t="s">
        <v>1355</v>
      </c>
      <c r="H724" s="832" t="s">
        <v>586</v>
      </c>
      <c r="I724" s="832" t="s">
        <v>1356</v>
      </c>
      <c r="J724" s="832" t="s">
        <v>750</v>
      </c>
      <c r="K724" s="832" t="s">
        <v>1357</v>
      </c>
      <c r="L724" s="835">
        <v>103.67</v>
      </c>
      <c r="M724" s="835">
        <v>103.67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12</v>
      </c>
      <c r="B725" s="832" t="s">
        <v>1253</v>
      </c>
      <c r="C725" s="832" t="s">
        <v>1259</v>
      </c>
      <c r="D725" s="833" t="s">
        <v>2928</v>
      </c>
      <c r="E725" s="834" t="s">
        <v>1279</v>
      </c>
      <c r="F725" s="832" t="s">
        <v>1254</v>
      </c>
      <c r="G725" s="832" t="s">
        <v>1355</v>
      </c>
      <c r="H725" s="832" t="s">
        <v>586</v>
      </c>
      <c r="I725" s="832" t="s">
        <v>2360</v>
      </c>
      <c r="J725" s="832" t="s">
        <v>2361</v>
      </c>
      <c r="K725" s="832" t="s">
        <v>2362</v>
      </c>
      <c r="L725" s="835">
        <v>64.5</v>
      </c>
      <c r="M725" s="835">
        <v>193.5</v>
      </c>
      <c r="N725" s="832">
        <v>3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12</v>
      </c>
      <c r="B726" s="832" t="s">
        <v>1253</v>
      </c>
      <c r="C726" s="832" t="s">
        <v>1259</v>
      </c>
      <c r="D726" s="833" t="s">
        <v>2928</v>
      </c>
      <c r="E726" s="834" t="s">
        <v>1279</v>
      </c>
      <c r="F726" s="832" t="s">
        <v>1254</v>
      </c>
      <c r="G726" s="832" t="s">
        <v>1838</v>
      </c>
      <c r="H726" s="832" t="s">
        <v>586</v>
      </c>
      <c r="I726" s="832" t="s">
        <v>1839</v>
      </c>
      <c r="J726" s="832" t="s">
        <v>1840</v>
      </c>
      <c r="K726" s="832" t="s">
        <v>1841</v>
      </c>
      <c r="L726" s="835">
        <v>59.92</v>
      </c>
      <c r="M726" s="835">
        <v>1557.92</v>
      </c>
      <c r="N726" s="832">
        <v>26</v>
      </c>
      <c r="O726" s="836">
        <v>6.5</v>
      </c>
      <c r="P726" s="835">
        <v>1198.4000000000001</v>
      </c>
      <c r="Q726" s="837">
        <v>0.76923076923076927</v>
      </c>
      <c r="R726" s="832">
        <v>20</v>
      </c>
      <c r="S726" s="837">
        <v>0.76923076923076927</v>
      </c>
      <c r="T726" s="836">
        <v>5.5</v>
      </c>
      <c r="U726" s="838">
        <v>0.84615384615384615</v>
      </c>
    </row>
    <row r="727" spans="1:21" ht="14.4" customHeight="1" x14ac:dyDescent="0.3">
      <c r="A727" s="831">
        <v>12</v>
      </c>
      <c r="B727" s="832" t="s">
        <v>1253</v>
      </c>
      <c r="C727" s="832" t="s">
        <v>1259</v>
      </c>
      <c r="D727" s="833" t="s">
        <v>2928</v>
      </c>
      <c r="E727" s="834" t="s">
        <v>1279</v>
      </c>
      <c r="F727" s="832" t="s">
        <v>1254</v>
      </c>
      <c r="G727" s="832" t="s">
        <v>1838</v>
      </c>
      <c r="H727" s="832" t="s">
        <v>586</v>
      </c>
      <c r="I727" s="832" t="s">
        <v>2363</v>
      </c>
      <c r="J727" s="832" t="s">
        <v>2018</v>
      </c>
      <c r="K727" s="832" t="s">
        <v>2019</v>
      </c>
      <c r="L727" s="835">
        <v>119.84</v>
      </c>
      <c r="M727" s="835">
        <v>239.68</v>
      </c>
      <c r="N727" s="832">
        <v>2</v>
      </c>
      <c r="O727" s="836">
        <v>0.5</v>
      </c>
      <c r="P727" s="835">
        <v>239.68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12</v>
      </c>
      <c r="B728" s="832" t="s">
        <v>1253</v>
      </c>
      <c r="C728" s="832" t="s">
        <v>1259</v>
      </c>
      <c r="D728" s="833" t="s">
        <v>2928</v>
      </c>
      <c r="E728" s="834" t="s">
        <v>1279</v>
      </c>
      <c r="F728" s="832" t="s">
        <v>1254</v>
      </c>
      <c r="G728" s="832" t="s">
        <v>1842</v>
      </c>
      <c r="H728" s="832" t="s">
        <v>586</v>
      </c>
      <c r="I728" s="832" t="s">
        <v>2364</v>
      </c>
      <c r="J728" s="832" t="s">
        <v>2365</v>
      </c>
      <c r="K728" s="832" t="s">
        <v>1845</v>
      </c>
      <c r="L728" s="835">
        <v>173.31</v>
      </c>
      <c r="M728" s="835">
        <v>346.62</v>
      </c>
      <c r="N728" s="832">
        <v>2</v>
      </c>
      <c r="O728" s="836">
        <v>0.5</v>
      </c>
      <c r="P728" s="835">
        <v>346.62</v>
      </c>
      <c r="Q728" s="837">
        <v>1</v>
      </c>
      <c r="R728" s="832">
        <v>2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12</v>
      </c>
      <c r="B729" s="832" t="s">
        <v>1253</v>
      </c>
      <c r="C729" s="832" t="s">
        <v>1259</v>
      </c>
      <c r="D729" s="833" t="s">
        <v>2928</v>
      </c>
      <c r="E729" s="834" t="s">
        <v>1279</v>
      </c>
      <c r="F729" s="832" t="s">
        <v>1254</v>
      </c>
      <c r="G729" s="832" t="s">
        <v>1329</v>
      </c>
      <c r="H729" s="832" t="s">
        <v>586</v>
      </c>
      <c r="I729" s="832" t="s">
        <v>1330</v>
      </c>
      <c r="J729" s="832" t="s">
        <v>624</v>
      </c>
      <c r="K729" s="832" t="s">
        <v>1331</v>
      </c>
      <c r="L729" s="835">
        <v>108.44</v>
      </c>
      <c r="M729" s="835">
        <v>325.32</v>
      </c>
      <c r="N729" s="832">
        <v>3</v>
      </c>
      <c r="O729" s="836">
        <v>2</v>
      </c>
      <c r="P729" s="835">
        <v>325.32</v>
      </c>
      <c r="Q729" s="837">
        <v>1</v>
      </c>
      <c r="R729" s="832">
        <v>3</v>
      </c>
      <c r="S729" s="837">
        <v>1</v>
      </c>
      <c r="T729" s="836">
        <v>2</v>
      </c>
      <c r="U729" s="838">
        <v>1</v>
      </c>
    </row>
    <row r="730" spans="1:21" ht="14.4" customHeight="1" x14ac:dyDescent="0.3">
      <c r="A730" s="831">
        <v>12</v>
      </c>
      <c r="B730" s="832" t="s">
        <v>1253</v>
      </c>
      <c r="C730" s="832" t="s">
        <v>1259</v>
      </c>
      <c r="D730" s="833" t="s">
        <v>2928</v>
      </c>
      <c r="E730" s="834" t="s">
        <v>1279</v>
      </c>
      <c r="F730" s="832" t="s">
        <v>1254</v>
      </c>
      <c r="G730" s="832" t="s">
        <v>1329</v>
      </c>
      <c r="H730" s="832" t="s">
        <v>586</v>
      </c>
      <c r="I730" s="832" t="s">
        <v>1330</v>
      </c>
      <c r="J730" s="832" t="s">
        <v>624</v>
      </c>
      <c r="K730" s="832" t="s">
        <v>1331</v>
      </c>
      <c r="L730" s="835">
        <v>127.91</v>
      </c>
      <c r="M730" s="835">
        <v>1534.92</v>
      </c>
      <c r="N730" s="832">
        <v>12</v>
      </c>
      <c r="O730" s="836">
        <v>4.5</v>
      </c>
      <c r="P730" s="835">
        <v>1023.28</v>
      </c>
      <c r="Q730" s="837">
        <v>0.66666666666666663</v>
      </c>
      <c r="R730" s="832">
        <v>8</v>
      </c>
      <c r="S730" s="837">
        <v>0.66666666666666663</v>
      </c>
      <c r="T730" s="836">
        <v>3</v>
      </c>
      <c r="U730" s="838">
        <v>0.66666666666666663</v>
      </c>
    </row>
    <row r="731" spans="1:21" ht="14.4" customHeight="1" x14ac:dyDescent="0.3">
      <c r="A731" s="831">
        <v>12</v>
      </c>
      <c r="B731" s="832" t="s">
        <v>1253</v>
      </c>
      <c r="C731" s="832" t="s">
        <v>1259</v>
      </c>
      <c r="D731" s="833" t="s">
        <v>2928</v>
      </c>
      <c r="E731" s="834" t="s">
        <v>1279</v>
      </c>
      <c r="F731" s="832" t="s">
        <v>1254</v>
      </c>
      <c r="G731" s="832" t="s">
        <v>2366</v>
      </c>
      <c r="H731" s="832" t="s">
        <v>586</v>
      </c>
      <c r="I731" s="832" t="s">
        <v>2367</v>
      </c>
      <c r="J731" s="832" t="s">
        <v>774</v>
      </c>
      <c r="K731" s="832" t="s">
        <v>775</v>
      </c>
      <c r="L731" s="835">
        <v>79.099999999999994</v>
      </c>
      <c r="M731" s="835">
        <v>158.19999999999999</v>
      </c>
      <c r="N731" s="832">
        <v>2</v>
      </c>
      <c r="O731" s="836">
        <v>2</v>
      </c>
      <c r="P731" s="835">
        <v>79.099999999999994</v>
      </c>
      <c r="Q731" s="837">
        <v>0.5</v>
      </c>
      <c r="R731" s="832">
        <v>1</v>
      </c>
      <c r="S731" s="837">
        <v>0.5</v>
      </c>
      <c r="T731" s="836">
        <v>1</v>
      </c>
      <c r="U731" s="838">
        <v>0.5</v>
      </c>
    </row>
    <row r="732" spans="1:21" ht="14.4" customHeight="1" x14ac:dyDescent="0.3">
      <c r="A732" s="831">
        <v>12</v>
      </c>
      <c r="B732" s="832" t="s">
        <v>1253</v>
      </c>
      <c r="C732" s="832" t="s">
        <v>1259</v>
      </c>
      <c r="D732" s="833" t="s">
        <v>2928</v>
      </c>
      <c r="E732" s="834" t="s">
        <v>1279</v>
      </c>
      <c r="F732" s="832" t="s">
        <v>1254</v>
      </c>
      <c r="G732" s="832" t="s">
        <v>2050</v>
      </c>
      <c r="H732" s="832" t="s">
        <v>586</v>
      </c>
      <c r="I732" s="832" t="s">
        <v>2051</v>
      </c>
      <c r="J732" s="832" t="s">
        <v>2052</v>
      </c>
      <c r="K732" s="832" t="s">
        <v>2053</v>
      </c>
      <c r="L732" s="835">
        <v>87.67</v>
      </c>
      <c r="M732" s="835">
        <v>175.34</v>
      </c>
      <c r="N732" s="832">
        <v>2</v>
      </c>
      <c r="O732" s="836">
        <v>2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12</v>
      </c>
      <c r="B733" s="832" t="s">
        <v>1253</v>
      </c>
      <c r="C733" s="832" t="s">
        <v>1259</v>
      </c>
      <c r="D733" s="833" t="s">
        <v>2928</v>
      </c>
      <c r="E733" s="834" t="s">
        <v>1279</v>
      </c>
      <c r="F733" s="832" t="s">
        <v>1254</v>
      </c>
      <c r="G733" s="832" t="s">
        <v>1385</v>
      </c>
      <c r="H733" s="832" t="s">
        <v>586</v>
      </c>
      <c r="I733" s="832" t="s">
        <v>1386</v>
      </c>
      <c r="J733" s="832" t="s">
        <v>1387</v>
      </c>
      <c r="K733" s="832" t="s">
        <v>1388</v>
      </c>
      <c r="L733" s="835">
        <v>432.12</v>
      </c>
      <c r="M733" s="835">
        <v>9506.6400000000031</v>
      </c>
      <c r="N733" s="832">
        <v>22</v>
      </c>
      <c r="O733" s="836">
        <v>5.5</v>
      </c>
      <c r="P733" s="835">
        <v>8210.2800000000025</v>
      </c>
      <c r="Q733" s="837">
        <v>0.86363636363636365</v>
      </c>
      <c r="R733" s="832">
        <v>19</v>
      </c>
      <c r="S733" s="837">
        <v>0.86363636363636365</v>
      </c>
      <c r="T733" s="836">
        <v>5</v>
      </c>
      <c r="U733" s="838">
        <v>0.90909090909090906</v>
      </c>
    </row>
    <row r="734" spans="1:21" ht="14.4" customHeight="1" x14ac:dyDescent="0.3">
      <c r="A734" s="831">
        <v>12</v>
      </c>
      <c r="B734" s="832" t="s">
        <v>1253</v>
      </c>
      <c r="C734" s="832" t="s">
        <v>1259</v>
      </c>
      <c r="D734" s="833" t="s">
        <v>2928</v>
      </c>
      <c r="E734" s="834" t="s">
        <v>1279</v>
      </c>
      <c r="F734" s="832" t="s">
        <v>1254</v>
      </c>
      <c r="G734" s="832" t="s">
        <v>1385</v>
      </c>
      <c r="H734" s="832" t="s">
        <v>586</v>
      </c>
      <c r="I734" s="832" t="s">
        <v>2020</v>
      </c>
      <c r="J734" s="832" t="s">
        <v>1491</v>
      </c>
      <c r="K734" s="832" t="s">
        <v>1690</v>
      </c>
      <c r="L734" s="835">
        <v>89.88</v>
      </c>
      <c r="M734" s="835">
        <v>1438.08</v>
      </c>
      <c r="N734" s="832">
        <v>16</v>
      </c>
      <c r="O734" s="836">
        <v>4</v>
      </c>
      <c r="P734" s="835">
        <v>898.8</v>
      </c>
      <c r="Q734" s="837">
        <v>0.625</v>
      </c>
      <c r="R734" s="832">
        <v>10</v>
      </c>
      <c r="S734" s="837">
        <v>0.625</v>
      </c>
      <c r="T734" s="836">
        <v>3</v>
      </c>
      <c r="U734" s="838">
        <v>0.75</v>
      </c>
    </row>
    <row r="735" spans="1:21" ht="14.4" customHeight="1" x14ac:dyDescent="0.3">
      <c r="A735" s="831">
        <v>12</v>
      </c>
      <c r="B735" s="832" t="s">
        <v>1253</v>
      </c>
      <c r="C735" s="832" t="s">
        <v>1259</v>
      </c>
      <c r="D735" s="833" t="s">
        <v>2928</v>
      </c>
      <c r="E735" s="834" t="s">
        <v>1279</v>
      </c>
      <c r="F735" s="832" t="s">
        <v>1254</v>
      </c>
      <c r="G735" s="832" t="s">
        <v>1385</v>
      </c>
      <c r="H735" s="832" t="s">
        <v>586</v>
      </c>
      <c r="I735" s="832" t="s">
        <v>1487</v>
      </c>
      <c r="J735" s="832" t="s">
        <v>1387</v>
      </c>
      <c r="K735" s="832" t="s">
        <v>1388</v>
      </c>
      <c r="L735" s="835">
        <v>432.12</v>
      </c>
      <c r="M735" s="835">
        <v>3889.0800000000004</v>
      </c>
      <c r="N735" s="832">
        <v>9</v>
      </c>
      <c r="O735" s="836">
        <v>2</v>
      </c>
      <c r="P735" s="835">
        <v>1296.3600000000001</v>
      </c>
      <c r="Q735" s="837">
        <v>0.33333333333333331</v>
      </c>
      <c r="R735" s="832">
        <v>3</v>
      </c>
      <c r="S735" s="837">
        <v>0.33333333333333331</v>
      </c>
      <c r="T735" s="836">
        <v>0.5</v>
      </c>
      <c r="U735" s="838">
        <v>0.25</v>
      </c>
    </row>
    <row r="736" spans="1:21" ht="14.4" customHeight="1" x14ac:dyDescent="0.3">
      <c r="A736" s="831">
        <v>12</v>
      </c>
      <c r="B736" s="832" t="s">
        <v>1253</v>
      </c>
      <c r="C736" s="832" t="s">
        <v>1259</v>
      </c>
      <c r="D736" s="833" t="s">
        <v>2928</v>
      </c>
      <c r="E736" s="834" t="s">
        <v>1279</v>
      </c>
      <c r="F736" s="832" t="s">
        <v>1254</v>
      </c>
      <c r="G736" s="832" t="s">
        <v>1385</v>
      </c>
      <c r="H736" s="832" t="s">
        <v>586</v>
      </c>
      <c r="I736" s="832" t="s">
        <v>1488</v>
      </c>
      <c r="J736" s="832" t="s">
        <v>1387</v>
      </c>
      <c r="K736" s="832" t="s">
        <v>1489</v>
      </c>
      <c r="L736" s="835">
        <v>648.16999999999996</v>
      </c>
      <c r="M736" s="835">
        <v>8426.2099999999991</v>
      </c>
      <c r="N736" s="832">
        <v>13</v>
      </c>
      <c r="O736" s="836">
        <v>3</v>
      </c>
      <c r="P736" s="835">
        <v>6481.6999999999989</v>
      </c>
      <c r="Q736" s="837">
        <v>0.76923076923076916</v>
      </c>
      <c r="R736" s="832">
        <v>10</v>
      </c>
      <c r="S736" s="837">
        <v>0.76923076923076927</v>
      </c>
      <c r="T736" s="836">
        <v>2</v>
      </c>
      <c r="U736" s="838">
        <v>0.66666666666666663</v>
      </c>
    </row>
    <row r="737" spans="1:21" ht="14.4" customHeight="1" x14ac:dyDescent="0.3">
      <c r="A737" s="831">
        <v>12</v>
      </c>
      <c r="B737" s="832" t="s">
        <v>1253</v>
      </c>
      <c r="C737" s="832" t="s">
        <v>1259</v>
      </c>
      <c r="D737" s="833" t="s">
        <v>2928</v>
      </c>
      <c r="E737" s="834" t="s">
        <v>1279</v>
      </c>
      <c r="F737" s="832" t="s">
        <v>1254</v>
      </c>
      <c r="G737" s="832" t="s">
        <v>2368</v>
      </c>
      <c r="H737" s="832" t="s">
        <v>586</v>
      </c>
      <c r="I737" s="832" t="s">
        <v>2369</v>
      </c>
      <c r="J737" s="832" t="s">
        <v>2370</v>
      </c>
      <c r="K737" s="832" t="s">
        <v>2371</v>
      </c>
      <c r="L737" s="835">
        <v>147.43</v>
      </c>
      <c r="M737" s="835">
        <v>147.43</v>
      </c>
      <c r="N737" s="832">
        <v>1</v>
      </c>
      <c r="O737" s="836">
        <v>1</v>
      </c>
      <c r="P737" s="835">
        <v>147.43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12</v>
      </c>
      <c r="B738" s="832" t="s">
        <v>1253</v>
      </c>
      <c r="C738" s="832" t="s">
        <v>1259</v>
      </c>
      <c r="D738" s="833" t="s">
        <v>2928</v>
      </c>
      <c r="E738" s="834" t="s">
        <v>1279</v>
      </c>
      <c r="F738" s="832" t="s">
        <v>1254</v>
      </c>
      <c r="G738" s="832" t="s">
        <v>1332</v>
      </c>
      <c r="H738" s="832" t="s">
        <v>586</v>
      </c>
      <c r="I738" s="832" t="s">
        <v>1333</v>
      </c>
      <c r="J738" s="832" t="s">
        <v>1334</v>
      </c>
      <c r="K738" s="832" t="s">
        <v>1335</v>
      </c>
      <c r="L738" s="835">
        <v>308.69</v>
      </c>
      <c r="M738" s="835">
        <v>1543.45</v>
      </c>
      <c r="N738" s="832">
        <v>5</v>
      </c>
      <c r="O738" s="836">
        <v>1.5</v>
      </c>
      <c r="P738" s="835">
        <v>308.69</v>
      </c>
      <c r="Q738" s="837">
        <v>0.19999999999999998</v>
      </c>
      <c r="R738" s="832">
        <v>1</v>
      </c>
      <c r="S738" s="837">
        <v>0.2</v>
      </c>
      <c r="T738" s="836">
        <v>0.5</v>
      </c>
      <c r="U738" s="838">
        <v>0.33333333333333331</v>
      </c>
    </row>
    <row r="739" spans="1:21" ht="14.4" customHeight="1" x14ac:dyDescent="0.3">
      <c r="A739" s="831">
        <v>12</v>
      </c>
      <c r="B739" s="832" t="s">
        <v>1253</v>
      </c>
      <c r="C739" s="832" t="s">
        <v>1259</v>
      </c>
      <c r="D739" s="833" t="s">
        <v>2928</v>
      </c>
      <c r="E739" s="834" t="s">
        <v>1279</v>
      </c>
      <c r="F739" s="832" t="s">
        <v>1254</v>
      </c>
      <c r="G739" s="832" t="s">
        <v>1495</v>
      </c>
      <c r="H739" s="832" t="s">
        <v>586</v>
      </c>
      <c r="I739" s="832" t="s">
        <v>1496</v>
      </c>
      <c r="J739" s="832" t="s">
        <v>1497</v>
      </c>
      <c r="K739" s="832" t="s">
        <v>1498</v>
      </c>
      <c r="L739" s="835">
        <v>0</v>
      </c>
      <c r="M739" s="835">
        <v>0</v>
      </c>
      <c r="N739" s="832">
        <v>18</v>
      </c>
      <c r="O739" s="836">
        <v>11</v>
      </c>
      <c r="P739" s="835">
        <v>0</v>
      </c>
      <c r="Q739" s="837"/>
      <c r="R739" s="832">
        <v>17</v>
      </c>
      <c r="S739" s="837">
        <v>0.94444444444444442</v>
      </c>
      <c r="T739" s="836">
        <v>10</v>
      </c>
      <c r="U739" s="838">
        <v>0.90909090909090906</v>
      </c>
    </row>
    <row r="740" spans="1:21" ht="14.4" customHeight="1" x14ac:dyDescent="0.3">
      <c r="A740" s="831">
        <v>12</v>
      </c>
      <c r="B740" s="832" t="s">
        <v>1253</v>
      </c>
      <c r="C740" s="832" t="s">
        <v>1259</v>
      </c>
      <c r="D740" s="833" t="s">
        <v>2928</v>
      </c>
      <c r="E740" s="834" t="s">
        <v>1279</v>
      </c>
      <c r="F740" s="832" t="s">
        <v>1254</v>
      </c>
      <c r="G740" s="832" t="s">
        <v>1495</v>
      </c>
      <c r="H740" s="832" t="s">
        <v>586</v>
      </c>
      <c r="I740" s="832" t="s">
        <v>1691</v>
      </c>
      <c r="J740" s="832" t="s">
        <v>1692</v>
      </c>
      <c r="K740" s="832" t="s">
        <v>1693</v>
      </c>
      <c r="L740" s="835">
        <v>0</v>
      </c>
      <c r="M740" s="835">
        <v>0</v>
      </c>
      <c r="N740" s="832">
        <v>1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12</v>
      </c>
      <c r="B741" s="832" t="s">
        <v>1253</v>
      </c>
      <c r="C741" s="832" t="s">
        <v>1259</v>
      </c>
      <c r="D741" s="833" t="s">
        <v>2928</v>
      </c>
      <c r="E741" s="834" t="s">
        <v>1279</v>
      </c>
      <c r="F741" s="832" t="s">
        <v>1254</v>
      </c>
      <c r="G741" s="832" t="s">
        <v>1495</v>
      </c>
      <c r="H741" s="832" t="s">
        <v>586</v>
      </c>
      <c r="I741" s="832" t="s">
        <v>2372</v>
      </c>
      <c r="J741" s="832" t="s">
        <v>2373</v>
      </c>
      <c r="K741" s="832" t="s">
        <v>2374</v>
      </c>
      <c r="L741" s="835">
        <v>0</v>
      </c>
      <c r="M741" s="835">
        <v>0</v>
      </c>
      <c r="N741" s="832">
        <v>1</v>
      </c>
      <c r="O741" s="836">
        <v>0.5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12</v>
      </c>
      <c r="B742" s="832" t="s">
        <v>1253</v>
      </c>
      <c r="C742" s="832" t="s">
        <v>1259</v>
      </c>
      <c r="D742" s="833" t="s">
        <v>2928</v>
      </c>
      <c r="E742" s="834" t="s">
        <v>1279</v>
      </c>
      <c r="F742" s="832" t="s">
        <v>1254</v>
      </c>
      <c r="G742" s="832" t="s">
        <v>1508</v>
      </c>
      <c r="H742" s="832" t="s">
        <v>586</v>
      </c>
      <c r="I742" s="832" t="s">
        <v>1509</v>
      </c>
      <c r="J742" s="832" t="s">
        <v>1510</v>
      </c>
      <c r="K742" s="832" t="s">
        <v>1511</v>
      </c>
      <c r="L742" s="835">
        <v>1543.27</v>
      </c>
      <c r="M742" s="835">
        <v>6173.08</v>
      </c>
      <c r="N742" s="832">
        <v>4</v>
      </c>
      <c r="O742" s="836">
        <v>3.5</v>
      </c>
      <c r="P742" s="835">
        <v>4629.8099999999995</v>
      </c>
      <c r="Q742" s="837">
        <v>0.74999999999999989</v>
      </c>
      <c r="R742" s="832">
        <v>3</v>
      </c>
      <c r="S742" s="837">
        <v>0.75</v>
      </c>
      <c r="T742" s="836">
        <v>2.5</v>
      </c>
      <c r="U742" s="838">
        <v>0.7142857142857143</v>
      </c>
    </row>
    <row r="743" spans="1:21" ht="14.4" customHeight="1" x14ac:dyDescent="0.3">
      <c r="A743" s="831">
        <v>12</v>
      </c>
      <c r="B743" s="832" t="s">
        <v>1253</v>
      </c>
      <c r="C743" s="832" t="s">
        <v>1259</v>
      </c>
      <c r="D743" s="833" t="s">
        <v>2928</v>
      </c>
      <c r="E743" s="834" t="s">
        <v>1279</v>
      </c>
      <c r="F743" s="832" t="s">
        <v>1254</v>
      </c>
      <c r="G743" s="832" t="s">
        <v>1508</v>
      </c>
      <c r="H743" s="832" t="s">
        <v>586</v>
      </c>
      <c r="I743" s="832" t="s">
        <v>1512</v>
      </c>
      <c r="J743" s="832" t="s">
        <v>1510</v>
      </c>
      <c r="K743" s="832" t="s">
        <v>1513</v>
      </c>
      <c r="L743" s="835">
        <v>3086.53</v>
      </c>
      <c r="M743" s="835">
        <v>40124.89</v>
      </c>
      <c r="N743" s="832">
        <v>13</v>
      </c>
      <c r="O743" s="836">
        <v>9.5</v>
      </c>
      <c r="P743" s="835">
        <v>18519.18</v>
      </c>
      <c r="Q743" s="837">
        <v>0.46153846153846156</v>
      </c>
      <c r="R743" s="832">
        <v>6</v>
      </c>
      <c r="S743" s="837">
        <v>0.46153846153846156</v>
      </c>
      <c r="T743" s="836">
        <v>4.5</v>
      </c>
      <c r="U743" s="838">
        <v>0.47368421052631576</v>
      </c>
    </row>
    <row r="744" spans="1:21" ht="14.4" customHeight="1" x14ac:dyDescent="0.3">
      <c r="A744" s="831">
        <v>12</v>
      </c>
      <c r="B744" s="832" t="s">
        <v>1253</v>
      </c>
      <c r="C744" s="832" t="s">
        <v>1259</v>
      </c>
      <c r="D744" s="833" t="s">
        <v>2928</v>
      </c>
      <c r="E744" s="834" t="s">
        <v>1279</v>
      </c>
      <c r="F744" s="832" t="s">
        <v>1254</v>
      </c>
      <c r="G744" s="832" t="s">
        <v>1508</v>
      </c>
      <c r="H744" s="832" t="s">
        <v>628</v>
      </c>
      <c r="I744" s="832" t="s">
        <v>2065</v>
      </c>
      <c r="J744" s="832" t="s">
        <v>1695</v>
      </c>
      <c r="K744" s="832" t="s">
        <v>1513</v>
      </c>
      <c r="L744" s="835">
        <v>3086.53</v>
      </c>
      <c r="M744" s="835">
        <v>3086.53</v>
      </c>
      <c r="N744" s="832">
        <v>1</v>
      </c>
      <c r="O744" s="836">
        <v>1</v>
      </c>
      <c r="P744" s="835">
        <v>3086.53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12</v>
      </c>
      <c r="B745" s="832" t="s">
        <v>1253</v>
      </c>
      <c r="C745" s="832" t="s">
        <v>1259</v>
      </c>
      <c r="D745" s="833" t="s">
        <v>2928</v>
      </c>
      <c r="E745" s="834" t="s">
        <v>1279</v>
      </c>
      <c r="F745" s="832" t="s">
        <v>1254</v>
      </c>
      <c r="G745" s="832" t="s">
        <v>1307</v>
      </c>
      <c r="H745" s="832" t="s">
        <v>586</v>
      </c>
      <c r="I745" s="832" t="s">
        <v>1308</v>
      </c>
      <c r="J745" s="832" t="s">
        <v>1309</v>
      </c>
      <c r="K745" s="832" t="s">
        <v>1310</v>
      </c>
      <c r="L745" s="835">
        <v>42.54</v>
      </c>
      <c r="M745" s="835">
        <v>212.7</v>
      </c>
      <c r="N745" s="832">
        <v>5</v>
      </c>
      <c r="O745" s="836">
        <v>3</v>
      </c>
      <c r="P745" s="835">
        <v>85.08</v>
      </c>
      <c r="Q745" s="837">
        <v>0.4</v>
      </c>
      <c r="R745" s="832">
        <v>2</v>
      </c>
      <c r="S745" s="837">
        <v>0.4</v>
      </c>
      <c r="T745" s="836">
        <v>1</v>
      </c>
      <c r="U745" s="838">
        <v>0.33333333333333331</v>
      </c>
    </row>
    <row r="746" spans="1:21" ht="14.4" customHeight="1" x14ac:dyDescent="0.3">
      <c r="A746" s="831">
        <v>12</v>
      </c>
      <c r="B746" s="832" t="s">
        <v>1253</v>
      </c>
      <c r="C746" s="832" t="s">
        <v>1259</v>
      </c>
      <c r="D746" s="833" t="s">
        <v>2928</v>
      </c>
      <c r="E746" s="834" t="s">
        <v>1279</v>
      </c>
      <c r="F746" s="832" t="s">
        <v>1254</v>
      </c>
      <c r="G746" s="832" t="s">
        <v>1307</v>
      </c>
      <c r="H746" s="832" t="s">
        <v>586</v>
      </c>
      <c r="I746" s="832" t="s">
        <v>2375</v>
      </c>
      <c r="J746" s="832" t="s">
        <v>1309</v>
      </c>
      <c r="K746" s="832" t="s">
        <v>2376</v>
      </c>
      <c r="L746" s="835">
        <v>24.05</v>
      </c>
      <c r="M746" s="835">
        <v>24.05</v>
      </c>
      <c r="N746" s="832">
        <v>1</v>
      </c>
      <c r="O746" s="836">
        <v>1</v>
      </c>
      <c r="P746" s="835">
        <v>24.05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12</v>
      </c>
      <c r="B747" s="832" t="s">
        <v>1253</v>
      </c>
      <c r="C747" s="832" t="s">
        <v>1259</v>
      </c>
      <c r="D747" s="833" t="s">
        <v>2928</v>
      </c>
      <c r="E747" s="834" t="s">
        <v>1279</v>
      </c>
      <c r="F747" s="832" t="s">
        <v>1254</v>
      </c>
      <c r="G747" s="832" t="s">
        <v>1307</v>
      </c>
      <c r="H747" s="832" t="s">
        <v>586</v>
      </c>
      <c r="I747" s="832" t="s">
        <v>1358</v>
      </c>
      <c r="J747" s="832" t="s">
        <v>983</v>
      </c>
      <c r="K747" s="832" t="s">
        <v>1310</v>
      </c>
      <c r="L747" s="835">
        <v>42.54</v>
      </c>
      <c r="M747" s="835">
        <v>2169.5399999999995</v>
      </c>
      <c r="N747" s="832">
        <v>51</v>
      </c>
      <c r="O747" s="836">
        <v>31.5</v>
      </c>
      <c r="P747" s="835">
        <v>1616.5199999999995</v>
      </c>
      <c r="Q747" s="837">
        <v>0.74509803921568618</v>
      </c>
      <c r="R747" s="832">
        <v>38</v>
      </c>
      <c r="S747" s="837">
        <v>0.74509803921568629</v>
      </c>
      <c r="T747" s="836">
        <v>23.5</v>
      </c>
      <c r="U747" s="838">
        <v>0.74603174603174605</v>
      </c>
    </row>
    <row r="748" spans="1:21" ht="14.4" customHeight="1" x14ac:dyDescent="0.3">
      <c r="A748" s="831">
        <v>12</v>
      </c>
      <c r="B748" s="832" t="s">
        <v>1253</v>
      </c>
      <c r="C748" s="832" t="s">
        <v>1259</v>
      </c>
      <c r="D748" s="833" t="s">
        <v>2928</v>
      </c>
      <c r="E748" s="834" t="s">
        <v>1279</v>
      </c>
      <c r="F748" s="832" t="s">
        <v>1254</v>
      </c>
      <c r="G748" s="832" t="s">
        <v>1307</v>
      </c>
      <c r="H748" s="832" t="s">
        <v>586</v>
      </c>
      <c r="I748" s="832" t="s">
        <v>1351</v>
      </c>
      <c r="J748" s="832" t="s">
        <v>1309</v>
      </c>
      <c r="K748" s="832" t="s">
        <v>1352</v>
      </c>
      <c r="L748" s="835">
        <v>59.56</v>
      </c>
      <c r="M748" s="835">
        <v>119.12</v>
      </c>
      <c r="N748" s="832">
        <v>2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12</v>
      </c>
      <c r="B749" s="832" t="s">
        <v>1253</v>
      </c>
      <c r="C749" s="832" t="s">
        <v>1259</v>
      </c>
      <c r="D749" s="833" t="s">
        <v>2928</v>
      </c>
      <c r="E749" s="834" t="s">
        <v>1279</v>
      </c>
      <c r="F749" s="832" t="s">
        <v>1254</v>
      </c>
      <c r="G749" s="832" t="s">
        <v>2024</v>
      </c>
      <c r="H749" s="832" t="s">
        <v>586</v>
      </c>
      <c r="I749" s="832" t="s">
        <v>2025</v>
      </c>
      <c r="J749" s="832" t="s">
        <v>985</v>
      </c>
      <c r="K749" s="832" t="s">
        <v>2026</v>
      </c>
      <c r="L749" s="835">
        <v>219.37</v>
      </c>
      <c r="M749" s="835">
        <v>1316.22</v>
      </c>
      <c r="N749" s="832">
        <v>6</v>
      </c>
      <c r="O749" s="836">
        <v>2</v>
      </c>
      <c r="P749" s="835">
        <v>877.48</v>
      </c>
      <c r="Q749" s="837">
        <v>0.66666666666666663</v>
      </c>
      <c r="R749" s="832">
        <v>4</v>
      </c>
      <c r="S749" s="837">
        <v>0.66666666666666663</v>
      </c>
      <c r="T749" s="836">
        <v>1</v>
      </c>
      <c r="U749" s="838">
        <v>0.5</v>
      </c>
    </row>
    <row r="750" spans="1:21" ht="14.4" customHeight="1" x14ac:dyDescent="0.3">
      <c r="A750" s="831">
        <v>12</v>
      </c>
      <c r="B750" s="832" t="s">
        <v>1253</v>
      </c>
      <c r="C750" s="832" t="s">
        <v>1259</v>
      </c>
      <c r="D750" s="833" t="s">
        <v>2928</v>
      </c>
      <c r="E750" s="834" t="s">
        <v>1279</v>
      </c>
      <c r="F750" s="832" t="s">
        <v>1254</v>
      </c>
      <c r="G750" s="832" t="s">
        <v>1514</v>
      </c>
      <c r="H750" s="832" t="s">
        <v>586</v>
      </c>
      <c r="I750" s="832" t="s">
        <v>1515</v>
      </c>
      <c r="J750" s="832" t="s">
        <v>1516</v>
      </c>
      <c r="K750" s="832" t="s">
        <v>1517</v>
      </c>
      <c r="L750" s="835">
        <v>333.68</v>
      </c>
      <c r="M750" s="835">
        <v>2669.44</v>
      </c>
      <c r="N750" s="832">
        <v>8</v>
      </c>
      <c r="O750" s="836">
        <v>7.5</v>
      </c>
      <c r="P750" s="835">
        <v>1334.72</v>
      </c>
      <c r="Q750" s="837">
        <v>0.5</v>
      </c>
      <c r="R750" s="832">
        <v>4</v>
      </c>
      <c r="S750" s="837">
        <v>0.5</v>
      </c>
      <c r="T750" s="836">
        <v>4</v>
      </c>
      <c r="U750" s="838">
        <v>0.53333333333333333</v>
      </c>
    </row>
    <row r="751" spans="1:21" ht="14.4" customHeight="1" x14ac:dyDescent="0.3">
      <c r="A751" s="831">
        <v>12</v>
      </c>
      <c r="B751" s="832" t="s">
        <v>1253</v>
      </c>
      <c r="C751" s="832" t="s">
        <v>1259</v>
      </c>
      <c r="D751" s="833" t="s">
        <v>2928</v>
      </c>
      <c r="E751" s="834" t="s">
        <v>1279</v>
      </c>
      <c r="F751" s="832" t="s">
        <v>1254</v>
      </c>
      <c r="G751" s="832" t="s">
        <v>1514</v>
      </c>
      <c r="H751" s="832" t="s">
        <v>628</v>
      </c>
      <c r="I751" s="832" t="s">
        <v>1140</v>
      </c>
      <c r="J751" s="832" t="s">
        <v>721</v>
      </c>
      <c r="K751" s="832" t="s">
        <v>1141</v>
      </c>
      <c r="L751" s="835">
        <v>300.31</v>
      </c>
      <c r="M751" s="835">
        <v>20721.389999999996</v>
      </c>
      <c r="N751" s="832">
        <v>69</v>
      </c>
      <c r="O751" s="836">
        <v>63.5</v>
      </c>
      <c r="P751" s="835">
        <v>15015.499999999995</v>
      </c>
      <c r="Q751" s="837">
        <v>0.72463768115942018</v>
      </c>
      <c r="R751" s="832">
        <v>50</v>
      </c>
      <c r="S751" s="837">
        <v>0.72463768115942029</v>
      </c>
      <c r="T751" s="836">
        <v>45.5</v>
      </c>
      <c r="U751" s="838">
        <v>0.71653543307086609</v>
      </c>
    </row>
    <row r="752" spans="1:21" ht="14.4" customHeight="1" x14ac:dyDescent="0.3">
      <c r="A752" s="831">
        <v>12</v>
      </c>
      <c r="B752" s="832" t="s">
        <v>1253</v>
      </c>
      <c r="C752" s="832" t="s">
        <v>1259</v>
      </c>
      <c r="D752" s="833" t="s">
        <v>2928</v>
      </c>
      <c r="E752" s="834" t="s">
        <v>1279</v>
      </c>
      <c r="F752" s="832" t="s">
        <v>1254</v>
      </c>
      <c r="G752" s="832" t="s">
        <v>1393</v>
      </c>
      <c r="H752" s="832" t="s">
        <v>586</v>
      </c>
      <c r="I752" s="832" t="s">
        <v>1394</v>
      </c>
      <c r="J752" s="832" t="s">
        <v>1395</v>
      </c>
      <c r="K752" s="832" t="s">
        <v>1396</v>
      </c>
      <c r="L752" s="835">
        <v>1514.87</v>
      </c>
      <c r="M752" s="835">
        <v>63624.540000000008</v>
      </c>
      <c r="N752" s="832">
        <v>42</v>
      </c>
      <c r="O752" s="836">
        <v>39</v>
      </c>
      <c r="P752" s="835">
        <v>48475.840000000011</v>
      </c>
      <c r="Q752" s="837">
        <v>0.76190476190476197</v>
      </c>
      <c r="R752" s="832">
        <v>32</v>
      </c>
      <c r="S752" s="837">
        <v>0.76190476190476186</v>
      </c>
      <c r="T752" s="836">
        <v>29.5</v>
      </c>
      <c r="U752" s="838">
        <v>0.75641025641025639</v>
      </c>
    </row>
    <row r="753" spans="1:21" ht="14.4" customHeight="1" x14ac:dyDescent="0.3">
      <c r="A753" s="831">
        <v>12</v>
      </c>
      <c r="B753" s="832" t="s">
        <v>1253</v>
      </c>
      <c r="C753" s="832" t="s">
        <v>1259</v>
      </c>
      <c r="D753" s="833" t="s">
        <v>2928</v>
      </c>
      <c r="E753" s="834" t="s">
        <v>1279</v>
      </c>
      <c r="F753" s="832" t="s">
        <v>1254</v>
      </c>
      <c r="G753" s="832" t="s">
        <v>1518</v>
      </c>
      <c r="H753" s="832" t="s">
        <v>628</v>
      </c>
      <c r="I753" s="832" t="s">
        <v>1519</v>
      </c>
      <c r="J753" s="832" t="s">
        <v>1129</v>
      </c>
      <c r="K753" s="832" t="s">
        <v>1520</v>
      </c>
      <c r="L753" s="835">
        <v>263.68</v>
      </c>
      <c r="M753" s="835">
        <v>263.68</v>
      </c>
      <c r="N753" s="832">
        <v>1</v>
      </c>
      <c r="O753" s="836">
        <v>0.5</v>
      </c>
      <c r="P753" s="835">
        <v>263.68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12</v>
      </c>
      <c r="B754" s="832" t="s">
        <v>1253</v>
      </c>
      <c r="C754" s="832" t="s">
        <v>1259</v>
      </c>
      <c r="D754" s="833" t="s">
        <v>2928</v>
      </c>
      <c r="E754" s="834" t="s">
        <v>1279</v>
      </c>
      <c r="F754" s="832" t="s">
        <v>1254</v>
      </c>
      <c r="G754" s="832" t="s">
        <v>2377</v>
      </c>
      <c r="H754" s="832" t="s">
        <v>586</v>
      </c>
      <c r="I754" s="832" t="s">
        <v>2378</v>
      </c>
      <c r="J754" s="832" t="s">
        <v>2379</v>
      </c>
      <c r="K754" s="832" t="s">
        <v>2320</v>
      </c>
      <c r="L754" s="835">
        <v>38.56</v>
      </c>
      <c r="M754" s="835">
        <v>77.12</v>
      </c>
      <c r="N754" s="832">
        <v>2</v>
      </c>
      <c r="O754" s="836">
        <v>0.5</v>
      </c>
      <c r="P754" s="835">
        <v>77.12</v>
      </c>
      <c r="Q754" s="837">
        <v>1</v>
      </c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12</v>
      </c>
      <c r="B755" s="832" t="s">
        <v>1253</v>
      </c>
      <c r="C755" s="832" t="s">
        <v>1259</v>
      </c>
      <c r="D755" s="833" t="s">
        <v>2928</v>
      </c>
      <c r="E755" s="834" t="s">
        <v>1279</v>
      </c>
      <c r="F755" s="832" t="s">
        <v>1254</v>
      </c>
      <c r="G755" s="832" t="s">
        <v>2380</v>
      </c>
      <c r="H755" s="832" t="s">
        <v>586</v>
      </c>
      <c r="I755" s="832" t="s">
        <v>2381</v>
      </c>
      <c r="J755" s="832" t="s">
        <v>2382</v>
      </c>
      <c r="K755" s="832" t="s">
        <v>2383</v>
      </c>
      <c r="L755" s="835">
        <v>432.12</v>
      </c>
      <c r="M755" s="835">
        <v>432.12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12</v>
      </c>
      <c r="B756" s="832" t="s">
        <v>1253</v>
      </c>
      <c r="C756" s="832" t="s">
        <v>1259</v>
      </c>
      <c r="D756" s="833" t="s">
        <v>2928</v>
      </c>
      <c r="E756" s="834" t="s">
        <v>1279</v>
      </c>
      <c r="F756" s="832" t="s">
        <v>1254</v>
      </c>
      <c r="G756" s="832" t="s">
        <v>2384</v>
      </c>
      <c r="H756" s="832" t="s">
        <v>586</v>
      </c>
      <c r="I756" s="832" t="s">
        <v>2385</v>
      </c>
      <c r="J756" s="832" t="s">
        <v>2386</v>
      </c>
      <c r="K756" s="832" t="s">
        <v>2049</v>
      </c>
      <c r="L756" s="835">
        <v>88.97</v>
      </c>
      <c r="M756" s="835">
        <v>1690.43</v>
      </c>
      <c r="N756" s="832">
        <v>19</v>
      </c>
      <c r="O756" s="836">
        <v>8</v>
      </c>
      <c r="P756" s="835">
        <v>978.67000000000007</v>
      </c>
      <c r="Q756" s="837">
        <v>0.57894736842105265</v>
      </c>
      <c r="R756" s="832">
        <v>11</v>
      </c>
      <c r="S756" s="837">
        <v>0.57894736842105265</v>
      </c>
      <c r="T756" s="836">
        <v>4.5</v>
      </c>
      <c r="U756" s="838">
        <v>0.5625</v>
      </c>
    </row>
    <row r="757" spans="1:21" ht="14.4" customHeight="1" x14ac:dyDescent="0.3">
      <c r="A757" s="831">
        <v>12</v>
      </c>
      <c r="B757" s="832" t="s">
        <v>1253</v>
      </c>
      <c r="C757" s="832" t="s">
        <v>1259</v>
      </c>
      <c r="D757" s="833" t="s">
        <v>2928</v>
      </c>
      <c r="E757" s="834" t="s">
        <v>1279</v>
      </c>
      <c r="F757" s="832" t="s">
        <v>1254</v>
      </c>
      <c r="G757" s="832" t="s">
        <v>1521</v>
      </c>
      <c r="H757" s="832" t="s">
        <v>586</v>
      </c>
      <c r="I757" s="832" t="s">
        <v>2387</v>
      </c>
      <c r="J757" s="832" t="s">
        <v>1523</v>
      </c>
      <c r="K757" s="832" t="s">
        <v>2388</v>
      </c>
      <c r="L757" s="835">
        <v>134.82</v>
      </c>
      <c r="M757" s="835">
        <v>1887.48</v>
      </c>
      <c r="N757" s="832">
        <v>14</v>
      </c>
      <c r="O757" s="836">
        <v>5</v>
      </c>
      <c r="P757" s="835">
        <v>1078.56</v>
      </c>
      <c r="Q757" s="837">
        <v>0.5714285714285714</v>
      </c>
      <c r="R757" s="832">
        <v>8</v>
      </c>
      <c r="S757" s="837">
        <v>0.5714285714285714</v>
      </c>
      <c r="T757" s="836">
        <v>3</v>
      </c>
      <c r="U757" s="838">
        <v>0.6</v>
      </c>
    </row>
    <row r="758" spans="1:21" ht="14.4" customHeight="1" x14ac:dyDescent="0.3">
      <c r="A758" s="831">
        <v>12</v>
      </c>
      <c r="B758" s="832" t="s">
        <v>1253</v>
      </c>
      <c r="C758" s="832" t="s">
        <v>1259</v>
      </c>
      <c r="D758" s="833" t="s">
        <v>2928</v>
      </c>
      <c r="E758" s="834" t="s">
        <v>1279</v>
      </c>
      <c r="F758" s="832" t="s">
        <v>1254</v>
      </c>
      <c r="G758" s="832" t="s">
        <v>1521</v>
      </c>
      <c r="H758" s="832" t="s">
        <v>586</v>
      </c>
      <c r="I758" s="832" t="s">
        <v>1522</v>
      </c>
      <c r="J758" s="832" t="s">
        <v>1523</v>
      </c>
      <c r="K758" s="832" t="s">
        <v>1524</v>
      </c>
      <c r="L758" s="835">
        <v>224.69</v>
      </c>
      <c r="M758" s="835">
        <v>1797.5199999999998</v>
      </c>
      <c r="N758" s="832">
        <v>8</v>
      </c>
      <c r="O758" s="836">
        <v>2</v>
      </c>
      <c r="P758" s="835">
        <v>674.06999999999994</v>
      </c>
      <c r="Q758" s="837">
        <v>0.375</v>
      </c>
      <c r="R758" s="832">
        <v>3</v>
      </c>
      <c r="S758" s="837">
        <v>0.375</v>
      </c>
      <c r="T758" s="836">
        <v>1</v>
      </c>
      <c r="U758" s="838">
        <v>0.5</v>
      </c>
    </row>
    <row r="759" spans="1:21" ht="14.4" customHeight="1" x14ac:dyDescent="0.3">
      <c r="A759" s="831">
        <v>12</v>
      </c>
      <c r="B759" s="832" t="s">
        <v>1253</v>
      </c>
      <c r="C759" s="832" t="s">
        <v>1259</v>
      </c>
      <c r="D759" s="833" t="s">
        <v>2928</v>
      </c>
      <c r="E759" s="834" t="s">
        <v>1279</v>
      </c>
      <c r="F759" s="832" t="s">
        <v>1254</v>
      </c>
      <c r="G759" s="832" t="s">
        <v>1521</v>
      </c>
      <c r="H759" s="832" t="s">
        <v>586</v>
      </c>
      <c r="I759" s="832" t="s">
        <v>1873</v>
      </c>
      <c r="J759" s="832" t="s">
        <v>1523</v>
      </c>
      <c r="K759" s="832" t="s">
        <v>1874</v>
      </c>
      <c r="L759" s="835">
        <v>224.69</v>
      </c>
      <c r="M759" s="835">
        <v>898.76</v>
      </c>
      <c r="N759" s="832">
        <v>4</v>
      </c>
      <c r="O759" s="836">
        <v>3</v>
      </c>
      <c r="P759" s="835">
        <v>449.38</v>
      </c>
      <c r="Q759" s="837">
        <v>0.5</v>
      </c>
      <c r="R759" s="832">
        <v>2</v>
      </c>
      <c r="S759" s="837">
        <v>0.5</v>
      </c>
      <c r="T759" s="836">
        <v>1.5</v>
      </c>
      <c r="U759" s="838">
        <v>0.5</v>
      </c>
    </row>
    <row r="760" spans="1:21" ht="14.4" customHeight="1" x14ac:dyDescent="0.3">
      <c r="A760" s="831">
        <v>12</v>
      </c>
      <c r="B760" s="832" t="s">
        <v>1253</v>
      </c>
      <c r="C760" s="832" t="s">
        <v>1259</v>
      </c>
      <c r="D760" s="833" t="s">
        <v>2928</v>
      </c>
      <c r="E760" s="834" t="s">
        <v>1279</v>
      </c>
      <c r="F760" s="832" t="s">
        <v>1254</v>
      </c>
      <c r="G760" s="832" t="s">
        <v>1521</v>
      </c>
      <c r="H760" s="832" t="s">
        <v>586</v>
      </c>
      <c r="I760" s="832" t="s">
        <v>2389</v>
      </c>
      <c r="J760" s="832" t="s">
        <v>1523</v>
      </c>
      <c r="K760" s="832" t="s">
        <v>1492</v>
      </c>
      <c r="L760" s="835">
        <v>67.41</v>
      </c>
      <c r="M760" s="835">
        <v>606.68999999999994</v>
      </c>
      <c r="N760" s="832">
        <v>9</v>
      </c>
      <c r="O760" s="836">
        <v>2</v>
      </c>
      <c r="P760" s="835">
        <v>202.23</v>
      </c>
      <c r="Q760" s="837">
        <v>0.33333333333333337</v>
      </c>
      <c r="R760" s="832">
        <v>3</v>
      </c>
      <c r="S760" s="837">
        <v>0.33333333333333331</v>
      </c>
      <c r="T760" s="836">
        <v>1</v>
      </c>
      <c r="U760" s="838">
        <v>0.5</v>
      </c>
    </row>
    <row r="761" spans="1:21" ht="14.4" customHeight="1" x14ac:dyDescent="0.3">
      <c r="A761" s="831">
        <v>12</v>
      </c>
      <c r="B761" s="832" t="s">
        <v>1253</v>
      </c>
      <c r="C761" s="832" t="s">
        <v>1259</v>
      </c>
      <c r="D761" s="833" t="s">
        <v>2928</v>
      </c>
      <c r="E761" s="834" t="s">
        <v>1279</v>
      </c>
      <c r="F761" s="832" t="s">
        <v>1254</v>
      </c>
      <c r="G761" s="832" t="s">
        <v>1521</v>
      </c>
      <c r="H761" s="832" t="s">
        <v>586</v>
      </c>
      <c r="I761" s="832" t="s">
        <v>1525</v>
      </c>
      <c r="J761" s="832" t="s">
        <v>1523</v>
      </c>
      <c r="K761" s="832" t="s">
        <v>1526</v>
      </c>
      <c r="L761" s="835">
        <v>112.35</v>
      </c>
      <c r="M761" s="835">
        <v>337.04999999999995</v>
      </c>
      <c r="N761" s="832">
        <v>3</v>
      </c>
      <c r="O761" s="836">
        <v>0.5</v>
      </c>
      <c r="P761" s="835">
        <v>337.04999999999995</v>
      </c>
      <c r="Q761" s="837">
        <v>1</v>
      </c>
      <c r="R761" s="832">
        <v>3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12</v>
      </c>
      <c r="B762" s="832" t="s">
        <v>1253</v>
      </c>
      <c r="C762" s="832" t="s">
        <v>1259</v>
      </c>
      <c r="D762" s="833" t="s">
        <v>2928</v>
      </c>
      <c r="E762" s="834" t="s">
        <v>1279</v>
      </c>
      <c r="F762" s="832" t="s">
        <v>1254</v>
      </c>
      <c r="G762" s="832" t="s">
        <v>1730</v>
      </c>
      <c r="H762" s="832" t="s">
        <v>586</v>
      </c>
      <c r="I762" s="832" t="s">
        <v>1731</v>
      </c>
      <c r="J762" s="832" t="s">
        <v>1732</v>
      </c>
      <c r="K762" s="832" t="s">
        <v>1226</v>
      </c>
      <c r="L762" s="835">
        <v>0</v>
      </c>
      <c r="M762" s="835">
        <v>0</v>
      </c>
      <c r="N762" s="832">
        <v>1</v>
      </c>
      <c r="O762" s="836">
        <v>1</v>
      </c>
      <c r="P762" s="835">
        <v>0</v>
      </c>
      <c r="Q762" s="837"/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12</v>
      </c>
      <c r="B763" s="832" t="s">
        <v>1253</v>
      </c>
      <c r="C763" s="832" t="s">
        <v>1259</v>
      </c>
      <c r="D763" s="833" t="s">
        <v>2928</v>
      </c>
      <c r="E763" s="834" t="s">
        <v>1279</v>
      </c>
      <c r="F763" s="832" t="s">
        <v>1254</v>
      </c>
      <c r="G763" s="832" t="s">
        <v>1531</v>
      </c>
      <c r="H763" s="832" t="s">
        <v>586</v>
      </c>
      <c r="I763" s="832" t="s">
        <v>1532</v>
      </c>
      <c r="J763" s="832" t="s">
        <v>1533</v>
      </c>
      <c r="K763" s="832" t="s">
        <v>1534</v>
      </c>
      <c r="L763" s="835">
        <v>1546.98</v>
      </c>
      <c r="M763" s="835">
        <v>47956.380000000005</v>
      </c>
      <c r="N763" s="832">
        <v>31</v>
      </c>
      <c r="O763" s="836">
        <v>30.5</v>
      </c>
      <c r="P763" s="835">
        <v>38674.500000000007</v>
      </c>
      <c r="Q763" s="837">
        <v>0.80645161290322587</v>
      </c>
      <c r="R763" s="832">
        <v>25</v>
      </c>
      <c r="S763" s="837">
        <v>0.80645161290322576</v>
      </c>
      <c r="T763" s="836">
        <v>24.5</v>
      </c>
      <c r="U763" s="838">
        <v>0.80327868852459017</v>
      </c>
    </row>
    <row r="764" spans="1:21" ht="14.4" customHeight="1" x14ac:dyDescent="0.3">
      <c r="A764" s="831">
        <v>12</v>
      </c>
      <c r="B764" s="832" t="s">
        <v>1253</v>
      </c>
      <c r="C764" s="832" t="s">
        <v>1259</v>
      </c>
      <c r="D764" s="833" t="s">
        <v>2928</v>
      </c>
      <c r="E764" s="834" t="s">
        <v>1279</v>
      </c>
      <c r="F764" s="832" t="s">
        <v>1254</v>
      </c>
      <c r="G764" s="832" t="s">
        <v>1539</v>
      </c>
      <c r="H764" s="832" t="s">
        <v>586</v>
      </c>
      <c r="I764" s="832" t="s">
        <v>1540</v>
      </c>
      <c r="J764" s="832" t="s">
        <v>1541</v>
      </c>
      <c r="K764" s="832" t="s">
        <v>1542</v>
      </c>
      <c r="L764" s="835">
        <v>0</v>
      </c>
      <c r="M764" s="835">
        <v>0</v>
      </c>
      <c r="N764" s="832">
        <v>1</v>
      </c>
      <c r="O764" s="836">
        <v>1</v>
      </c>
      <c r="P764" s="835">
        <v>0</v>
      </c>
      <c r="Q764" s="837"/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12</v>
      </c>
      <c r="B765" s="832" t="s">
        <v>1253</v>
      </c>
      <c r="C765" s="832" t="s">
        <v>1259</v>
      </c>
      <c r="D765" s="833" t="s">
        <v>2928</v>
      </c>
      <c r="E765" s="834" t="s">
        <v>1279</v>
      </c>
      <c r="F765" s="832" t="s">
        <v>1254</v>
      </c>
      <c r="G765" s="832" t="s">
        <v>1546</v>
      </c>
      <c r="H765" s="832" t="s">
        <v>586</v>
      </c>
      <c r="I765" s="832" t="s">
        <v>1547</v>
      </c>
      <c r="J765" s="832" t="s">
        <v>1548</v>
      </c>
      <c r="K765" s="832" t="s">
        <v>1549</v>
      </c>
      <c r="L765" s="835">
        <v>837.19</v>
      </c>
      <c r="M765" s="835">
        <v>837.19</v>
      </c>
      <c r="N765" s="832">
        <v>1</v>
      </c>
      <c r="O765" s="836">
        <v>0.5</v>
      </c>
      <c r="P765" s="835">
        <v>837.19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12</v>
      </c>
      <c r="B766" s="832" t="s">
        <v>1253</v>
      </c>
      <c r="C766" s="832" t="s">
        <v>1259</v>
      </c>
      <c r="D766" s="833" t="s">
        <v>2928</v>
      </c>
      <c r="E766" s="834" t="s">
        <v>1279</v>
      </c>
      <c r="F766" s="832" t="s">
        <v>1254</v>
      </c>
      <c r="G766" s="832" t="s">
        <v>1546</v>
      </c>
      <c r="H766" s="832" t="s">
        <v>586</v>
      </c>
      <c r="I766" s="832" t="s">
        <v>1550</v>
      </c>
      <c r="J766" s="832" t="s">
        <v>1548</v>
      </c>
      <c r="K766" s="832" t="s">
        <v>1551</v>
      </c>
      <c r="L766" s="835">
        <v>1674.38</v>
      </c>
      <c r="M766" s="835">
        <v>1674.38</v>
      </c>
      <c r="N766" s="832">
        <v>1</v>
      </c>
      <c r="O766" s="836">
        <v>1</v>
      </c>
      <c r="P766" s="835">
        <v>1674.38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1253</v>
      </c>
      <c r="C767" s="832" t="s">
        <v>1259</v>
      </c>
      <c r="D767" s="833" t="s">
        <v>2928</v>
      </c>
      <c r="E767" s="834" t="s">
        <v>1279</v>
      </c>
      <c r="F767" s="832" t="s">
        <v>1254</v>
      </c>
      <c r="G767" s="832" t="s">
        <v>1952</v>
      </c>
      <c r="H767" s="832" t="s">
        <v>586</v>
      </c>
      <c r="I767" s="832" t="s">
        <v>1953</v>
      </c>
      <c r="J767" s="832" t="s">
        <v>1954</v>
      </c>
      <c r="K767" s="832" t="s">
        <v>1955</v>
      </c>
      <c r="L767" s="835">
        <v>50.32</v>
      </c>
      <c r="M767" s="835">
        <v>50.32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12</v>
      </c>
      <c r="B768" s="832" t="s">
        <v>1253</v>
      </c>
      <c r="C768" s="832" t="s">
        <v>1259</v>
      </c>
      <c r="D768" s="833" t="s">
        <v>2928</v>
      </c>
      <c r="E768" s="834" t="s">
        <v>1279</v>
      </c>
      <c r="F768" s="832" t="s">
        <v>1254</v>
      </c>
      <c r="G768" s="832" t="s">
        <v>1952</v>
      </c>
      <c r="H768" s="832" t="s">
        <v>586</v>
      </c>
      <c r="I768" s="832" t="s">
        <v>2390</v>
      </c>
      <c r="J768" s="832" t="s">
        <v>1954</v>
      </c>
      <c r="K768" s="832" t="s">
        <v>2391</v>
      </c>
      <c r="L768" s="835">
        <v>16.77</v>
      </c>
      <c r="M768" s="835">
        <v>33.54</v>
      </c>
      <c r="N768" s="832">
        <v>2</v>
      </c>
      <c r="O768" s="836">
        <v>0.5</v>
      </c>
      <c r="P768" s="835">
        <v>33.54</v>
      </c>
      <c r="Q768" s="837">
        <v>1</v>
      </c>
      <c r="R768" s="832">
        <v>2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12</v>
      </c>
      <c r="B769" s="832" t="s">
        <v>1253</v>
      </c>
      <c r="C769" s="832" t="s">
        <v>1259</v>
      </c>
      <c r="D769" s="833" t="s">
        <v>2928</v>
      </c>
      <c r="E769" s="834" t="s">
        <v>1279</v>
      </c>
      <c r="F769" s="832" t="s">
        <v>1254</v>
      </c>
      <c r="G769" s="832" t="s">
        <v>1304</v>
      </c>
      <c r="H769" s="832" t="s">
        <v>628</v>
      </c>
      <c r="I769" s="832" t="s">
        <v>1159</v>
      </c>
      <c r="J769" s="832" t="s">
        <v>1160</v>
      </c>
      <c r="K769" s="832" t="s">
        <v>1161</v>
      </c>
      <c r="L769" s="835">
        <v>149.52000000000001</v>
      </c>
      <c r="M769" s="835">
        <v>448.56000000000006</v>
      </c>
      <c r="N769" s="832">
        <v>3</v>
      </c>
      <c r="O769" s="836">
        <v>2</v>
      </c>
      <c r="P769" s="835">
        <v>299.04000000000002</v>
      </c>
      <c r="Q769" s="837">
        <v>0.66666666666666663</v>
      </c>
      <c r="R769" s="832">
        <v>2</v>
      </c>
      <c r="S769" s="837">
        <v>0.66666666666666663</v>
      </c>
      <c r="T769" s="836">
        <v>1.5</v>
      </c>
      <c r="U769" s="838">
        <v>0.75</v>
      </c>
    </row>
    <row r="770" spans="1:21" ht="14.4" customHeight="1" x14ac:dyDescent="0.3">
      <c r="A770" s="831">
        <v>12</v>
      </c>
      <c r="B770" s="832" t="s">
        <v>1253</v>
      </c>
      <c r="C770" s="832" t="s">
        <v>1259</v>
      </c>
      <c r="D770" s="833" t="s">
        <v>2928</v>
      </c>
      <c r="E770" s="834" t="s">
        <v>1279</v>
      </c>
      <c r="F770" s="832" t="s">
        <v>1254</v>
      </c>
      <c r="G770" s="832" t="s">
        <v>1882</v>
      </c>
      <c r="H770" s="832" t="s">
        <v>628</v>
      </c>
      <c r="I770" s="832" t="s">
        <v>1886</v>
      </c>
      <c r="J770" s="832" t="s">
        <v>1884</v>
      </c>
      <c r="K770" s="832" t="s">
        <v>1887</v>
      </c>
      <c r="L770" s="835">
        <v>84.18</v>
      </c>
      <c r="M770" s="835">
        <v>84.18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12</v>
      </c>
      <c r="B771" s="832" t="s">
        <v>1253</v>
      </c>
      <c r="C771" s="832" t="s">
        <v>1259</v>
      </c>
      <c r="D771" s="833" t="s">
        <v>2928</v>
      </c>
      <c r="E771" s="834" t="s">
        <v>1279</v>
      </c>
      <c r="F771" s="832" t="s">
        <v>1254</v>
      </c>
      <c r="G771" s="832" t="s">
        <v>1882</v>
      </c>
      <c r="H771" s="832" t="s">
        <v>586</v>
      </c>
      <c r="I771" s="832" t="s">
        <v>2392</v>
      </c>
      <c r="J771" s="832" t="s">
        <v>1957</v>
      </c>
      <c r="K771" s="832" t="s">
        <v>2393</v>
      </c>
      <c r="L771" s="835">
        <v>105.23</v>
      </c>
      <c r="M771" s="835">
        <v>105.23</v>
      </c>
      <c r="N771" s="832">
        <v>1</v>
      </c>
      <c r="O771" s="836">
        <v>0.5</v>
      </c>
      <c r="P771" s="835">
        <v>105.23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12</v>
      </c>
      <c r="B772" s="832" t="s">
        <v>1253</v>
      </c>
      <c r="C772" s="832" t="s">
        <v>1259</v>
      </c>
      <c r="D772" s="833" t="s">
        <v>2928</v>
      </c>
      <c r="E772" s="834" t="s">
        <v>1279</v>
      </c>
      <c r="F772" s="832" t="s">
        <v>1254</v>
      </c>
      <c r="G772" s="832" t="s">
        <v>2394</v>
      </c>
      <c r="H772" s="832" t="s">
        <v>586</v>
      </c>
      <c r="I772" s="832" t="s">
        <v>2395</v>
      </c>
      <c r="J772" s="832" t="s">
        <v>2396</v>
      </c>
      <c r="K772" s="832" t="s">
        <v>2397</v>
      </c>
      <c r="L772" s="835">
        <v>0</v>
      </c>
      <c r="M772" s="835">
        <v>0</v>
      </c>
      <c r="N772" s="832">
        <v>1</v>
      </c>
      <c r="O772" s="836">
        <v>1</v>
      </c>
      <c r="P772" s="835">
        <v>0</v>
      </c>
      <c r="Q772" s="837"/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12</v>
      </c>
      <c r="B773" s="832" t="s">
        <v>1253</v>
      </c>
      <c r="C773" s="832" t="s">
        <v>1259</v>
      </c>
      <c r="D773" s="833" t="s">
        <v>2928</v>
      </c>
      <c r="E773" s="834" t="s">
        <v>1279</v>
      </c>
      <c r="F773" s="832" t="s">
        <v>1254</v>
      </c>
      <c r="G773" s="832" t="s">
        <v>2394</v>
      </c>
      <c r="H773" s="832" t="s">
        <v>586</v>
      </c>
      <c r="I773" s="832" t="s">
        <v>2398</v>
      </c>
      <c r="J773" s="832" t="s">
        <v>2396</v>
      </c>
      <c r="K773" s="832" t="s">
        <v>2399</v>
      </c>
      <c r="L773" s="835">
        <v>0</v>
      </c>
      <c r="M773" s="835">
        <v>0</v>
      </c>
      <c r="N773" s="832">
        <v>1</v>
      </c>
      <c r="O773" s="836">
        <v>0.5</v>
      </c>
      <c r="P773" s="835">
        <v>0</v>
      </c>
      <c r="Q773" s="837"/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12</v>
      </c>
      <c r="B774" s="832" t="s">
        <v>1253</v>
      </c>
      <c r="C774" s="832" t="s">
        <v>1259</v>
      </c>
      <c r="D774" s="833" t="s">
        <v>2928</v>
      </c>
      <c r="E774" s="834" t="s">
        <v>1279</v>
      </c>
      <c r="F774" s="832" t="s">
        <v>1255</v>
      </c>
      <c r="G774" s="832" t="s">
        <v>1741</v>
      </c>
      <c r="H774" s="832" t="s">
        <v>586</v>
      </c>
      <c r="I774" s="832" t="s">
        <v>1762</v>
      </c>
      <c r="J774" s="832" t="s">
        <v>1743</v>
      </c>
      <c r="K774" s="832"/>
      <c r="L774" s="835">
        <v>0</v>
      </c>
      <c r="M774" s="835">
        <v>0</v>
      </c>
      <c r="N774" s="832">
        <v>2</v>
      </c>
      <c r="O774" s="836">
        <v>2</v>
      </c>
      <c r="P774" s="835">
        <v>0</v>
      </c>
      <c r="Q774" s="837"/>
      <c r="R774" s="832">
        <v>2</v>
      </c>
      <c r="S774" s="837">
        <v>1</v>
      </c>
      <c r="T774" s="836">
        <v>2</v>
      </c>
      <c r="U774" s="838">
        <v>1</v>
      </c>
    </row>
    <row r="775" spans="1:21" ht="14.4" customHeight="1" x14ac:dyDescent="0.3">
      <c r="A775" s="831">
        <v>12</v>
      </c>
      <c r="B775" s="832" t="s">
        <v>1253</v>
      </c>
      <c r="C775" s="832" t="s">
        <v>1259</v>
      </c>
      <c r="D775" s="833" t="s">
        <v>2928</v>
      </c>
      <c r="E775" s="834" t="s">
        <v>1279</v>
      </c>
      <c r="F775" s="832" t="s">
        <v>1255</v>
      </c>
      <c r="G775" s="832" t="s">
        <v>1741</v>
      </c>
      <c r="H775" s="832" t="s">
        <v>586</v>
      </c>
      <c r="I775" s="832" t="s">
        <v>1742</v>
      </c>
      <c r="J775" s="832" t="s">
        <v>1743</v>
      </c>
      <c r="K775" s="832"/>
      <c r="L775" s="835">
        <v>0</v>
      </c>
      <c r="M775" s="835">
        <v>0</v>
      </c>
      <c r="N775" s="832">
        <v>3</v>
      </c>
      <c r="O775" s="836">
        <v>3</v>
      </c>
      <c r="P775" s="835">
        <v>0</v>
      </c>
      <c r="Q775" s="837"/>
      <c r="R775" s="832">
        <v>3</v>
      </c>
      <c r="S775" s="837">
        <v>1</v>
      </c>
      <c r="T775" s="836">
        <v>3</v>
      </c>
      <c r="U775" s="838">
        <v>1</v>
      </c>
    </row>
    <row r="776" spans="1:21" ht="14.4" customHeight="1" x14ac:dyDescent="0.3">
      <c r="A776" s="831">
        <v>12</v>
      </c>
      <c r="B776" s="832" t="s">
        <v>1253</v>
      </c>
      <c r="C776" s="832" t="s">
        <v>1259</v>
      </c>
      <c r="D776" s="833" t="s">
        <v>2928</v>
      </c>
      <c r="E776" s="834" t="s">
        <v>1279</v>
      </c>
      <c r="F776" s="832" t="s">
        <v>1255</v>
      </c>
      <c r="G776" s="832" t="s">
        <v>1741</v>
      </c>
      <c r="H776" s="832" t="s">
        <v>586</v>
      </c>
      <c r="I776" s="832" t="s">
        <v>2400</v>
      </c>
      <c r="J776" s="832" t="s">
        <v>1743</v>
      </c>
      <c r="K776" s="832"/>
      <c r="L776" s="835">
        <v>0</v>
      </c>
      <c r="M776" s="835">
        <v>0</v>
      </c>
      <c r="N776" s="832">
        <v>1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12</v>
      </c>
      <c r="B777" s="832" t="s">
        <v>1253</v>
      </c>
      <c r="C777" s="832" t="s">
        <v>1259</v>
      </c>
      <c r="D777" s="833" t="s">
        <v>2928</v>
      </c>
      <c r="E777" s="834" t="s">
        <v>1279</v>
      </c>
      <c r="F777" s="832" t="s">
        <v>1255</v>
      </c>
      <c r="G777" s="832" t="s">
        <v>1741</v>
      </c>
      <c r="H777" s="832" t="s">
        <v>586</v>
      </c>
      <c r="I777" s="832" t="s">
        <v>2401</v>
      </c>
      <c r="J777" s="832" t="s">
        <v>1743</v>
      </c>
      <c r="K777" s="832"/>
      <c r="L777" s="835">
        <v>0</v>
      </c>
      <c r="M777" s="835">
        <v>0</v>
      </c>
      <c r="N777" s="832">
        <v>1</v>
      </c>
      <c r="O777" s="836">
        <v>1</v>
      </c>
      <c r="P777" s="835">
        <v>0</v>
      </c>
      <c r="Q777" s="837"/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12</v>
      </c>
      <c r="B778" s="832" t="s">
        <v>1253</v>
      </c>
      <c r="C778" s="832" t="s">
        <v>1259</v>
      </c>
      <c r="D778" s="833" t="s">
        <v>2928</v>
      </c>
      <c r="E778" s="834" t="s">
        <v>1279</v>
      </c>
      <c r="F778" s="832" t="s">
        <v>1255</v>
      </c>
      <c r="G778" s="832" t="s">
        <v>1741</v>
      </c>
      <c r="H778" s="832" t="s">
        <v>586</v>
      </c>
      <c r="I778" s="832" t="s">
        <v>2402</v>
      </c>
      <c r="J778" s="832" t="s">
        <v>1743</v>
      </c>
      <c r="K778" s="832"/>
      <c r="L778" s="835">
        <v>0</v>
      </c>
      <c r="M778" s="835">
        <v>0</v>
      </c>
      <c r="N778" s="832">
        <v>1</v>
      </c>
      <c r="O778" s="836">
        <v>1</v>
      </c>
      <c r="P778" s="835">
        <v>0</v>
      </c>
      <c r="Q778" s="837"/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12</v>
      </c>
      <c r="B779" s="832" t="s">
        <v>1253</v>
      </c>
      <c r="C779" s="832" t="s">
        <v>1259</v>
      </c>
      <c r="D779" s="833" t="s">
        <v>2928</v>
      </c>
      <c r="E779" s="834" t="s">
        <v>1279</v>
      </c>
      <c r="F779" s="832" t="s">
        <v>1256</v>
      </c>
      <c r="G779" s="832" t="s">
        <v>1554</v>
      </c>
      <c r="H779" s="832" t="s">
        <v>586</v>
      </c>
      <c r="I779" s="832" t="s">
        <v>2130</v>
      </c>
      <c r="J779" s="832" t="s">
        <v>2131</v>
      </c>
      <c r="K779" s="832" t="s">
        <v>2132</v>
      </c>
      <c r="L779" s="835">
        <v>484.6</v>
      </c>
      <c r="M779" s="835">
        <v>1453.8000000000002</v>
      </c>
      <c r="N779" s="832">
        <v>3</v>
      </c>
      <c r="O779" s="836">
        <v>1</v>
      </c>
      <c r="P779" s="835">
        <v>1453.8000000000002</v>
      </c>
      <c r="Q779" s="837">
        <v>1</v>
      </c>
      <c r="R779" s="832">
        <v>3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12</v>
      </c>
      <c r="B780" s="832" t="s">
        <v>1253</v>
      </c>
      <c r="C780" s="832" t="s">
        <v>1259</v>
      </c>
      <c r="D780" s="833" t="s">
        <v>2928</v>
      </c>
      <c r="E780" s="834" t="s">
        <v>1279</v>
      </c>
      <c r="F780" s="832" t="s">
        <v>1256</v>
      </c>
      <c r="G780" s="832" t="s">
        <v>1554</v>
      </c>
      <c r="H780" s="832" t="s">
        <v>586</v>
      </c>
      <c r="I780" s="832" t="s">
        <v>1963</v>
      </c>
      <c r="J780" s="832" t="s">
        <v>1964</v>
      </c>
      <c r="K780" s="832" t="s">
        <v>1965</v>
      </c>
      <c r="L780" s="835">
        <v>180.25</v>
      </c>
      <c r="M780" s="835">
        <v>540.75</v>
      </c>
      <c r="N780" s="832">
        <v>3</v>
      </c>
      <c r="O780" s="836">
        <v>1</v>
      </c>
      <c r="P780" s="835">
        <v>540.75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12</v>
      </c>
      <c r="B781" s="832" t="s">
        <v>1253</v>
      </c>
      <c r="C781" s="832" t="s">
        <v>1259</v>
      </c>
      <c r="D781" s="833" t="s">
        <v>2928</v>
      </c>
      <c r="E781" s="834" t="s">
        <v>1279</v>
      </c>
      <c r="F781" s="832" t="s">
        <v>1256</v>
      </c>
      <c r="G781" s="832" t="s">
        <v>1554</v>
      </c>
      <c r="H781" s="832" t="s">
        <v>586</v>
      </c>
      <c r="I781" s="832" t="s">
        <v>1969</v>
      </c>
      <c r="J781" s="832" t="s">
        <v>1970</v>
      </c>
      <c r="K781" s="832" t="s">
        <v>1971</v>
      </c>
      <c r="L781" s="835">
        <v>3082.5</v>
      </c>
      <c r="M781" s="835">
        <v>9247.5</v>
      </c>
      <c r="N781" s="832">
        <v>3</v>
      </c>
      <c r="O781" s="836">
        <v>1</v>
      </c>
      <c r="P781" s="835">
        <v>9247.5</v>
      </c>
      <c r="Q781" s="837">
        <v>1</v>
      </c>
      <c r="R781" s="832">
        <v>3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12</v>
      </c>
      <c r="B782" s="832" t="s">
        <v>1253</v>
      </c>
      <c r="C782" s="832" t="s">
        <v>1259</v>
      </c>
      <c r="D782" s="833" t="s">
        <v>2928</v>
      </c>
      <c r="E782" s="834" t="s">
        <v>1279</v>
      </c>
      <c r="F782" s="832" t="s">
        <v>1256</v>
      </c>
      <c r="G782" s="832" t="s">
        <v>1554</v>
      </c>
      <c r="H782" s="832" t="s">
        <v>586</v>
      </c>
      <c r="I782" s="832" t="s">
        <v>2177</v>
      </c>
      <c r="J782" s="832" t="s">
        <v>2175</v>
      </c>
      <c r="K782" s="832" t="s">
        <v>2178</v>
      </c>
      <c r="L782" s="835">
        <v>1101.95</v>
      </c>
      <c r="M782" s="835">
        <v>9917.5500000000011</v>
      </c>
      <c r="N782" s="832">
        <v>9</v>
      </c>
      <c r="O782" s="836">
        <v>1</v>
      </c>
      <c r="P782" s="835">
        <v>9917.5500000000011</v>
      </c>
      <c r="Q782" s="837">
        <v>1</v>
      </c>
      <c r="R782" s="832">
        <v>9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12</v>
      </c>
      <c r="B783" s="832" t="s">
        <v>1253</v>
      </c>
      <c r="C783" s="832" t="s">
        <v>1259</v>
      </c>
      <c r="D783" s="833" t="s">
        <v>2928</v>
      </c>
      <c r="E783" s="834" t="s">
        <v>1279</v>
      </c>
      <c r="F783" s="832" t="s">
        <v>1256</v>
      </c>
      <c r="G783" s="832" t="s">
        <v>1554</v>
      </c>
      <c r="H783" s="832" t="s">
        <v>586</v>
      </c>
      <c r="I783" s="832" t="s">
        <v>1975</v>
      </c>
      <c r="J783" s="832" t="s">
        <v>1976</v>
      </c>
      <c r="K783" s="832" t="s">
        <v>1977</v>
      </c>
      <c r="L783" s="835">
        <v>198.08</v>
      </c>
      <c r="M783" s="835">
        <v>594.24</v>
      </c>
      <c r="N783" s="832">
        <v>3</v>
      </c>
      <c r="O783" s="836">
        <v>1</v>
      </c>
      <c r="P783" s="835">
        <v>594.24</v>
      </c>
      <c r="Q783" s="837">
        <v>1</v>
      </c>
      <c r="R783" s="832">
        <v>3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12</v>
      </c>
      <c r="B784" s="832" t="s">
        <v>1253</v>
      </c>
      <c r="C784" s="832" t="s">
        <v>1259</v>
      </c>
      <c r="D784" s="833" t="s">
        <v>2928</v>
      </c>
      <c r="E784" s="834" t="s">
        <v>1279</v>
      </c>
      <c r="F784" s="832" t="s">
        <v>1256</v>
      </c>
      <c r="G784" s="832" t="s">
        <v>1554</v>
      </c>
      <c r="H784" s="832" t="s">
        <v>586</v>
      </c>
      <c r="I784" s="832" t="s">
        <v>1978</v>
      </c>
      <c r="J784" s="832" t="s">
        <v>1979</v>
      </c>
      <c r="K784" s="832" t="s">
        <v>1980</v>
      </c>
      <c r="L784" s="835">
        <v>1124.9000000000001</v>
      </c>
      <c r="M784" s="835">
        <v>5624.5</v>
      </c>
      <c r="N784" s="832">
        <v>5</v>
      </c>
      <c r="O784" s="836">
        <v>1</v>
      </c>
      <c r="P784" s="835">
        <v>5624.5</v>
      </c>
      <c r="Q784" s="837">
        <v>1</v>
      </c>
      <c r="R784" s="832">
        <v>5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12</v>
      </c>
      <c r="B785" s="832" t="s">
        <v>1253</v>
      </c>
      <c r="C785" s="832" t="s">
        <v>1259</v>
      </c>
      <c r="D785" s="833" t="s">
        <v>2928</v>
      </c>
      <c r="E785" s="834" t="s">
        <v>1279</v>
      </c>
      <c r="F785" s="832" t="s">
        <v>1256</v>
      </c>
      <c r="G785" s="832" t="s">
        <v>1554</v>
      </c>
      <c r="H785" s="832" t="s">
        <v>586</v>
      </c>
      <c r="I785" s="832" t="s">
        <v>2403</v>
      </c>
      <c r="J785" s="832" t="s">
        <v>2404</v>
      </c>
      <c r="K785" s="832" t="s">
        <v>2138</v>
      </c>
      <c r="L785" s="835">
        <v>173.85</v>
      </c>
      <c r="M785" s="835">
        <v>347.7</v>
      </c>
      <c r="N785" s="832">
        <v>2</v>
      </c>
      <c r="O785" s="836">
        <v>1</v>
      </c>
      <c r="P785" s="835">
        <v>347.7</v>
      </c>
      <c r="Q785" s="837">
        <v>1</v>
      </c>
      <c r="R785" s="832">
        <v>2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12</v>
      </c>
      <c r="B786" s="832" t="s">
        <v>1253</v>
      </c>
      <c r="C786" s="832" t="s">
        <v>1259</v>
      </c>
      <c r="D786" s="833" t="s">
        <v>2928</v>
      </c>
      <c r="E786" s="834" t="s">
        <v>1279</v>
      </c>
      <c r="F786" s="832" t="s">
        <v>1256</v>
      </c>
      <c r="G786" s="832" t="s">
        <v>1554</v>
      </c>
      <c r="H786" s="832" t="s">
        <v>586</v>
      </c>
      <c r="I786" s="832" t="s">
        <v>2248</v>
      </c>
      <c r="J786" s="832" t="s">
        <v>2249</v>
      </c>
      <c r="K786" s="832" t="s">
        <v>2138</v>
      </c>
      <c r="L786" s="835">
        <v>220.68</v>
      </c>
      <c r="M786" s="835">
        <v>662.04</v>
      </c>
      <c r="N786" s="832">
        <v>3</v>
      </c>
      <c r="O786" s="836">
        <v>1</v>
      </c>
      <c r="P786" s="835">
        <v>662.04</v>
      </c>
      <c r="Q786" s="837">
        <v>1</v>
      </c>
      <c r="R786" s="832">
        <v>3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12</v>
      </c>
      <c r="B787" s="832" t="s">
        <v>1253</v>
      </c>
      <c r="C787" s="832" t="s">
        <v>1259</v>
      </c>
      <c r="D787" s="833" t="s">
        <v>2928</v>
      </c>
      <c r="E787" s="834" t="s">
        <v>1279</v>
      </c>
      <c r="F787" s="832" t="s">
        <v>1256</v>
      </c>
      <c r="G787" s="832" t="s">
        <v>1554</v>
      </c>
      <c r="H787" s="832" t="s">
        <v>586</v>
      </c>
      <c r="I787" s="832" t="s">
        <v>2405</v>
      </c>
      <c r="J787" s="832" t="s">
        <v>2406</v>
      </c>
      <c r="K787" s="832" t="s">
        <v>2407</v>
      </c>
      <c r="L787" s="835">
        <v>519.9</v>
      </c>
      <c r="M787" s="835">
        <v>1039.8</v>
      </c>
      <c r="N787" s="832">
        <v>2</v>
      </c>
      <c r="O787" s="836">
        <v>1</v>
      </c>
      <c r="P787" s="835">
        <v>1039.8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12</v>
      </c>
      <c r="B788" s="832" t="s">
        <v>1253</v>
      </c>
      <c r="C788" s="832" t="s">
        <v>1259</v>
      </c>
      <c r="D788" s="833" t="s">
        <v>2928</v>
      </c>
      <c r="E788" s="834" t="s">
        <v>1279</v>
      </c>
      <c r="F788" s="832" t="s">
        <v>1256</v>
      </c>
      <c r="G788" s="832" t="s">
        <v>1300</v>
      </c>
      <c r="H788" s="832" t="s">
        <v>586</v>
      </c>
      <c r="I788" s="832" t="s">
        <v>1565</v>
      </c>
      <c r="J788" s="832" t="s">
        <v>1566</v>
      </c>
      <c r="K788" s="832" t="s">
        <v>1567</v>
      </c>
      <c r="L788" s="835">
        <v>162.71</v>
      </c>
      <c r="M788" s="835">
        <v>2603.36</v>
      </c>
      <c r="N788" s="832">
        <v>16</v>
      </c>
      <c r="O788" s="836">
        <v>2</v>
      </c>
      <c r="P788" s="835">
        <v>2603.36</v>
      </c>
      <c r="Q788" s="837">
        <v>1</v>
      </c>
      <c r="R788" s="832">
        <v>16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12</v>
      </c>
      <c r="B789" s="832" t="s">
        <v>1253</v>
      </c>
      <c r="C789" s="832" t="s">
        <v>1259</v>
      </c>
      <c r="D789" s="833" t="s">
        <v>2928</v>
      </c>
      <c r="E789" s="834" t="s">
        <v>1279</v>
      </c>
      <c r="F789" s="832" t="s">
        <v>1256</v>
      </c>
      <c r="G789" s="832" t="s">
        <v>1300</v>
      </c>
      <c r="H789" s="832" t="s">
        <v>586</v>
      </c>
      <c r="I789" s="832" t="s">
        <v>1984</v>
      </c>
      <c r="J789" s="832" t="s">
        <v>1581</v>
      </c>
      <c r="K789" s="832" t="s">
        <v>1985</v>
      </c>
      <c r="L789" s="835">
        <v>700</v>
      </c>
      <c r="M789" s="835">
        <v>4200</v>
      </c>
      <c r="N789" s="832">
        <v>6</v>
      </c>
      <c r="O789" s="836">
        <v>2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12</v>
      </c>
      <c r="B790" s="832" t="s">
        <v>1253</v>
      </c>
      <c r="C790" s="832" t="s">
        <v>1259</v>
      </c>
      <c r="D790" s="833" t="s">
        <v>2928</v>
      </c>
      <c r="E790" s="834" t="s">
        <v>1279</v>
      </c>
      <c r="F790" s="832" t="s">
        <v>1256</v>
      </c>
      <c r="G790" s="832" t="s">
        <v>1300</v>
      </c>
      <c r="H790" s="832" t="s">
        <v>586</v>
      </c>
      <c r="I790" s="832" t="s">
        <v>1397</v>
      </c>
      <c r="J790" s="832" t="s">
        <v>1398</v>
      </c>
      <c r="K790" s="832" t="s">
        <v>1399</v>
      </c>
      <c r="L790" s="835">
        <v>48.75</v>
      </c>
      <c r="M790" s="835">
        <v>48.75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12</v>
      </c>
      <c r="B791" s="832" t="s">
        <v>1253</v>
      </c>
      <c r="C791" s="832" t="s">
        <v>1259</v>
      </c>
      <c r="D791" s="833" t="s">
        <v>2928</v>
      </c>
      <c r="E791" s="834" t="s">
        <v>1279</v>
      </c>
      <c r="F791" s="832" t="s">
        <v>1256</v>
      </c>
      <c r="G791" s="832" t="s">
        <v>1300</v>
      </c>
      <c r="H791" s="832" t="s">
        <v>586</v>
      </c>
      <c r="I791" s="832" t="s">
        <v>1900</v>
      </c>
      <c r="J791" s="832" t="s">
        <v>1901</v>
      </c>
      <c r="K791" s="832" t="s">
        <v>1902</v>
      </c>
      <c r="L791" s="835">
        <v>420</v>
      </c>
      <c r="M791" s="835">
        <v>1260</v>
      </c>
      <c r="N791" s="832">
        <v>3</v>
      </c>
      <c r="O791" s="836">
        <v>1</v>
      </c>
      <c r="P791" s="835">
        <v>1260</v>
      </c>
      <c r="Q791" s="837">
        <v>1</v>
      </c>
      <c r="R791" s="832">
        <v>3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12</v>
      </c>
      <c r="B792" s="832" t="s">
        <v>1253</v>
      </c>
      <c r="C792" s="832" t="s">
        <v>1259</v>
      </c>
      <c r="D792" s="833" t="s">
        <v>2928</v>
      </c>
      <c r="E792" s="834" t="s">
        <v>1279</v>
      </c>
      <c r="F792" s="832" t="s">
        <v>1256</v>
      </c>
      <c r="G792" s="832" t="s">
        <v>1300</v>
      </c>
      <c r="H792" s="832" t="s">
        <v>586</v>
      </c>
      <c r="I792" s="832" t="s">
        <v>1571</v>
      </c>
      <c r="J792" s="832" t="s">
        <v>1572</v>
      </c>
      <c r="K792" s="832" t="s">
        <v>1573</v>
      </c>
      <c r="L792" s="835">
        <v>500</v>
      </c>
      <c r="M792" s="835">
        <v>5000</v>
      </c>
      <c r="N792" s="832">
        <v>10</v>
      </c>
      <c r="O792" s="836">
        <v>3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12</v>
      </c>
      <c r="B793" s="832" t="s">
        <v>1253</v>
      </c>
      <c r="C793" s="832" t="s">
        <v>1259</v>
      </c>
      <c r="D793" s="833" t="s">
        <v>2928</v>
      </c>
      <c r="E793" s="834" t="s">
        <v>1279</v>
      </c>
      <c r="F793" s="832" t="s">
        <v>1256</v>
      </c>
      <c r="G793" s="832" t="s">
        <v>1300</v>
      </c>
      <c r="H793" s="832" t="s">
        <v>586</v>
      </c>
      <c r="I793" s="832" t="s">
        <v>1301</v>
      </c>
      <c r="J793" s="832" t="s">
        <v>1302</v>
      </c>
      <c r="K793" s="832" t="s">
        <v>1303</v>
      </c>
      <c r="L793" s="835">
        <v>190</v>
      </c>
      <c r="M793" s="835">
        <v>10260</v>
      </c>
      <c r="N793" s="832">
        <v>54</v>
      </c>
      <c r="O793" s="836">
        <v>8</v>
      </c>
      <c r="P793" s="835">
        <v>5130</v>
      </c>
      <c r="Q793" s="837">
        <v>0.5</v>
      </c>
      <c r="R793" s="832">
        <v>27</v>
      </c>
      <c r="S793" s="837">
        <v>0.5</v>
      </c>
      <c r="T793" s="836">
        <v>4</v>
      </c>
      <c r="U793" s="838">
        <v>0.5</v>
      </c>
    </row>
    <row r="794" spans="1:21" ht="14.4" customHeight="1" x14ac:dyDescent="0.3">
      <c r="A794" s="831">
        <v>12</v>
      </c>
      <c r="B794" s="832" t="s">
        <v>1253</v>
      </c>
      <c r="C794" s="832" t="s">
        <v>1259</v>
      </c>
      <c r="D794" s="833" t="s">
        <v>2928</v>
      </c>
      <c r="E794" s="834" t="s">
        <v>1279</v>
      </c>
      <c r="F794" s="832" t="s">
        <v>1256</v>
      </c>
      <c r="G794" s="832" t="s">
        <v>1300</v>
      </c>
      <c r="H794" s="832" t="s">
        <v>586</v>
      </c>
      <c r="I794" s="832" t="s">
        <v>2408</v>
      </c>
      <c r="J794" s="832" t="s">
        <v>2409</v>
      </c>
      <c r="K794" s="832" t="s">
        <v>2410</v>
      </c>
      <c r="L794" s="835">
        <v>166.06</v>
      </c>
      <c r="M794" s="835">
        <v>2324.84</v>
      </c>
      <c r="N794" s="832">
        <v>14</v>
      </c>
      <c r="O794" s="836">
        <v>2</v>
      </c>
      <c r="P794" s="835">
        <v>1494.54</v>
      </c>
      <c r="Q794" s="837">
        <v>0.64285714285714279</v>
      </c>
      <c r="R794" s="832">
        <v>9</v>
      </c>
      <c r="S794" s="837">
        <v>0.6428571428571429</v>
      </c>
      <c r="T794" s="836">
        <v>1</v>
      </c>
      <c r="U794" s="838">
        <v>0.5</v>
      </c>
    </row>
    <row r="795" spans="1:21" ht="14.4" customHeight="1" x14ac:dyDescent="0.3">
      <c r="A795" s="831">
        <v>12</v>
      </c>
      <c r="B795" s="832" t="s">
        <v>1253</v>
      </c>
      <c r="C795" s="832" t="s">
        <v>1259</v>
      </c>
      <c r="D795" s="833" t="s">
        <v>2928</v>
      </c>
      <c r="E795" s="834" t="s">
        <v>1279</v>
      </c>
      <c r="F795" s="832" t="s">
        <v>1256</v>
      </c>
      <c r="G795" s="832" t="s">
        <v>1300</v>
      </c>
      <c r="H795" s="832" t="s">
        <v>586</v>
      </c>
      <c r="I795" s="832" t="s">
        <v>1577</v>
      </c>
      <c r="J795" s="832" t="s">
        <v>1578</v>
      </c>
      <c r="K795" s="832" t="s">
        <v>1579</v>
      </c>
      <c r="L795" s="835">
        <v>377</v>
      </c>
      <c r="M795" s="835">
        <v>4901</v>
      </c>
      <c r="N795" s="832">
        <v>13</v>
      </c>
      <c r="O795" s="836">
        <v>1</v>
      </c>
      <c r="P795" s="835">
        <v>4901</v>
      </c>
      <c r="Q795" s="837">
        <v>1</v>
      </c>
      <c r="R795" s="832">
        <v>13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12</v>
      </c>
      <c r="B796" s="832" t="s">
        <v>1253</v>
      </c>
      <c r="C796" s="832" t="s">
        <v>1259</v>
      </c>
      <c r="D796" s="833" t="s">
        <v>2928</v>
      </c>
      <c r="E796" s="834" t="s">
        <v>1279</v>
      </c>
      <c r="F796" s="832" t="s">
        <v>1256</v>
      </c>
      <c r="G796" s="832" t="s">
        <v>1300</v>
      </c>
      <c r="H796" s="832" t="s">
        <v>586</v>
      </c>
      <c r="I796" s="832" t="s">
        <v>1580</v>
      </c>
      <c r="J796" s="832" t="s">
        <v>1581</v>
      </c>
      <c r="K796" s="832" t="s">
        <v>1582</v>
      </c>
      <c r="L796" s="835">
        <v>700</v>
      </c>
      <c r="M796" s="835">
        <v>5600</v>
      </c>
      <c r="N796" s="832">
        <v>8</v>
      </c>
      <c r="O796" s="836">
        <v>3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12</v>
      </c>
      <c r="B797" s="832" t="s">
        <v>1253</v>
      </c>
      <c r="C797" s="832" t="s">
        <v>1259</v>
      </c>
      <c r="D797" s="833" t="s">
        <v>2928</v>
      </c>
      <c r="E797" s="834" t="s">
        <v>1279</v>
      </c>
      <c r="F797" s="832" t="s">
        <v>1256</v>
      </c>
      <c r="G797" s="832" t="s">
        <v>1300</v>
      </c>
      <c r="H797" s="832" t="s">
        <v>586</v>
      </c>
      <c r="I797" s="832" t="s">
        <v>2411</v>
      </c>
      <c r="J797" s="832" t="s">
        <v>2412</v>
      </c>
      <c r="K797" s="832" t="s">
        <v>2413</v>
      </c>
      <c r="L797" s="835">
        <v>362.73</v>
      </c>
      <c r="M797" s="835">
        <v>8705.52</v>
      </c>
      <c r="N797" s="832">
        <v>24</v>
      </c>
      <c r="O797" s="836">
        <v>2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12</v>
      </c>
      <c r="B798" s="832" t="s">
        <v>1253</v>
      </c>
      <c r="C798" s="832" t="s">
        <v>1259</v>
      </c>
      <c r="D798" s="833" t="s">
        <v>2928</v>
      </c>
      <c r="E798" s="834" t="s">
        <v>1279</v>
      </c>
      <c r="F798" s="832" t="s">
        <v>1256</v>
      </c>
      <c r="G798" s="832" t="s">
        <v>1300</v>
      </c>
      <c r="H798" s="832" t="s">
        <v>586</v>
      </c>
      <c r="I798" s="832" t="s">
        <v>1986</v>
      </c>
      <c r="J798" s="832" t="s">
        <v>1987</v>
      </c>
      <c r="K798" s="832" t="s">
        <v>1988</v>
      </c>
      <c r="L798" s="835">
        <v>56</v>
      </c>
      <c r="M798" s="835">
        <v>896</v>
      </c>
      <c r="N798" s="832">
        <v>16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12</v>
      </c>
      <c r="B799" s="832" t="s">
        <v>1253</v>
      </c>
      <c r="C799" s="832" t="s">
        <v>1259</v>
      </c>
      <c r="D799" s="833" t="s">
        <v>2928</v>
      </c>
      <c r="E799" s="834" t="s">
        <v>1279</v>
      </c>
      <c r="F799" s="832" t="s">
        <v>1256</v>
      </c>
      <c r="G799" s="832" t="s">
        <v>1300</v>
      </c>
      <c r="H799" s="832" t="s">
        <v>586</v>
      </c>
      <c r="I799" s="832" t="s">
        <v>1597</v>
      </c>
      <c r="J799" s="832" t="s">
        <v>1598</v>
      </c>
      <c r="K799" s="832" t="s">
        <v>1599</v>
      </c>
      <c r="L799" s="835">
        <v>100</v>
      </c>
      <c r="M799" s="835">
        <v>2600</v>
      </c>
      <c r="N799" s="832">
        <v>26</v>
      </c>
      <c r="O799" s="836">
        <v>2</v>
      </c>
      <c r="P799" s="835">
        <v>2600</v>
      </c>
      <c r="Q799" s="837">
        <v>1</v>
      </c>
      <c r="R799" s="832">
        <v>26</v>
      </c>
      <c r="S799" s="837">
        <v>1</v>
      </c>
      <c r="T799" s="836">
        <v>2</v>
      </c>
      <c r="U799" s="838">
        <v>1</v>
      </c>
    </row>
    <row r="800" spans="1:21" ht="14.4" customHeight="1" x14ac:dyDescent="0.3">
      <c r="A800" s="831">
        <v>12</v>
      </c>
      <c r="B800" s="832" t="s">
        <v>1253</v>
      </c>
      <c r="C800" s="832" t="s">
        <v>1259</v>
      </c>
      <c r="D800" s="833" t="s">
        <v>2928</v>
      </c>
      <c r="E800" s="834" t="s">
        <v>1279</v>
      </c>
      <c r="F800" s="832" t="s">
        <v>1256</v>
      </c>
      <c r="G800" s="832" t="s">
        <v>1300</v>
      </c>
      <c r="H800" s="832" t="s">
        <v>586</v>
      </c>
      <c r="I800" s="832" t="s">
        <v>2414</v>
      </c>
      <c r="J800" s="832" t="s">
        <v>1584</v>
      </c>
      <c r="K800" s="832" t="s">
        <v>2415</v>
      </c>
      <c r="L800" s="835">
        <v>500</v>
      </c>
      <c r="M800" s="835">
        <v>500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12</v>
      </c>
      <c r="B801" s="832" t="s">
        <v>1253</v>
      </c>
      <c r="C801" s="832" t="s">
        <v>1259</v>
      </c>
      <c r="D801" s="833" t="s">
        <v>2928</v>
      </c>
      <c r="E801" s="834" t="s">
        <v>1279</v>
      </c>
      <c r="F801" s="832" t="s">
        <v>1256</v>
      </c>
      <c r="G801" s="832" t="s">
        <v>1615</v>
      </c>
      <c r="H801" s="832" t="s">
        <v>586</v>
      </c>
      <c r="I801" s="832" t="s">
        <v>1616</v>
      </c>
      <c r="J801" s="832" t="s">
        <v>1617</v>
      </c>
      <c r="K801" s="832" t="s">
        <v>1618</v>
      </c>
      <c r="L801" s="835">
        <v>1496</v>
      </c>
      <c r="M801" s="835">
        <v>22440</v>
      </c>
      <c r="N801" s="832">
        <v>15</v>
      </c>
      <c r="O801" s="836">
        <v>1</v>
      </c>
      <c r="P801" s="835">
        <v>22440</v>
      </c>
      <c r="Q801" s="837">
        <v>1</v>
      </c>
      <c r="R801" s="832">
        <v>15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12</v>
      </c>
      <c r="B802" s="832" t="s">
        <v>1253</v>
      </c>
      <c r="C802" s="832" t="s">
        <v>1259</v>
      </c>
      <c r="D802" s="833" t="s">
        <v>2928</v>
      </c>
      <c r="E802" s="834" t="s">
        <v>1279</v>
      </c>
      <c r="F802" s="832" t="s">
        <v>1256</v>
      </c>
      <c r="G802" s="832" t="s">
        <v>1615</v>
      </c>
      <c r="H802" s="832" t="s">
        <v>586</v>
      </c>
      <c r="I802" s="832" t="s">
        <v>2416</v>
      </c>
      <c r="J802" s="832" t="s">
        <v>2417</v>
      </c>
      <c r="K802" s="832" t="s">
        <v>2418</v>
      </c>
      <c r="L802" s="835">
        <v>6.69</v>
      </c>
      <c r="M802" s="835">
        <v>2007.0000000000002</v>
      </c>
      <c r="N802" s="832">
        <v>300</v>
      </c>
      <c r="O802" s="836">
        <v>1</v>
      </c>
      <c r="P802" s="835">
        <v>2007.0000000000002</v>
      </c>
      <c r="Q802" s="837">
        <v>1</v>
      </c>
      <c r="R802" s="832">
        <v>300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12</v>
      </c>
      <c r="B803" s="832" t="s">
        <v>1253</v>
      </c>
      <c r="C803" s="832" t="s">
        <v>1259</v>
      </c>
      <c r="D803" s="833" t="s">
        <v>2928</v>
      </c>
      <c r="E803" s="834" t="s">
        <v>1279</v>
      </c>
      <c r="F803" s="832" t="s">
        <v>1256</v>
      </c>
      <c r="G803" s="832" t="s">
        <v>1615</v>
      </c>
      <c r="H803" s="832" t="s">
        <v>586</v>
      </c>
      <c r="I803" s="832" t="s">
        <v>2419</v>
      </c>
      <c r="J803" s="832" t="s">
        <v>2420</v>
      </c>
      <c r="K803" s="832" t="s">
        <v>2421</v>
      </c>
      <c r="L803" s="835">
        <v>15.33</v>
      </c>
      <c r="M803" s="835">
        <v>4599</v>
      </c>
      <c r="N803" s="832">
        <v>300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12</v>
      </c>
      <c r="B804" s="832" t="s">
        <v>1253</v>
      </c>
      <c r="C804" s="832" t="s">
        <v>1259</v>
      </c>
      <c r="D804" s="833" t="s">
        <v>2928</v>
      </c>
      <c r="E804" s="834" t="s">
        <v>1279</v>
      </c>
      <c r="F804" s="832" t="s">
        <v>1256</v>
      </c>
      <c r="G804" s="832" t="s">
        <v>1615</v>
      </c>
      <c r="H804" s="832" t="s">
        <v>586</v>
      </c>
      <c r="I804" s="832" t="s">
        <v>1750</v>
      </c>
      <c r="J804" s="832" t="s">
        <v>1620</v>
      </c>
      <c r="K804" s="832" t="s">
        <v>1751</v>
      </c>
      <c r="L804" s="835">
        <v>1500</v>
      </c>
      <c r="M804" s="835">
        <v>9000</v>
      </c>
      <c r="N804" s="832">
        <v>6</v>
      </c>
      <c r="O804" s="836">
        <v>1</v>
      </c>
      <c r="P804" s="835">
        <v>9000</v>
      </c>
      <c r="Q804" s="837">
        <v>1</v>
      </c>
      <c r="R804" s="832">
        <v>6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12</v>
      </c>
      <c r="B805" s="832" t="s">
        <v>1253</v>
      </c>
      <c r="C805" s="832" t="s">
        <v>1259</v>
      </c>
      <c r="D805" s="833" t="s">
        <v>2928</v>
      </c>
      <c r="E805" s="834" t="s">
        <v>1279</v>
      </c>
      <c r="F805" s="832" t="s">
        <v>1256</v>
      </c>
      <c r="G805" s="832" t="s">
        <v>1615</v>
      </c>
      <c r="H805" s="832" t="s">
        <v>586</v>
      </c>
      <c r="I805" s="832" t="s">
        <v>1622</v>
      </c>
      <c r="J805" s="832" t="s">
        <v>1623</v>
      </c>
      <c r="K805" s="832" t="s">
        <v>1624</v>
      </c>
      <c r="L805" s="835">
        <v>1500</v>
      </c>
      <c r="M805" s="835">
        <v>22500</v>
      </c>
      <c r="N805" s="832">
        <v>15</v>
      </c>
      <c r="O805" s="836">
        <v>1</v>
      </c>
      <c r="P805" s="835">
        <v>22500</v>
      </c>
      <c r="Q805" s="837">
        <v>1</v>
      </c>
      <c r="R805" s="832">
        <v>15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12</v>
      </c>
      <c r="B806" s="832" t="s">
        <v>1253</v>
      </c>
      <c r="C806" s="832" t="s">
        <v>1259</v>
      </c>
      <c r="D806" s="833" t="s">
        <v>2928</v>
      </c>
      <c r="E806" s="834" t="s">
        <v>1279</v>
      </c>
      <c r="F806" s="832" t="s">
        <v>1256</v>
      </c>
      <c r="G806" s="832" t="s">
        <v>1615</v>
      </c>
      <c r="H806" s="832" t="s">
        <v>586</v>
      </c>
      <c r="I806" s="832" t="s">
        <v>1625</v>
      </c>
      <c r="J806" s="832" t="s">
        <v>1626</v>
      </c>
      <c r="K806" s="832" t="s">
        <v>1627</v>
      </c>
      <c r="L806" s="835">
        <v>1500</v>
      </c>
      <c r="M806" s="835">
        <v>22500</v>
      </c>
      <c r="N806" s="832">
        <v>15</v>
      </c>
      <c r="O806" s="836">
        <v>1</v>
      </c>
      <c r="P806" s="835">
        <v>22500</v>
      </c>
      <c r="Q806" s="837">
        <v>1</v>
      </c>
      <c r="R806" s="832">
        <v>15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1253</v>
      </c>
      <c r="C807" s="832" t="s">
        <v>1259</v>
      </c>
      <c r="D807" s="833" t="s">
        <v>2928</v>
      </c>
      <c r="E807" s="834" t="s">
        <v>1279</v>
      </c>
      <c r="F807" s="832" t="s">
        <v>1256</v>
      </c>
      <c r="G807" s="832" t="s">
        <v>1615</v>
      </c>
      <c r="H807" s="832" t="s">
        <v>586</v>
      </c>
      <c r="I807" s="832" t="s">
        <v>1634</v>
      </c>
      <c r="J807" s="832" t="s">
        <v>1635</v>
      </c>
      <c r="K807" s="832" t="s">
        <v>1636</v>
      </c>
      <c r="L807" s="835">
        <v>1500</v>
      </c>
      <c r="M807" s="835">
        <v>46500</v>
      </c>
      <c r="N807" s="832">
        <v>31</v>
      </c>
      <c r="O807" s="836">
        <v>3</v>
      </c>
      <c r="P807" s="835">
        <v>46500</v>
      </c>
      <c r="Q807" s="837">
        <v>1</v>
      </c>
      <c r="R807" s="832">
        <v>31</v>
      </c>
      <c r="S807" s="837">
        <v>1</v>
      </c>
      <c r="T807" s="836">
        <v>3</v>
      </c>
      <c r="U807" s="838">
        <v>1</v>
      </c>
    </row>
    <row r="808" spans="1:21" ht="14.4" customHeight="1" x14ac:dyDescent="0.3">
      <c r="A808" s="831">
        <v>12</v>
      </c>
      <c r="B808" s="832" t="s">
        <v>1253</v>
      </c>
      <c r="C808" s="832" t="s">
        <v>1259</v>
      </c>
      <c r="D808" s="833" t="s">
        <v>2928</v>
      </c>
      <c r="E808" s="834" t="s">
        <v>1279</v>
      </c>
      <c r="F808" s="832" t="s">
        <v>1256</v>
      </c>
      <c r="G808" s="832" t="s">
        <v>1615</v>
      </c>
      <c r="H808" s="832" t="s">
        <v>586</v>
      </c>
      <c r="I808" s="832" t="s">
        <v>1909</v>
      </c>
      <c r="J808" s="832" t="s">
        <v>1910</v>
      </c>
      <c r="K808" s="832" t="s">
        <v>1911</v>
      </c>
      <c r="L808" s="835">
        <v>1500</v>
      </c>
      <c r="M808" s="835">
        <v>22500</v>
      </c>
      <c r="N808" s="832">
        <v>15</v>
      </c>
      <c r="O808" s="836">
        <v>1</v>
      </c>
      <c r="P808" s="835">
        <v>22500</v>
      </c>
      <c r="Q808" s="837">
        <v>1</v>
      </c>
      <c r="R808" s="832">
        <v>15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12</v>
      </c>
      <c r="B809" s="832" t="s">
        <v>1253</v>
      </c>
      <c r="C809" s="832" t="s">
        <v>1259</v>
      </c>
      <c r="D809" s="833" t="s">
        <v>2928</v>
      </c>
      <c r="E809" s="834" t="s">
        <v>1279</v>
      </c>
      <c r="F809" s="832" t="s">
        <v>1256</v>
      </c>
      <c r="G809" s="832" t="s">
        <v>1615</v>
      </c>
      <c r="H809" s="832" t="s">
        <v>586</v>
      </c>
      <c r="I809" s="832" t="s">
        <v>2422</v>
      </c>
      <c r="J809" s="832" t="s">
        <v>2423</v>
      </c>
      <c r="K809" s="832" t="s">
        <v>2424</v>
      </c>
      <c r="L809" s="835">
        <v>1250</v>
      </c>
      <c r="M809" s="835">
        <v>22500</v>
      </c>
      <c r="N809" s="832">
        <v>18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12</v>
      </c>
      <c r="B810" s="832" t="s">
        <v>1253</v>
      </c>
      <c r="C810" s="832" t="s">
        <v>1259</v>
      </c>
      <c r="D810" s="833" t="s">
        <v>2928</v>
      </c>
      <c r="E810" s="834" t="s">
        <v>1279</v>
      </c>
      <c r="F810" s="832" t="s">
        <v>1256</v>
      </c>
      <c r="G810" s="832" t="s">
        <v>1615</v>
      </c>
      <c r="H810" s="832" t="s">
        <v>586</v>
      </c>
      <c r="I810" s="832" t="s">
        <v>1912</v>
      </c>
      <c r="J810" s="832" t="s">
        <v>1913</v>
      </c>
      <c r="K810" s="832" t="s">
        <v>1914</v>
      </c>
      <c r="L810" s="835">
        <v>9.0399999999999991</v>
      </c>
      <c r="M810" s="835">
        <v>3615.9999999999995</v>
      </c>
      <c r="N810" s="832">
        <v>400</v>
      </c>
      <c r="O810" s="836">
        <v>2</v>
      </c>
      <c r="P810" s="835">
        <v>3615.9999999999995</v>
      </c>
      <c r="Q810" s="837">
        <v>1</v>
      </c>
      <c r="R810" s="832">
        <v>400</v>
      </c>
      <c r="S810" s="837">
        <v>1</v>
      </c>
      <c r="T810" s="836">
        <v>2</v>
      </c>
      <c r="U810" s="838">
        <v>1</v>
      </c>
    </row>
    <row r="811" spans="1:21" ht="14.4" customHeight="1" x14ac:dyDescent="0.3">
      <c r="A811" s="831">
        <v>12</v>
      </c>
      <c r="B811" s="832" t="s">
        <v>1253</v>
      </c>
      <c r="C811" s="832" t="s">
        <v>1259</v>
      </c>
      <c r="D811" s="833" t="s">
        <v>2928</v>
      </c>
      <c r="E811" s="834" t="s">
        <v>1282</v>
      </c>
      <c r="F811" s="832" t="s">
        <v>1254</v>
      </c>
      <c r="G811" s="832" t="s">
        <v>1495</v>
      </c>
      <c r="H811" s="832" t="s">
        <v>586</v>
      </c>
      <c r="I811" s="832" t="s">
        <v>2023</v>
      </c>
      <c r="J811" s="832" t="s">
        <v>1497</v>
      </c>
      <c r="K811" s="832" t="s">
        <v>1852</v>
      </c>
      <c r="L811" s="835">
        <v>0</v>
      </c>
      <c r="M811" s="835">
        <v>0</v>
      </c>
      <c r="N811" s="832">
        <v>1</v>
      </c>
      <c r="O811" s="836">
        <v>1</v>
      </c>
      <c r="P811" s="835">
        <v>0</v>
      </c>
      <c r="Q811" s="837"/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12</v>
      </c>
      <c r="B812" s="832" t="s">
        <v>1253</v>
      </c>
      <c r="C812" s="832" t="s">
        <v>1259</v>
      </c>
      <c r="D812" s="833" t="s">
        <v>2928</v>
      </c>
      <c r="E812" s="834" t="s">
        <v>1282</v>
      </c>
      <c r="F812" s="832" t="s">
        <v>1254</v>
      </c>
      <c r="G812" s="832" t="s">
        <v>1514</v>
      </c>
      <c r="H812" s="832" t="s">
        <v>628</v>
      </c>
      <c r="I812" s="832" t="s">
        <v>1704</v>
      </c>
      <c r="J812" s="832" t="s">
        <v>721</v>
      </c>
      <c r="K812" s="832" t="s">
        <v>1705</v>
      </c>
      <c r="L812" s="835">
        <v>333.68</v>
      </c>
      <c r="M812" s="835">
        <v>667.36</v>
      </c>
      <c r="N812" s="832">
        <v>2</v>
      </c>
      <c r="O812" s="836">
        <v>2</v>
      </c>
      <c r="P812" s="835">
        <v>667.36</v>
      </c>
      <c r="Q812" s="837">
        <v>1</v>
      </c>
      <c r="R812" s="832">
        <v>2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12</v>
      </c>
      <c r="B813" s="832" t="s">
        <v>1253</v>
      </c>
      <c r="C813" s="832" t="s">
        <v>1259</v>
      </c>
      <c r="D813" s="833" t="s">
        <v>2928</v>
      </c>
      <c r="E813" s="834" t="s">
        <v>1282</v>
      </c>
      <c r="F813" s="832" t="s">
        <v>1254</v>
      </c>
      <c r="G813" s="832" t="s">
        <v>1546</v>
      </c>
      <c r="H813" s="832" t="s">
        <v>586</v>
      </c>
      <c r="I813" s="832" t="s">
        <v>1552</v>
      </c>
      <c r="J813" s="832" t="s">
        <v>1548</v>
      </c>
      <c r="K813" s="832" t="s">
        <v>1553</v>
      </c>
      <c r="L813" s="835">
        <v>3024.8</v>
      </c>
      <c r="M813" s="835">
        <v>3024.8</v>
      </c>
      <c r="N813" s="832">
        <v>1</v>
      </c>
      <c r="O813" s="836">
        <v>1</v>
      </c>
      <c r="P813" s="835">
        <v>3024.8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12</v>
      </c>
      <c r="B814" s="832" t="s">
        <v>1253</v>
      </c>
      <c r="C814" s="832" t="s">
        <v>1259</v>
      </c>
      <c r="D814" s="833" t="s">
        <v>2928</v>
      </c>
      <c r="E814" s="834" t="s">
        <v>1283</v>
      </c>
      <c r="F814" s="832" t="s">
        <v>1254</v>
      </c>
      <c r="G814" s="832" t="s">
        <v>2425</v>
      </c>
      <c r="H814" s="832" t="s">
        <v>586</v>
      </c>
      <c r="I814" s="832" t="s">
        <v>2426</v>
      </c>
      <c r="J814" s="832" t="s">
        <v>2427</v>
      </c>
      <c r="K814" s="832" t="s">
        <v>2428</v>
      </c>
      <c r="L814" s="835">
        <v>1295.6400000000001</v>
      </c>
      <c r="M814" s="835">
        <v>1295.6400000000001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12</v>
      </c>
      <c r="B815" s="832" t="s">
        <v>1253</v>
      </c>
      <c r="C815" s="832" t="s">
        <v>1259</v>
      </c>
      <c r="D815" s="833" t="s">
        <v>2928</v>
      </c>
      <c r="E815" s="834" t="s">
        <v>1283</v>
      </c>
      <c r="F815" s="832" t="s">
        <v>1254</v>
      </c>
      <c r="G815" s="832" t="s">
        <v>1915</v>
      </c>
      <c r="H815" s="832" t="s">
        <v>586</v>
      </c>
      <c r="I815" s="832" t="s">
        <v>2429</v>
      </c>
      <c r="J815" s="832" t="s">
        <v>2430</v>
      </c>
      <c r="K815" s="832" t="s">
        <v>1207</v>
      </c>
      <c r="L815" s="835">
        <v>36.270000000000003</v>
      </c>
      <c r="M815" s="835">
        <v>72.540000000000006</v>
      </c>
      <c r="N815" s="832">
        <v>2</v>
      </c>
      <c r="O815" s="836">
        <v>1</v>
      </c>
      <c r="P815" s="835">
        <v>72.540000000000006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12</v>
      </c>
      <c r="B816" s="832" t="s">
        <v>1253</v>
      </c>
      <c r="C816" s="832" t="s">
        <v>1259</v>
      </c>
      <c r="D816" s="833" t="s">
        <v>2928</v>
      </c>
      <c r="E816" s="834" t="s">
        <v>1283</v>
      </c>
      <c r="F816" s="832" t="s">
        <v>1254</v>
      </c>
      <c r="G816" s="832" t="s">
        <v>1915</v>
      </c>
      <c r="H816" s="832" t="s">
        <v>628</v>
      </c>
      <c r="I816" s="832" t="s">
        <v>2431</v>
      </c>
      <c r="J816" s="832" t="s">
        <v>629</v>
      </c>
      <c r="K816" s="832" t="s">
        <v>1350</v>
      </c>
      <c r="L816" s="835">
        <v>21.76</v>
      </c>
      <c r="M816" s="835">
        <v>65.28</v>
      </c>
      <c r="N816" s="832">
        <v>3</v>
      </c>
      <c r="O816" s="836">
        <v>0.5</v>
      </c>
      <c r="P816" s="835">
        <v>65.28</v>
      </c>
      <c r="Q816" s="837">
        <v>1</v>
      </c>
      <c r="R816" s="832">
        <v>3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12</v>
      </c>
      <c r="B817" s="832" t="s">
        <v>1253</v>
      </c>
      <c r="C817" s="832" t="s">
        <v>1259</v>
      </c>
      <c r="D817" s="833" t="s">
        <v>2928</v>
      </c>
      <c r="E817" s="834" t="s">
        <v>1283</v>
      </c>
      <c r="F817" s="832" t="s">
        <v>1254</v>
      </c>
      <c r="G817" s="832" t="s">
        <v>1403</v>
      </c>
      <c r="H817" s="832" t="s">
        <v>586</v>
      </c>
      <c r="I817" s="832" t="s">
        <v>1404</v>
      </c>
      <c r="J817" s="832" t="s">
        <v>1405</v>
      </c>
      <c r="K817" s="832" t="s">
        <v>1406</v>
      </c>
      <c r="L817" s="835">
        <v>0</v>
      </c>
      <c r="M817" s="835">
        <v>0</v>
      </c>
      <c r="N817" s="832">
        <v>2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1253</v>
      </c>
      <c r="C818" s="832" t="s">
        <v>1259</v>
      </c>
      <c r="D818" s="833" t="s">
        <v>2928</v>
      </c>
      <c r="E818" s="834" t="s">
        <v>1283</v>
      </c>
      <c r="F818" s="832" t="s">
        <v>1254</v>
      </c>
      <c r="G818" s="832" t="s">
        <v>1403</v>
      </c>
      <c r="H818" s="832" t="s">
        <v>586</v>
      </c>
      <c r="I818" s="832" t="s">
        <v>1645</v>
      </c>
      <c r="J818" s="832" t="s">
        <v>1646</v>
      </c>
      <c r="K818" s="832" t="s">
        <v>1647</v>
      </c>
      <c r="L818" s="835">
        <v>0</v>
      </c>
      <c r="M818" s="835">
        <v>0</v>
      </c>
      <c r="N818" s="832">
        <v>5</v>
      </c>
      <c r="O818" s="836">
        <v>3</v>
      </c>
      <c r="P818" s="835">
        <v>0</v>
      </c>
      <c r="Q818" s="837"/>
      <c r="R818" s="832">
        <v>3</v>
      </c>
      <c r="S818" s="837">
        <v>0.6</v>
      </c>
      <c r="T818" s="836">
        <v>2</v>
      </c>
      <c r="U818" s="838">
        <v>0.66666666666666663</v>
      </c>
    </row>
    <row r="819" spans="1:21" ht="14.4" customHeight="1" x14ac:dyDescent="0.3">
      <c r="A819" s="831">
        <v>12</v>
      </c>
      <c r="B819" s="832" t="s">
        <v>1253</v>
      </c>
      <c r="C819" s="832" t="s">
        <v>1259</v>
      </c>
      <c r="D819" s="833" t="s">
        <v>2928</v>
      </c>
      <c r="E819" s="834" t="s">
        <v>1283</v>
      </c>
      <c r="F819" s="832" t="s">
        <v>1254</v>
      </c>
      <c r="G819" s="832" t="s">
        <v>1768</v>
      </c>
      <c r="H819" s="832" t="s">
        <v>586</v>
      </c>
      <c r="I819" s="832" t="s">
        <v>1769</v>
      </c>
      <c r="J819" s="832" t="s">
        <v>821</v>
      </c>
      <c r="K819" s="832" t="s">
        <v>1770</v>
      </c>
      <c r="L819" s="835">
        <v>0</v>
      </c>
      <c r="M819" s="835">
        <v>0</v>
      </c>
      <c r="N819" s="832">
        <v>14</v>
      </c>
      <c r="O819" s="836">
        <v>1.5</v>
      </c>
      <c r="P819" s="835">
        <v>0</v>
      </c>
      <c r="Q819" s="837"/>
      <c r="R819" s="832">
        <v>14</v>
      </c>
      <c r="S819" s="837">
        <v>1</v>
      </c>
      <c r="T819" s="836">
        <v>1.5</v>
      </c>
      <c r="U819" s="838">
        <v>1</v>
      </c>
    </row>
    <row r="820" spans="1:21" ht="14.4" customHeight="1" x14ac:dyDescent="0.3">
      <c r="A820" s="831">
        <v>12</v>
      </c>
      <c r="B820" s="832" t="s">
        <v>1253</v>
      </c>
      <c r="C820" s="832" t="s">
        <v>1259</v>
      </c>
      <c r="D820" s="833" t="s">
        <v>2928</v>
      </c>
      <c r="E820" s="834" t="s">
        <v>1283</v>
      </c>
      <c r="F820" s="832" t="s">
        <v>1254</v>
      </c>
      <c r="G820" s="832" t="s">
        <v>2432</v>
      </c>
      <c r="H820" s="832" t="s">
        <v>586</v>
      </c>
      <c r="I820" s="832" t="s">
        <v>2433</v>
      </c>
      <c r="J820" s="832" t="s">
        <v>2434</v>
      </c>
      <c r="K820" s="832" t="s">
        <v>2435</v>
      </c>
      <c r="L820" s="835">
        <v>57.76</v>
      </c>
      <c r="M820" s="835">
        <v>57.76</v>
      </c>
      <c r="N820" s="832">
        <v>1</v>
      </c>
      <c r="O820" s="836">
        <v>1</v>
      </c>
      <c r="P820" s="835">
        <v>57.76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12</v>
      </c>
      <c r="B821" s="832" t="s">
        <v>1253</v>
      </c>
      <c r="C821" s="832" t="s">
        <v>1259</v>
      </c>
      <c r="D821" s="833" t="s">
        <v>2928</v>
      </c>
      <c r="E821" s="834" t="s">
        <v>1283</v>
      </c>
      <c r="F821" s="832" t="s">
        <v>1254</v>
      </c>
      <c r="G821" s="832" t="s">
        <v>1648</v>
      </c>
      <c r="H821" s="832" t="s">
        <v>628</v>
      </c>
      <c r="I821" s="832" t="s">
        <v>2436</v>
      </c>
      <c r="J821" s="832" t="s">
        <v>2437</v>
      </c>
      <c r="K821" s="832" t="s">
        <v>1651</v>
      </c>
      <c r="L821" s="835">
        <v>119.7</v>
      </c>
      <c r="M821" s="835">
        <v>359.1</v>
      </c>
      <c r="N821" s="832">
        <v>3</v>
      </c>
      <c r="O821" s="836">
        <v>2</v>
      </c>
      <c r="P821" s="835">
        <v>239.4</v>
      </c>
      <c r="Q821" s="837">
        <v>0.66666666666666663</v>
      </c>
      <c r="R821" s="832">
        <v>2</v>
      </c>
      <c r="S821" s="837">
        <v>0.66666666666666663</v>
      </c>
      <c r="T821" s="836">
        <v>1</v>
      </c>
      <c r="U821" s="838">
        <v>0.5</v>
      </c>
    </row>
    <row r="822" spans="1:21" ht="14.4" customHeight="1" x14ac:dyDescent="0.3">
      <c r="A822" s="831">
        <v>12</v>
      </c>
      <c r="B822" s="832" t="s">
        <v>1253</v>
      </c>
      <c r="C822" s="832" t="s">
        <v>1259</v>
      </c>
      <c r="D822" s="833" t="s">
        <v>2928</v>
      </c>
      <c r="E822" s="834" t="s">
        <v>1283</v>
      </c>
      <c r="F822" s="832" t="s">
        <v>1254</v>
      </c>
      <c r="G822" s="832" t="s">
        <v>1407</v>
      </c>
      <c r="H822" s="832" t="s">
        <v>586</v>
      </c>
      <c r="I822" s="832" t="s">
        <v>1408</v>
      </c>
      <c r="J822" s="832" t="s">
        <v>1409</v>
      </c>
      <c r="K822" s="832" t="s">
        <v>1410</v>
      </c>
      <c r="L822" s="835">
        <v>55.95</v>
      </c>
      <c r="M822" s="835">
        <v>727.35000000000014</v>
      </c>
      <c r="N822" s="832">
        <v>13</v>
      </c>
      <c r="O822" s="836">
        <v>1</v>
      </c>
      <c r="P822" s="835">
        <v>727.35000000000014</v>
      </c>
      <c r="Q822" s="837">
        <v>1</v>
      </c>
      <c r="R822" s="832">
        <v>13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12</v>
      </c>
      <c r="B823" s="832" t="s">
        <v>1253</v>
      </c>
      <c r="C823" s="832" t="s">
        <v>1259</v>
      </c>
      <c r="D823" s="833" t="s">
        <v>2928</v>
      </c>
      <c r="E823" s="834" t="s">
        <v>1283</v>
      </c>
      <c r="F823" s="832" t="s">
        <v>1254</v>
      </c>
      <c r="G823" s="832" t="s">
        <v>1407</v>
      </c>
      <c r="H823" s="832" t="s">
        <v>586</v>
      </c>
      <c r="I823" s="832" t="s">
        <v>1411</v>
      </c>
      <c r="J823" s="832" t="s">
        <v>1409</v>
      </c>
      <c r="K823" s="832" t="s">
        <v>1412</v>
      </c>
      <c r="L823" s="835">
        <v>128.55000000000001</v>
      </c>
      <c r="M823" s="835">
        <v>385.65000000000003</v>
      </c>
      <c r="N823" s="832">
        <v>3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12</v>
      </c>
      <c r="B824" s="832" t="s">
        <v>1253</v>
      </c>
      <c r="C824" s="832" t="s">
        <v>1259</v>
      </c>
      <c r="D824" s="833" t="s">
        <v>2928</v>
      </c>
      <c r="E824" s="834" t="s">
        <v>1283</v>
      </c>
      <c r="F824" s="832" t="s">
        <v>1254</v>
      </c>
      <c r="G824" s="832" t="s">
        <v>1413</v>
      </c>
      <c r="H824" s="832" t="s">
        <v>628</v>
      </c>
      <c r="I824" s="832" t="s">
        <v>1662</v>
      </c>
      <c r="J824" s="832" t="s">
        <v>1415</v>
      </c>
      <c r="K824" s="832" t="s">
        <v>1663</v>
      </c>
      <c r="L824" s="835">
        <v>3818.86</v>
      </c>
      <c r="M824" s="835">
        <v>3818.86</v>
      </c>
      <c r="N824" s="832">
        <v>1</v>
      </c>
      <c r="O824" s="836">
        <v>1</v>
      </c>
      <c r="P824" s="835">
        <v>3818.86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12</v>
      </c>
      <c r="B825" s="832" t="s">
        <v>1253</v>
      </c>
      <c r="C825" s="832" t="s">
        <v>1259</v>
      </c>
      <c r="D825" s="833" t="s">
        <v>2928</v>
      </c>
      <c r="E825" s="834" t="s">
        <v>1283</v>
      </c>
      <c r="F825" s="832" t="s">
        <v>1254</v>
      </c>
      <c r="G825" s="832" t="s">
        <v>1315</v>
      </c>
      <c r="H825" s="832" t="s">
        <v>586</v>
      </c>
      <c r="I825" s="832" t="s">
        <v>1776</v>
      </c>
      <c r="J825" s="832" t="s">
        <v>1775</v>
      </c>
      <c r="K825" s="832" t="s">
        <v>958</v>
      </c>
      <c r="L825" s="835">
        <v>170.52</v>
      </c>
      <c r="M825" s="835">
        <v>341.04</v>
      </c>
      <c r="N825" s="832">
        <v>2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12</v>
      </c>
      <c r="B826" s="832" t="s">
        <v>1253</v>
      </c>
      <c r="C826" s="832" t="s">
        <v>1259</v>
      </c>
      <c r="D826" s="833" t="s">
        <v>2928</v>
      </c>
      <c r="E826" s="834" t="s">
        <v>1283</v>
      </c>
      <c r="F826" s="832" t="s">
        <v>1254</v>
      </c>
      <c r="G826" s="832" t="s">
        <v>1315</v>
      </c>
      <c r="H826" s="832" t="s">
        <v>628</v>
      </c>
      <c r="I826" s="832" t="s">
        <v>1167</v>
      </c>
      <c r="J826" s="832" t="s">
        <v>1168</v>
      </c>
      <c r="K826" s="832" t="s">
        <v>958</v>
      </c>
      <c r="L826" s="835">
        <v>170.52</v>
      </c>
      <c r="M826" s="835">
        <v>3069.36</v>
      </c>
      <c r="N826" s="832">
        <v>18</v>
      </c>
      <c r="O826" s="836">
        <v>13.5</v>
      </c>
      <c r="P826" s="835">
        <v>1534.68</v>
      </c>
      <c r="Q826" s="837">
        <v>0.5</v>
      </c>
      <c r="R826" s="832">
        <v>9</v>
      </c>
      <c r="S826" s="837">
        <v>0.5</v>
      </c>
      <c r="T826" s="836">
        <v>6.5</v>
      </c>
      <c r="U826" s="838">
        <v>0.48148148148148145</v>
      </c>
    </row>
    <row r="827" spans="1:21" ht="14.4" customHeight="1" x14ac:dyDescent="0.3">
      <c r="A827" s="831">
        <v>12</v>
      </c>
      <c r="B827" s="832" t="s">
        <v>1253</v>
      </c>
      <c r="C827" s="832" t="s">
        <v>1259</v>
      </c>
      <c r="D827" s="833" t="s">
        <v>2928</v>
      </c>
      <c r="E827" s="834" t="s">
        <v>1283</v>
      </c>
      <c r="F827" s="832" t="s">
        <v>1254</v>
      </c>
      <c r="G827" s="832" t="s">
        <v>1305</v>
      </c>
      <c r="H827" s="832" t="s">
        <v>586</v>
      </c>
      <c r="I827" s="832" t="s">
        <v>1422</v>
      </c>
      <c r="J827" s="832" t="s">
        <v>1423</v>
      </c>
      <c r="K827" s="832" t="s">
        <v>958</v>
      </c>
      <c r="L827" s="835">
        <v>78.33</v>
      </c>
      <c r="M827" s="835">
        <v>78.33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12</v>
      </c>
      <c r="B828" s="832" t="s">
        <v>1253</v>
      </c>
      <c r="C828" s="832" t="s">
        <v>1259</v>
      </c>
      <c r="D828" s="833" t="s">
        <v>2928</v>
      </c>
      <c r="E828" s="834" t="s">
        <v>1283</v>
      </c>
      <c r="F828" s="832" t="s">
        <v>1254</v>
      </c>
      <c r="G828" s="832" t="s">
        <v>1305</v>
      </c>
      <c r="H828" s="832" t="s">
        <v>586</v>
      </c>
      <c r="I828" s="832" t="s">
        <v>1353</v>
      </c>
      <c r="J828" s="832" t="s">
        <v>1354</v>
      </c>
      <c r="K828" s="832" t="s">
        <v>958</v>
      </c>
      <c r="L828" s="835">
        <v>78.33</v>
      </c>
      <c r="M828" s="835">
        <v>78.33</v>
      </c>
      <c r="N828" s="832">
        <v>1</v>
      </c>
      <c r="O828" s="836">
        <v>1</v>
      </c>
      <c r="P828" s="835">
        <v>78.33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1253</v>
      </c>
      <c r="C829" s="832" t="s">
        <v>1259</v>
      </c>
      <c r="D829" s="833" t="s">
        <v>2928</v>
      </c>
      <c r="E829" s="834" t="s">
        <v>1283</v>
      </c>
      <c r="F829" s="832" t="s">
        <v>1254</v>
      </c>
      <c r="G829" s="832" t="s">
        <v>1424</v>
      </c>
      <c r="H829" s="832" t="s">
        <v>586</v>
      </c>
      <c r="I829" s="832" t="s">
        <v>1425</v>
      </c>
      <c r="J829" s="832" t="s">
        <v>1426</v>
      </c>
      <c r="K829" s="832" t="s">
        <v>1427</v>
      </c>
      <c r="L829" s="835">
        <v>672.43</v>
      </c>
      <c r="M829" s="835">
        <v>672.43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12</v>
      </c>
      <c r="B830" s="832" t="s">
        <v>1253</v>
      </c>
      <c r="C830" s="832" t="s">
        <v>1259</v>
      </c>
      <c r="D830" s="833" t="s">
        <v>2928</v>
      </c>
      <c r="E830" s="834" t="s">
        <v>1283</v>
      </c>
      <c r="F830" s="832" t="s">
        <v>1254</v>
      </c>
      <c r="G830" s="832" t="s">
        <v>1424</v>
      </c>
      <c r="H830" s="832" t="s">
        <v>586</v>
      </c>
      <c r="I830" s="832" t="s">
        <v>1428</v>
      </c>
      <c r="J830" s="832" t="s">
        <v>1426</v>
      </c>
      <c r="K830" s="832" t="s">
        <v>1429</v>
      </c>
      <c r="L830" s="835">
        <v>1154.81</v>
      </c>
      <c r="M830" s="835">
        <v>2309.62</v>
      </c>
      <c r="N830" s="832">
        <v>2</v>
      </c>
      <c r="O830" s="836">
        <v>1</v>
      </c>
      <c r="P830" s="835">
        <v>2309.62</v>
      </c>
      <c r="Q830" s="837">
        <v>1</v>
      </c>
      <c r="R830" s="832">
        <v>2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1253</v>
      </c>
      <c r="C831" s="832" t="s">
        <v>1259</v>
      </c>
      <c r="D831" s="833" t="s">
        <v>2928</v>
      </c>
      <c r="E831" s="834" t="s">
        <v>1283</v>
      </c>
      <c r="F831" s="832" t="s">
        <v>1254</v>
      </c>
      <c r="G831" s="832" t="s">
        <v>1424</v>
      </c>
      <c r="H831" s="832" t="s">
        <v>586</v>
      </c>
      <c r="I831" s="832" t="s">
        <v>1428</v>
      </c>
      <c r="J831" s="832" t="s">
        <v>1426</v>
      </c>
      <c r="K831" s="832" t="s">
        <v>1429</v>
      </c>
      <c r="L831" s="835">
        <v>1047.94</v>
      </c>
      <c r="M831" s="835">
        <v>4191.76</v>
      </c>
      <c r="N831" s="832">
        <v>4</v>
      </c>
      <c r="O831" s="836">
        <v>2</v>
      </c>
      <c r="P831" s="835">
        <v>4191.76</v>
      </c>
      <c r="Q831" s="837">
        <v>1</v>
      </c>
      <c r="R831" s="832">
        <v>4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12</v>
      </c>
      <c r="B832" s="832" t="s">
        <v>1253</v>
      </c>
      <c r="C832" s="832" t="s">
        <v>1259</v>
      </c>
      <c r="D832" s="833" t="s">
        <v>2928</v>
      </c>
      <c r="E832" s="834" t="s">
        <v>1283</v>
      </c>
      <c r="F832" s="832" t="s">
        <v>1254</v>
      </c>
      <c r="G832" s="832" t="s">
        <v>1432</v>
      </c>
      <c r="H832" s="832" t="s">
        <v>586</v>
      </c>
      <c r="I832" s="832" t="s">
        <v>2438</v>
      </c>
      <c r="J832" s="832" t="s">
        <v>2439</v>
      </c>
      <c r="K832" s="832" t="s">
        <v>2440</v>
      </c>
      <c r="L832" s="835">
        <v>52.87</v>
      </c>
      <c r="M832" s="835">
        <v>105.74</v>
      </c>
      <c r="N832" s="832">
        <v>2</v>
      </c>
      <c r="O832" s="836">
        <v>1</v>
      </c>
      <c r="P832" s="835">
        <v>105.74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12</v>
      </c>
      <c r="B833" s="832" t="s">
        <v>1253</v>
      </c>
      <c r="C833" s="832" t="s">
        <v>1259</v>
      </c>
      <c r="D833" s="833" t="s">
        <v>2928</v>
      </c>
      <c r="E833" s="834" t="s">
        <v>1283</v>
      </c>
      <c r="F833" s="832" t="s">
        <v>1254</v>
      </c>
      <c r="G833" s="832" t="s">
        <v>1787</v>
      </c>
      <c r="H833" s="832" t="s">
        <v>628</v>
      </c>
      <c r="I833" s="832" t="s">
        <v>1788</v>
      </c>
      <c r="J833" s="832" t="s">
        <v>1789</v>
      </c>
      <c r="K833" s="832" t="s">
        <v>1790</v>
      </c>
      <c r="L833" s="835">
        <v>300.31</v>
      </c>
      <c r="M833" s="835">
        <v>600.62</v>
      </c>
      <c r="N833" s="832">
        <v>2</v>
      </c>
      <c r="O833" s="836">
        <v>1.5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12</v>
      </c>
      <c r="B834" s="832" t="s">
        <v>1253</v>
      </c>
      <c r="C834" s="832" t="s">
        <v>1259</v>
      </c>
      <c r="D834" s="833" t="s">
        <v>2928</v>
      </c>
      <c r="E834" s="834" t="s">
        <v>1283</v>
      </c>
      <c r="F834" s="832" t="s">
        <v>1254</v>
      </c>
      <c r="G834" s="832" t="s">
        <v>1787</v>
      </c>
      <c r="H834" s="832" t="s">
        <v>586</v>
      </c>
      <c r="I834" s="832" t="s">
        <v>2441</v>
      </c>
      <c r="J834" s="832" t="s">
        <v>1789</v>
      </c>
      <c r="K834" s="832" t="s">
        <v>1793</v>
      </c>
      <c r="L834" s="835">
        <v>100.1</v>
      </c>
      <c r="M834" s="835">
        <v>600.59999999999991</v>
      </c>
      <c r="N834" s="832">
        <v>6</v>
      </c>
      <c r="O834" s="836">
        <v>1.5</v>
      </c>
      <c r="P834" s="835">
        <v>300.29999999999995</v>
      </c>
      <c r="Q834" s="837">
        <v>0.5</v>
      </c>
      <c r="R834" s="832">
        <v>3</v>
      </c>
      <c r="S834" s="837">
        <v>0.5</v>
      </c>
      <c r="T834" s="836">
        <v>1</v>
      </c>
      <c r="U834" s="838">
        <v>0.66666666666666663</v>
      </c>
    </row>
    <row r="835" spans="1:21" ht="14.4" customHeight="1" x14ac:dyDescent="0.3">
      <c r="A835" s="831">
        <v>12</v>
      </c>
      <c r="B835" s="832" t="s">
        <v>1253</v>
      </c>
      <c r="C835" s="832" t="s">
        <v>1259</v>
      </c>
      <c r="D835" s="833" t="s">
        <v>2928</v>
      </c>
      <c r="E835" s="834" t="s">
        <v>1283</v>
      </c>
      <c r="F835" s="832" t="s">
        <v>1254</v>
      </c>
      <c r="G835" s="832" t="s">
        <v>1671</v>
      </c>
      <c r="H835" s="832" t="s">
        <v>586</v>
      </c>
      <c r="I835" s="832" t="s">
        <v>2442</v>
      </c>
      <c r="J835" s="832" t="s">
        <v>1798</v>
      </c>
      <c r="K835" s="832" t="s">
        <v>1796</v>
      </c>
      <c r="L835" s="835">
        <v>93.49</v>
      </c>
      <c r="M835" s="835">
        <v>186.98</v>
      </c>
      <c r="N835" s="832">
        <v>2</v>
      </c>
      <c r="O835" s="836">
        <v>2</v>
      </c>
      <c r="P835" s="835">
        <v>93.49</v>
      </c>
      <c r="Q835" s="837">
        <v>0.5</v>
      </c>
      <c r="R835" s="832">
        <v>1</v>
      </c>
      <c r="S835" s="837">
        <v>0.5</v>
      </c>
      <c r="T835" s="836">
        <v>1</v>
      </c>
      <c r="U835" s="838">
        <v>0.5</v>
      </c>
    </row>
    <row r="836" spans="1:21" ht="14.4" customHeight="1" x14ac:dyDescent="0.3">
      <c r="A836" s="831">
        <v>12</v>
      </c>
      <c r="B836" s="832" t="s">
        <v>1253</v>
      </c>
      <c r="C836" s="832" t="s">
        <v>1259</v>
      </c>
      <c r="D836" s="833" t="s">
        <v>2928</v>
      </c>
      <c r="E836" s="834" t="s">
        <v>1283</v>
      </c>
      <c r="F836" s="832" t="s">
        <v>1254</v>
      </c>
      <c r="G836" s="832" t="s">
        <v>1443</v>
      </c>
      <c r="H836" s="832" t="s">
        <v>586</v>
      </c>
      <c r="I836" s="832" t="s">
        <v>1444</v>
      </c>
      <c r="J836" s="832" t="s">
        <v>1445</v>
      </c>
      <c r="K836" s="832" t="s">
        <v>1446</v>
      </c>
      <c r="L836" s="835">
        <v>611.59</v>
      </c>
      <c r="M836" s="835">
        <v>611.59</v>
      </c>
      <c r="N836" s="832">
        <v>1</v>
      </c>
      <c r="O836" s="836">
        <v>1</v>
      </c>
      <c r="P836" s="835">
        <v>611.59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12</v>
      </c>
      <c r="B837" s="832" t="s">
        <v>1253</v>
      </c>
      <c r="C837" s="832" t="s">
        <v>1259</v>
      </c>
      <c r="D837" s="833" t="s">
        <v>2928</v>
      </c>
      <c r="E837" s="834" t="s">
        <v>1283</v>
      </c>
      <c r="F837" s="832" t="s">
        <v>1254</v>
      </c>
      <c r="G837" s="832" t="s">
        <v>1447</v>
      </c>
      <c r="H837" s="832" t="s">
        <v>586</v>
      </c>
      <c r="I837" s="832" t="s">
        <v>2443</v>
      </c>
      <c r="J837" s="832" t="s">
        <v>1449</v>
      </c>
      <c r="K837" s="832" t="s">
        <v>2444</v>
      </c>
      <c r="L837" s="835">
        <v>478.4</v>
      </c>
      <c r="M837" s="835">
        <v>1435.1999999999998</v>
      </c>
      <c r="N837" s="832">
        <v>3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12</v>
      </c>
      <c r="B838" s="832" t="s">
        <v>1253</v>
      </c>
      <c r="C838" s="832" t="s">
        <v>1259</v>
      </c>
      <c r="D838" s="833" t="s">
        <v>2928</v>
      </c>
      <c r="E838" s="834" t="s">
        <v>1283</v>
      </c>
      <c r="F838" s="832" t="s">
        <v>1254</v>
      </c>
      <c r="G838" s="832" t="s">
        <v>1447</v>
      </c>
      <c r="H838" s="832" t="s">
        <v>586</v>
      </c>
      <c r="I838" s="832" t="s">
        <v>1448</v>
      </c>
      <c r="J838" s="832" t="s">
        <v>1449</v>
      </c>
      <c r="K838" s="832" t="s">
        <v>1450</v>
      </c>
      <c r="L838" s="835">
        <v>1435.18</v>
      </c>
      <c r="M838" s="835">
        <v>15786.980000000001</v>
      </c>
      <c r="N838" s="832">
        <v>11</v>
      </c>
      <c r="O838" s="836">
        <v>9</v>
      </c>
      <c r="P838" s="835">
        <v>14351.800000000001</v>
      </c>
      <c r="Q838" s="837">
        <v>0.90909090909090906</v>
      </c>
      <c r="R838" s="832">
        <v>10</v>
      </c>
      <c r="S838" s="837">
        <v>0.90909090909090906</v>
      </c>
      <c r="T838" s="836">
        <v>8.5</v>
      </c>
      <c r="U838" s="838">
        <v>0.94444444444444442</v>
      </c>
    </row>
    <row r="839" spans="1:21" ht="14.4" customHeight="1" x14ac:dyDescent="0.3">
      <c r="A839" s="831">
        <v>12</v>
      </c>
      <c r="B839" s="832" t="s">
        <v>1253</v>
      </c>
      <c r="C839" s="832" t="s">
        <v>1259</v>
      </c>
      <c r="D839" s="833" t="s">
        <v>2928</v>
      </c>
      <c r="E839" s="834" t="s">
        <v>1283</v>
      </c>
      <c r="F839" s="832" t="s">
        <v>1254</v>
      </c>
      <c r="G839" s="832" t="s">
        <v>1447</v>
      </c>
      <c r="H839" s="832" t="s">
        <v>586</v>
      </c>
      <c r="I839" s="832" t="s">
        <v>1451</v>
      </c>
      <c r="J839" s="832" t="s">
        <v>1449</v>
      </c>
      <c r="K839" s="832" t="s">
        <v>1452</v>
      </c>
      <c r="L839" s="835">
        <v>717.59</v>
      </c>
      <c r="M839" s="835">
        <v>7175.9</v>
      </c>
      <c r="N839" s="832">
        <v>10</v>
      </c>
      <c r="O839" s="836">
        <v>9</v>
      </c>
      <c r="P839" s="835">
        <v>4305.54</v>
      </c>
      <c r="Q839" s="837">
        <v>0.6</v>
      </c>
      <c r="R839" s="832">
        <v>6</v>
      </c>
      <c r="S839" s="837">
        <v>0.6</v>
      </c>
      <c r="T839" s="836">
        <v>5.5</v>
      </c>
      <c r="U839" s="838">
        <v>0.61111111111111116</v>
      </c>
    </row>
    <row r="840" spans="1:21" ht="14.4" customHeight="1" x14ac:dyDescent="0.3">
      <c r="A840" s="831">
        <v>12</v>
      </c>
      <c r="B840" s="832" t="s">
        <v>1253</v>
      </c>
      <c r="C840" s="832" t="s">
        <v>1259</v>
      </c>
      <c r="D840" s="833" t="s">
        <v>2928</v>
      </c>
      <c r="E840" s="834" t="s">
        <v>1283</v>
      </c>
      <c r="F840" s="832" t="s">
        <v>1254</v>
      </c>
      <c r="G840" s="832" t="s">
        <v>1447</v>
      </c>
      <c r="H840" s="832" t="s">
        <v>586</v>
      </c>
      <c r="I840" s="832" t="s">
        <v>2008</v>
      </c>
      <c r="J840" s="832" t="s">
        <v>1449</v>
      </c>
      <c r="K840" s="832" t="s">
        <v>2009</v>
      </c>
      <c r="L840" s="835">
        <v>239.19</v>
      </c>
      <c r="M840" s="835">
        <v>956.76</v>
      </c>
      <c r="N840" s="832">
        <v>4</v>
      </c>
      <c r="O840" s="836">
        <v>1.5</v>
      </c>
      <c r="P840" s="835">
        <v>717.56999999999994</v>
      </c>
      <c r="Q840" s="837">
        <v>0.74999999999999989</v>
      </c>
      <c r="R840" s="832">
        <v>3</v>
      </c>
      <c r="S840" s="837">
        <v>0.75</v>
      </c>
      <c r="T840" s="836">
        <v>0.5</v>
      </c>
      <c r="U840" s="838">
        <v>0.33333333333333331</v>
      </c>
    </row>
    <row r="841" spans="1:21" ht="14.4" customHeight="1" x14ac:dyDescent="0.3">
      <c r="A841" s="831">
        <v>12</v>
      </c>
      <c r="B841" s="832" t="s">
        <v>1253</v>
      </c>
      <c r="C841" s="832" t="s">
        <v>1259</v>
      </c>
      <c r="D841" s="833" t="s">
        <v>2928</v>
      </c>
      <c r="E841" s="834" t="s">
        <v>1283</v>
      </c>
      <c r="F841" s="832" t="s">
        <v>1254</v>
      </c>
      <c r="G841" s="832" t="s">
        <v>1799</v>
      </c>
      <c r="H841" s="832" t="s">
        <v>586</v>
      </c>
      <c r="I841" s="832" t="s">
        <v>1800</v>
      </c>
      <c r="J841" s="832" t="s">
        <v>1801</v>
      </c>
      <c r="K841" s="832" t="s">
        <v>1802</v>
      </c>
      <c r="L841" s="835">
        <v>611.59</v>
      </c>
      <c r="M841" s="835">
        <v>611.59</v>
      </c>
      <c r="N841" s="832">
        <v>1</v>
      </c>
      <c r="O841" s="836">
        <v>0.5</v>
      </c>
      <c r="P841" s="835">
        <v>611.59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12</v>
      </c>
      <c r="B842" s="832" t="s">
        <v>1253</v>
      </c>
      <c r="C842" s="832" t="s">
        <v>1259</v>
      </c>
      <c r="D842" s="833" t="s">
        <v>2928</v>
      </c>
      <c r="E842" s="834" t="s">
        <v>1283</v>
      </c>
      <c r="F842" s="832" t="s">
        <v>1254</v>
      </c>
      <c r="G842" s="832" t="s">
        <v>1799</v>
      </c>
      <c r="H842" s="832" t="s">
        <v>628</v>
      </c>
      <c r="I842" s="832" t="s">
        <v>2330</v>
      </c>
      <c r="J842" s="832" t="s">
        <v>2331</v>
      </c>
      <c r="K842" s="832" t="s">
        <v>1511</v>
      </c>
      <c r="L842" s="835">
        <v>679.54</v>
      </c>
      <c r="M842" s="835">
        <v>679.54</v>
      </c>
      <c r="N842" s="832">
        <v>1</v>
      </c>
      <c r="O842" s="836">
        <v>0.5</v>
      </c>
      <c r="P842" s="835">
        <v>679.54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12</v>
      </c>
      <c r="B843" s="832" t="s">
        <v>1253</v>
      </c>
      <c r="C843" s="832" t="s">
        <v>1259</v>
      </c>
      <c r="D843" s="833" t="s">
        <v>2928</v>
      </c>
      <c r="E843" s="834" t="s">
        <v>1283</v>
      </c>
      <c r="F843" s="832" t="s">
        <v>1254</v>
      </c>
      <c r="G843" s="832" t="s">
        <v>1799</v>
      </c>
      <c r="H843" s="832" t="s">
        <v>586</v>
      </c>
      <c r="I843" s="832" t="s">
        <v>2445</v>
      </c>
      <c r="J843" s="832" t="s">
        <v>2446</v>
      </c>
      <c r="K843" s="832" t="s">
        <v>1511</v>
      </c>
      <c r="L843" s="835">
        <v>679.54</v>
      </c>
      <c r="M843" s="835">
        <v>679.54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12</v>
      </c>
      <c r="B844" s="832" t="s">
        <v>1253</v>
      </c>
      <c r="C844" s="832" t="s">
        <v>1259</v>
      </c>
      <c r="D844" s="833" t="s">
        <v>2928</v>
      </c>
      <c r="E844" s="834" t="s">
        <v>1283</v>
      </c>
      <c r="F844" s="832" t="s">
        <v>1254</v>
      </c>
      <c r="G844" s="832" t="s">
        <v>2447</v>
      </c>
      <c r="H844" s="832" t="s">
        <v>586</v>
      </c>
      <c r="I844" s="832" t="s">
        <v>2448</v>
      </c>
      <c r="J844" s="832" t="s">
        <v>2449</v>
      </c>
      <c r="K844" s="832" t="s">
        <v>2450</v>
      </c>
      <c r="L844" s="835">
        <v>121.07</v>
      </c>
      <c r="M844" s="835">
        <v>121.07</v>
      </c>
      <c r="N844" s="832">
        <v>1</v>
      </c>
      <c r="O844" s="836">
        <v>0.5</v>
      </c>
      <c r="P844" s="835">
        <v>121.07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12</v>
      </c>
      <c r="B845" s="832" t="s">
        <v>1253</v>
      </c>
      <c r="C845" s="832" t="s">
        <v>1259</v>
      </c>
      <c r="D845" s="833" t="s">
        <v>2928</v>
      </c>
      <c r="E845" s="834" t="s">
        <v>1283</v>
      </c>
      <c r="F845" s="832" t="s">
        <v>1254</v>
      </c>
      <c r="G845" s="832" t="s">
        <v>2333</v>
      </c>
      <c r="H845" s="832" t="s">
        <v>586</v>
      </c>
      <c r="I845" s="832" t="s">
        <v>2451</v>
      </c>
      <c r="J845" s="832" t="s">
        <v>2452</v>
      </c>
      <c r="K845" s="832" t="s">
        <v>2453</v>
      </c>
      <c r="L845" s="835">
        <v>84.39</v>
      </c>
      <c r="M845" s="835">
        <v>253.17000000000002</v>
      </c>
      <c r="N845" s="832">
        <v>3</v>
      </c>
      <c r="O845" s="836">
        <v>0.5</v>
      </c>
      <c r="P845" s="835">
        <v>253.17000000000002</v>
      </c>
      <c r="Q845" s="837">
        <v>1</v>
      </c>
      <c r="R845" s="832">
        <v>3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12</v>
      </c>
      <c r="B846" s="832" t="s">
        <v>1253</v>
      </c>
      <c r="C846" s="832" t="s">
        <v>1259</v>
      </c>
      <c r="D846" s="833" t="s">
        <v>2928</v>
      </c>
      <c r="E846" s="834" t="s">
        <v>1283</v>
      </c>
      <c r="F846" s="832" t="s">
        <v>1254</v>
      </c>
      <c r="G846" s="832" t="s">
        <v>2100</v>
      </c>
      <c r="H846" s="832" t="s">
        <v>586</v>
      </c>
      <c r="I846" s="832" t="s">
        <v>2101</v>
      </c>
      <c r="J846" s="832" t="s">
        <v>2102</v>
      </c>
      <c r="K846" s="832" t="s">
        <v>2103</v>
      </c>
      <c r="L846" s="835">
        <v>94.7</v>
      </c>
      <c r="M846" s="835">
        <v>94.7</v>
      </c>
      <c r="N846" s="832">
        <v>1</v>
      </c>
      <c r="O846" s="836">
        <v>0.5</v>
      </c>
      <c r="P846" s="835">
        <v>94.7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12</v>
      </c>
      <c r="B847" s="832" t="s">
        <v>1253</v>
      </c>
      <c r="C847" s="832" t="s">
        <v>1259</v>
      </c>
      <c r="D847" s="833" t="s">
        <v>2928</v>
      </c>
      <c r="E847" s="834" t="s">
        <v>1283</v>
      </c>
      <c r="F847" s="832" t="s">
        <v>1254</v>
      </c>
      <c r="G847" s="832" t="s">
        <v>1457</v>
      </c>
      <c r="H847" s="832" t="s">
        <v>586</v>
      </c>
      <c r="I847" s="832" t="s">
        <v>1809</v>
      </c>
      <c r="J847" s="832" t="s">
        <v>1459</v>
      </c>
      <c r="K847" s="832" t="s">
        <v>1810</v>
      </c>
      <c r="L847" s="835">
        <v>91.78</v>
      </c>
      <c r="M847" s="835">
        <v>1927.3799999999997</v>
      </c>
      <c r="N847" s="832">
        <v>21</v>
      </c>
      <c r="O847" s="836">
        <v>17.5</v>
      </c>
      <c r="P847" s="835">
        <v>1101.3599999999999</v>
      </c>
      <c r="Q847" s="837">
        <v>0.57142857142857151</v>
      </c>
      <c r="R847" s="832">
        <v>12</v>
      </c>
      <c r="S847" s="837">
        <v>0.5714285714285714</v>
      </c>
      <c r="T847" s="836">
        <v>9</v>
      </c>
      <c r="U847" s="838">
        <v>0.51428571428571423</v>
      </c>
    </row>
    <row r="848" spans="1:21" ht="14.4" customHeight="1" x14ac:dyDescent="0.3">
      <c r="A848" s="831">
        <v>12</v>
      </c>
      <c r="B848" s="832" t="s">
        <v>1253</v>
      </c>
      <c r="C848" s="832" t="s">
        <v>1259</v>
      </c>
      <c r="D848" s="833" t="s">
        <v>2928</v>
      </c>
      <c r="E848" s="834" t="s">
        <v>1283</v>
      </c>
      <c r="F848" s="832" t="s">
        <v>1254</v>
      </c>
      <c r="G848" s="832" t="s">
        <v>1676</v>
      </c>
      <c r="H848" s="832" t="s">
        <v>586</v>
      </c>
      <c r="I848" s="832" t="s">
        <v>1677</v>
      </c>
      <c r="J848" s="832" t="s">
        <v>1678</v>
      </c>
      <c r="K848" s="832" t="s">
        <v>1679</v>
      </c>
      <c r="L848" s="835">
        <v>950.39</v>
      </c>
      <c r="M848" s="835">
        <v>950.39</v>
      </c>
      <c r="N848" s="832">
        <v>1</v>
      </c>
      <c r="O848" s="836">
        <v>1</v>
      </c>
      <c r="P848" s="835">
        <v>950.39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1253</v>
      </c>
      <c r="C849" s="832" t="s">
        <v>1259</v>
      </c>
      <c r="D849" s="833" t="s">
        <v>2928</v>
      </c>
      <c r="E849" s="834" t="s">
        <v>1283</v>
      </c>
      <c r="F849" s="832" t="s">
        <v>1254</v>
      </c>
      <c r="G849" s="832" t="s">
        <v>2010</v>
      </c>
      <c r="H849" s="832" t="s">
        <v>586</v>
      </c>
      <c r="I849" s="832" t="s">
        <v>2011</v>
      </c>
      <c r="J849" s="832" t="s">
        <v>647</v>
      </c>
      <c r="K849" s="832" t="s">
        <v>2012</v>
      </c>
      <c r="L849" s="835">
        <v>0</v>
      </c>
      <c r="M849" s="835">
        <v>0</v>
      </c>
      <c r="N849" s="832">
        <v>2</v>
      </c>
      <c r="O849" s="836">
        <v>2</v>
      </c>
      <c r="P849" s="835">
        <v>0</v>
      </c>
      <c r="Q849" s="837"/>
      <c r="R849" s="832">
        <v>1</v>
      </c>
      <c r="S849" s="837">
        <v>0.5</v>
      </c>
      <c r="T849" s="836">
        <v>1</v>
      </c>
      <c r="U849" s="838">
        <v>0.5</v>
      </c>
    </row>
    <row r="850" spans="1:21" ht="14.4" customHeight="1" x14ac:dyDescent="0.3">
      <c r="A850" s="831">
        <v>12</v>
      </c>
      <c r="B850" s="832" t="s">
        <v>1253</v>
      </c>
      <c r="C850" s="832" t="s">
        <v>1259</v>
      </c>
      <c r="D850" s="833" t="s">
        <v>2928</v>
      </c>
      <c r="E850" s="834" t="s">
        <v>1283</v>
      </c>
      <c r="F850" s="832" t="s">
        <v>1254</v>
      </c>
      <c r="G850" s="832" t="s">
        <v>2454</v>
      </c>
      <c r="H850" s="832" t="s">
        <v>586</v>
      </c>
      <c r="I850" s="832" t="s">
        <v>2455</v>
      </c>
      <c r="J850" s="832" t="s">
        <v>723</v>
      </c>
      <c r="K850" s="832" t="s">
        <v>2456</v>
      </c>
      <c r="L850" s="835">
        <v>248.55</v>
      </c>
      <c r="M850" s="835">
        <v>248.55</v>
      </c>
      <c r="N850" s="832">
        <v>1</v>
      </c>
      <c r="O850" s="836">
        <v>1</v>
      </c>
      <c r="P850" s="835">
        <v>248.55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12</v>
      </c>
      <c r="B851" s="832" t="s">
        <v>1253</v>
      </c>
      <c r="C851" s="832" t="s">
        <v>1259</v>
      </c>
      <c r="D851" s="833" t="s">
        <v>2928</v>
      </c>
      <c r="E851" s="834" t="s">
        <v>1283</v>
      </c>
      <c r="F851" s="832" t="s">
        <v>1254</v>
      </c>
      <c r="G851" s="832" t="s">
        <v>1320</v>
      </c>
      <c r="H851" s="832" t="s">
        <v>628</v>
      </c>
      <c r="I851" s="832" t="s">
        <v>1345</v>
      </c>
      <c r="J851" s="832" t="s">
        <v>1322</v>
      </c>
      <c r="K851" s="832" t="s">
        <v>1346</v>
      </c>
      <c r="L851" s="835">
        <v>1847.49</v>
      </c>
      <c r="M851" s="835">
        <v>9237.4500000000007</v>
      </c>
      <c r="N851" s="832">
        <v>5</v>
      </c>
      <c r="O851" s="836">
        <v>1</v>
      </c>
      <c r="P851" s="835">
        <v>9237.4500000000007</v>
      </c>
      <c r="Q851" s="837">
        <v>1</v>
      </c>
      <c r="R851" s="832">
        <v>5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12</v>
      </c>
      <c r="B852" s="832" t="s">
        <v>1253</v>
      </c>
      <c r="C852" s="832" t="s">
        <v>1259</v>
      </c>
      <c r="D852" s="833" t="s">
        <v>2928</v>
      </c>
      <c r="E852" s="834" t="s">
        <v>1283</v>
      </c>
      <c r="F852" s="832" t="s">
        <v>1254</v>
      </c>
      <c r="G852" s="832" t="s">
        <v>1296</v>
      </c>
      <c r="H852" s="832" t="s">
        <v>586</v>
      </c>
      <c r="I852" s="832" t="s">
        <v>1297</v>
      </c>
      <c r="J852" s="832" t="s">
        <v>1298</v>
      </c>
      <c r="K852" s="832" t="s">
        <v>1299</v>
      </c>
      <c r="L852" s="835">
        <v>77.599999999999994</v>
      </c>
      <c r="M852" s="835">
        <v>155.19999999999999</v>
      </c>
      <c r="N852" s="832">
        <v>2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12</v>
      </c>
      <c r="B853" s="832" t="s">
        <v>1253</v>
      </c>
      <c r="C853" s="832" t="s">
        <v>1259</v>
      </c>
      <c r="D853" s="833" t="s">
        <v>2928</v>
      </c>
      <c r="E853" s="834" t="s">
        <v>1283</v>
      </c>
      <c r="F853" s="832" t="s">
        <v>1254</v>
      </c>
      <c r="G853" s="832" t="s">
        <v>1347</v>
      </c>
      <c r="H853" s="832" t="s">
        <v>586</v>
      </c>
      <c r="I853" s="832" t="s">
        <v>1348</v>
      </c>
      <c r="J853" s="832" t="s">
        <v>1349</v>
      </c>
      <c r="K853" s="832" t="s">
        <v>1350</v>
      </c>
      <c r="L853" s="835">
        <v>174.59</v>
      </c>
      <c r="M853" s="835">
        <v>4364.75</v>
      </c>
      <c r="N853" s="832">
        <v>25</v>
      </c>
      <c r="O853" s="836">
        <v>12</v>
      </c>
      <c r="P853" s="835">
        <v>1571.31</v>
      </c>
      <c r="Q853" s="837">
        <v>0.36</v>
      </c>
      <c r="R853" s="832">
        <v>9</v>
      </c>
      <c r="S853" s="837">
        <v>0.36</v>
      </c>
      <c r="T853" s="836">
        <v>4</v>
      </c>
      <c r="U853" s="838">
        <v>0.33333333333333331</v>
      </c>
    </row>
    <row r="854" spans="1:21" ht="14.4" customHeight="1" x14ac:dyDescent="0.3">
      <c r="A854" s="831">
        <v>12</v>
      </c>
      <c r="B854" s="832" t="s">
        <v>1253</v>
      </c>
      <c r="C854" s="832" t="s">
        <v>1259</v>
      </c>
      <c r="D854" s="833" t="s">
        <v>2928</v>
      </c>
      <c r="E854" s="834" t="s">
        <v>1283</v>
      </c>
      <c r="F854" s="832" t="s">
        <v>1254</v>
      </c>
      <c r="G854" s="832" t="s">
        <v>1478</v>
      </c>
      <c r="H854" s="832" t="s">
        <v>586</v>
      </c>
      <c r="I854" s="832" t="s">
        <v>1479</v>
      </c>
      <c r="J854" s="832" t="s">
        <v>1480</v>
      </c>
      <c r="K854" s="832" t="s">
        <v>1481</v>
      </c>
      <c r="L854" s="835">
        <v>75.739999999999995</v>
      </c>
      <c r="M854" s="835">
        <v>908.88</v>
      </c>
      <c r="N854" s="832">
        <v>12</v>
      </c>
      <c r="O854" s="836">
        <v>2.5</v>
      </c>
      <c r="P854" s="835">
        <v>75.739999999999995</v>
      </c>
      <c r="Q854" s="837">
        <v>8.3333333333333329E-2</v>
      </c>
      <c r="R854" s="832">
        <v>1</v>
      </c>
      <c r="S854" s="837">
        <v>8.3333333333333329E-2</v>
      </c>
      <c r="T854" s="836">
        <v>1</v>
      </c>
      <c r="U854" s="838">
        <v>0.4</v>
      </c>
    </row>
    <row r="855" spans="1:21" ht="14.4" customHeight="1" x14ac:dyDescent="0.3">
      <c r="A855" s="831">
        <v>12</v>
      </c>
      <c r="B855" s="832" t="s">
        <v>1253</v>
      </c>
      <c r="C855" s="832" t="s">
        <v>1259</v>
      </c>
      <c r="D855" s="833" t="s">
        <v>2928</v>
      </c>
      <c r="E855" s="834" t="s">
        <v>1283</v>
      </c>
      <c r="F855" s="832" t="s">
        <v>1254</v>
      </c>
      <c r="G855" s="832" t="s">
        <v>1379</v>
      </c>
      <c r="H855" s="832" t="s">
        <v>586</v>
      </c>
      <c r="I855" s="832" t="s">
        <v>1380</v>
      </c>
      <c r="J855" s="832" t="s">
        <v>1381</v>
      </c>
      <c r="K855" s="832" t="s">
        <v>1382</v>
      </c>
      <c r="L855" s="835">
        <v>78.33</v>
      </c>
      <c r="M855" s="835">
        <v>783.3</v>
      </c>
      <c r="N855" s="832">
        <v>10</v>
      </c>
      <c r="O855" s="836">
        <v>6</v>
      </c>
      <c r="P855" s="835">
        <v>469.98</v>
      </c>
      <c r="Q855" s="837">
        <v>0.60000000000000009</v>
      </c>
      <c r="R855" s="832">
        <v>6</v>
      </c>
      <c r="S855" s="837">
        <v>0.6</v>
      </c>
      <c r="T855" s="836">
        <v>4.5</v>
      </c>
      <c r="U855" s="838">
        <v>0.75</v>
      </c>
    </row>
    <row r="856" spans="1:21" ht="14.4" customHeight="1" x14ac:dyDescent="0.3">
      <c r="A856" s="831">
        <v>12</v>
      </c>
      <c r="B856" s="832" t="s">
        <v>1253</v>
      </c>
      <c r="C856" s="832" t="s">
        <v>1259</v>
      </c>
      <c r="D856" s="833" t="s">
        <v>2928</v>
      </c>
      <c r="E856" s="834" t="s">
        <v>1283</v>
      </c>
      <c r="F856" s="832" t="s">
        <v>1254</v>
      </c>
      <c r="G856" s="832" t="s">
        <v>1838</v>
      </c>
      <c r="H856" s="832" t="s">
        <v>586</v>
      </c>
      <c r="I856" s="832" t="s">
        <v>1839</v>
      </c>
      <c r="J856" s="832" t="s">
        <v>1840</v>
      </c>
      <c r="K856" s="832" t="s">
        <v>1841</v>
      </c>
      <c r="L856" s="835">
        <v>59.92</v>
      </c>
      <c r="M856" s="835">
        <v>239.68</v>
      </c>
      <c r="N856" s="832">
        <v>4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12</v>
      </c>
      <c r="B857" s="832" t="s">
        <v>1253</v>
      </c>
      <c r="C857" s="832" t="s">
        <v>1259</v>
      </c>
      <c r="D857" s="833" t="s">
        <v>2928</v>
      </c>
      <c r="E857" s="834" t="s">
        <v>1283</v>
      </c>
      <c r="F857" s="832" t="s">
        <v>1254</v>
      </c>
      <c r="G857" s="832" t="s">
        <v>2457</v>
      </c>
      <c r="H857" s="832" t="s">
        <v>586</v>
      </c>
      <c r="I857" s="832" t="s">
        <v>2458</v>
      </c>
      <c r="J857" s="832" t="s">
        <v>2459</v>
      </c>
      <c r="K857" s="832" t="s">
        <v>2460</v>
      </c>
      <c r="L857" s="835">
        <v>609.66</v>
      </c>
      <c r="M857" s="835">
        <v>2438.64</v>
      </c>
      <c r="N857" s="832">
        <v>4</v>
      </c>
      <c r="O857" s="836">
        <v>1</v>
      </c>
      <c r="P857" s="835">
        <v>2438.64</v>
      </c>
      <c r="Q857" s="837">
        <v>1</v>
      </c>
      <c r="R857" s="832">
        <v>4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12</v>
      </c>
      <c r="B858" s="832" t="s">
        <v>1253</v>
      </c>
      <c r="C858" s="832" t="s">
        <v>1259</v>
      </c>
      <c r="D858" s="833" t="s">
        <v>2928</v>
      </c>
      <c r="E858" s="834" t="s">
        <v>1283</v>
      </c>
      <c r="F858" s="832" t="s">
        <v>1254</v>
      </c>
      <c r="G858" s="832" t="s">
        <v>2457</v>
      </c>
      <c r="H858" s="832" t="s">
        <v>586</v>
      </c>
      <c r="I858" s="832" t="s">
        <v>2461</v>
      </c>
      <c r="J858" s="832" t="s">
        <v>2459</v>
      </c>
      <c r="K858" s="832" t="s">
        <v>2462</v>
      </c>
      <c r="L858" s="835">
        <v>330.1</v>
      </c>
      <c r="M858" s="835">
        <v>2310.7000000000003</v>
      </c>
      <c r="N858" s="832">
        <v>7</v>
      </c>
      <c r="O858" s="836">
        <v>1</v>
      </c>
      <c r="P858" s="835">
        <v>2310.7000000000003</v>
      </c>
      <c r="Q858" s="837">
        <v>1</v>
      </c>
      <c r="R858" s="832">
        <v>7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12</v>
      </c>
      <c r="B859" s="832" t="s">
        <v>1253</v>
      </c>
      <c r="C859" s="832" t="s">
        <v>1259</v>
      </c>
      <c r="D859" s="833" t="s">
        <v>2928</v>
      </c>
      <c r="E859" s="834" t="s">
        <v>1283</v>
      </c>
      <c r="F859" s="832" t="s">
        <v>1254</v>
      </c>
      <c r="G859" s="832" t="s">
        <v>1329</v>
      </c>
      <c r="H859" s="832" t="s">
        <v>586</v>
      </c>
      <c r="I859" s="832" t="s">
        <v>1330</v>
      </c>
      <c r="J859" s="832" t="s">
        <v>624</v>
      </c>
      <c r="K859" s="832" t="s">
        <v>1331</v>
      </c>
      <c r="L859" s="835">
        <v>127.91</v>
      </c>
      <c r="M859" s="835">
        <v>127.91</v>
      </c>
      <c r="N859" s="832">
        <v>1</v>
      </c>
      <c r="O859" s="836">
        <v>0.5</v>
      </c>
      <c r="P859" s="835">
        <v>127.91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12</v>
      </c>
      <c r="B860" s="832" t="s">
        <v>1253</v>
      </c>
      <c r="C860" s="832" t="s">
        <v>1259</v>
      </c>
      <c r="D860" s="833" t="s">
        <v>2928</v>
      </c>
      <c r="E860" s="834" t="s">
        <v>1283</v>
      </c>
      <c r="F860" s="832" t="s">
        <v>1254</v>
      </c>
      <c r="G860" s="832" t="s">
        <v>1329</v>
      </c>
      <c r="H860" s="832" t="s">
        <v>586</v>
      </c>
      <c r="I860" s="832" t="s">
        <v>1383</v>
      </c>
      <c r="J860" s="832" t="s">
        <v>624</v>
      </c>
      <c r="K860" s="832" t="s">
        <v>1384</v>
      </c>
      <c r="L860" s="835">
        <v>0</v>
      </c>
      <c r="M860" s="835">
        <v>0</v>
      </c>
      <c r="N860" s="832">
        <v>2</v>
      </c>
      <c r="O860" s="836">
        <v>1</v>
      </c>
      <c r="P860" s="835">
        <v>0</v>
      </c>
      <c r="Q860" s="837"/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1253</v>
      </c>
      <c r="C861" s="832" t="s">
        <v>1259</v>
      </c>
      <c r="D861" s="833" t="s">
        <v>2928</v>
      </c>
      <c r="E861" s="834" t="s">
        <v>1283</v>
      </c>
      <c r="F861" s="832" t="s">
        <v>1254</v>
      </c>
      <c r="G861" s="832" t="s">
        <v>1329</v>
      </c>
      <c r="H861" s="832" t="s">
        <v>586</v>
      </c>
      <c r="I861" s="832" t="s">
        <v>1383</v>
      </c>
      <c r="J861" s="832" t="s">
        <v>624</v>
      </c>
      <c r="K861" s="832" t="s">
        <v>1384</v>
      </c>
      <c r="L861" s="835">
        <v>52.61</v>
      </c>
      <c r="M861" s="835">
        <v>473.48999999999995</v>
      </c>
      <c r="N861" s="832">
        <v>9</v>
      </c>
      <c r="O861" s="836">
        <v>6</v>
      </c>
      <c r="P861" s="835">
        <v>263.04999999999995</v>
      </c>
      <c r="Q861" s="837">
        <v>0.55555555555555547</v>
      </c>
      <c r="R861" s="832">
        <v>5</v>
      </c>
      <c r="S861" s="837">
        <v>0.55555555555555558</v>
      </c>
      <c r="T861" s="836">
        <v>4</v>
      </c>
      <c r="U861" s="838">
        <v>0.66666666666666663</v>
      </c>
    </row>
    <row r="862" spans="1:21" ht="14.4" customHeight="1" x14ac:dyDescent="0.3">
      <c r="A862" s="831">
        <v>12</v>
      </c>
      <c r="B862" s="832" t="s">
        <v>1253</v>
      </c>
      <c r="C862" s="832" t="s">
        <v>1259</v>
      </c>
      <c r="D862" s="833" t="s">
        <v>2928</v>
      </c>
      <c r="E862" s="834" t="s">
        <v>1283</v>
      </c>
      <c r="F862" s="832" t="s">
        <v>1254</v>
      </c>
      <c r="G862" s="832" t="s">
        <v>1329</v>
      </c>
      <c r="H862" s="832" t="s">
        <v>586</v>
      </c>
      <c r="I862" s="832" t="s">
        <v>1847</v>
      </c>
      <c r="J862" s="832" t="s">
        <v>1848</v>
      </c>
      <c r="K862" s="832" t="s">
        <v>1849</v>
      </c>
      <c r="L862" s="835">
        <v>42.09</v>
      </c>
      <c r="M862" s="835">
        <v>84.18</v>
      </c>
      <c r="N862" s="832">
        <v>2</v>
      </c>
      <c r="O862" s="836">
        <v>1</v>
      </c>
      <c r="P862" s="835">
        <v>84.18</v>
      </c>
      <c r="Q862" s="837">
        <v>1</v>
      </c>
      <c r="R862" s="832">
        <v>2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12</v>
      </c>
      <c r="B863" s="832" t="s">
        <v>1253</v>
      </c>
      <c r="C863" s="832" t="s">
        <v>1259</v>
      </c>
      <c r="D863" s="833" t="s">
        <v>2928</v>
      </c>
      <c r="E863" s="834" t="s">
        <v>1283</v>
      </c>
      <c r="F863" s="832" t="s">
        <v>1254</v>
      </c>
      <c r="G863" s="832" t="s">
        <v>1385</v>
      </c>
      <c r="H863" s="832" t="s">
        <v>586</v>
      </c>
      <c r="I863" s="832" t="s">
        <v>1386</v>
      </c>
      <c r="J863" s="832" t="s">
        <v>1387</v>
      </c>
      <c r="K863" s="832" t="s">
        <v>1388</v>
      </c>
      <c r="L863" s="835">
        <v>432.12</v>
      </c>
      <c r="M863" s="835">
        <v>10370.880000000001</v>
      </c>
      <c r="N863" s="832">
        <v>24</v>
      </c>
      <c r="O863" s="836">
        <v>7</v>
      </c>
      <c r="P863" s="835">
        <v>3889.0800000000004</v>
      </c>
      <c r="Q863" s="837">
        <v>0.375</v>
      </c>
      <c r="R863" s="832">
        <v>9</v>
      </c>
      <c r="S863" s="837">
        <v>0.375</v>
      </c>
      <c r="T863" s="836">
        <v>2.5</v>
      </c>
      <c r="U863" s="838">
        <v>0.35714285714285715</v>
      </c>
    </row>
    <row r="864" spans="1:21" ht="14.4" customHeight="1" x14ac:dyDescent="0.3">
      <c r="A864" s="831">
        <v>12</v>
      </c>
      <c r="B864" s="832" t="s">
        <v>1253</v>
      </c>
      <c r="C864" s="832" t="s">
        <v>1259</v>
      </c>
      <c r="D864" s="833" t="s">
        <v>2928</v>
      </c>
      <c r="E864" s="834" t="s">
        <v>1283</v>
      </c>
      <c r="F864" s="832" t="s">
        <v>1254</v>
      </c>
      <c r="G864" s="832" t="s">
        <v>1385</v>
      </c>
      <c r="H864" s="832" t="s">
        <v>586</v>
      </c>
      <c r="I864" s="832" t="s">
        <v>2020</v>
      </c>
      <c r="J864" s="832" t="s">
        <v>1491</v>
      </c>
      <c r="K864" s="832" t="s">
        <v>1690</v>
      </c>
      <c r="L864" s="835">
        <v>89.88</v>
      </c>
      <c r="M864" s="835">
        <v>2966.04</v>
      </c>
      <c r="N864" s="832">
        <v>33</v>
      </c>
      <c r="O864" s="836">
        <v>12.5</v>
      </c>
      <c r="P864" s="835">
        <v>1707.7199999999998</v>
      </c>
      <c r="Q864" s="837">
        <v>0.57575757575757569</v>
      </c>
      <c r="R864" s="832">
        <v>19</v>
      </c>
      <c r="S864" s="837">
        <v>0.5757575757575758</v>
      </c>
      <c r="T864" s="836">
        <v>8</v>
      </c>
      <c r="U864" s="838">
        <v>0.64</v>
      </c>
    </row>
    <row r="865" spans="1:21" ht="14.4" customHeight="1" x14ac:dyDescent="0.3">
      <c r="A865" s="831">
        <v>12</v>
      </c>
      <c r="B865" s="832" t="s">
        <v>1253</v>
      </c>
      <c r="C865" s="832" t="s">
        <v>1259</v>
      </c>
      <c r="D865" s="833" t="s">
        <v>2928</v>
      </c>
      <c r="E865" s="834" t="s">
        <v>1283</v>
      </c>
      <c r="F865" s="832" t="s">
        <v>1254</v>
      </c>
      <c r="G865" s="832" t="s">
        <v>1385</v>
      </c>
      <c r="H865" s="832" t="s">
        <v>586</v>
      </c>
      <c r="I865" s="832" t="s">
        <v>1487</v>
      </c>
      <c r="J865" s="832" t="s">
        <v>1387</v>
      </c>
      <c r="K865" s="832" t="s">
        <v>1388</v>
      </c>
      <c r="L865" s="835">
        <v>432.12</v>
      </c>
      <c r="M865" s="835">
        <v>864.24</v>
      </c>
      <c r="N865" s="832">
        <v>2</v>
      </c>
      <c r="O865" s="836">
        <v>1</v>
      </c>
      <c r="P865" s="835">
        <v>864.24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12</v>
      </c>
      <c r="B866" s="832" t="s">
        <v>1253</v>
      </c>
      <c r="C866" s="832" t="s">
        <v>1259</v>
      </c>
      <c r="D866" s="833" t="s">
        <v>2928</v>
      </c>
      <c r="E866" s="834" t="s">
        <v>1283</v>
      </c>
      <c r="F866" s="832" t="s">
        <v>1254</v>
      </c>
      <c r="G866" s="832" t="s">
        <v>1385</v>
      </c>
      <c r="H866" s="832" t="s">
        <v>586</v>
      </c>
      <c r="I866" s="832" t="s">
        <v>1488</v>
      </c>
      <c r="J866" s="832" t="s">
        <v>1387</v>
      </c>
      <c r="K866" s="832" t="s">
        <v>1489</v>
      </c>
      <c r="L866" s="835">
        <v>648.16999999999996</v>
      </c>
      <c r="M866" s="835">
        <v>1944.5099999999998</v>
      </c>
      <c r="N866" s="832">
        <v>3</v>
      </c>
      <c r="O866" s="836">
        <v>0.5</v>
      </c>
      <c r="P866" s="835">
        <v>1944.5099999999998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12</v>
      </c>
      <c r="B867" s="832" t="s">
        <v>1253</v>
      </c>
      <c r="C867" s="832" t="s">
        <v>1259</v>
      </c>
      <c r="D867" s="833" t="s">
        <v>2928</v>
      </c>
      <c r="E867" s="834" t="s">
        <v>1283</v>
      </c>
      <c r="F867" s="832" t="s">
        <v>1254</v>
      </c>
      <c r="G867" s="832" t="s">
        <v>2463</v>
      </c>
      <c r="H867" s="832" t="s">
        <v>586</v>
      </c>
      <c r="I867" s="832" t="s">
        <v>2464</v>
      </c>
      <c r="J867" s="832" t="s">
        <v>2465</v>
      </c>
      <c r="K867" s="832" t="s">
        <v>2466</v>
      </c>
      <c r="L867" s="835">
        <v>0</v>
      </c>
      <c r="M867" s="835">
        <v>0</v>
      </c>
      <c r="N867" s="832">
        <v>4</v>
      </c>
      <c r="O867" s="836">
        <v>3.5</v>
      </c>
      <c r="P867" s="835">
        <v>0</v>
      </c>
      <c r="Q867" s="837"/>
      <c r="R867" s="832">
        <v>4</v>
      </c>
      <c r="S867" s="837">
        <v>1</v>
      </c>
      <c r="T867" s="836">
        <v>3.5</v>
      </c>
      <c r="U867" s="838">
        <v>1</v>
      </c>
    </row>
    <row r="868" spans="1:21" ht="14.4" customHeight="1" x14ac:dyDescent="0.3">
      <c r="A868" s="831">
        <v>12</v>
      </c>
      <c r="B868" s="832" t="s">
        <v>1253</v>
      </c>
      <c r="C868" s="832" t="s">
        <v>1259</v>
      </c>
      <c r="D868" s="833" t="s">
        <v>2928</v>
      </c>
      <c r="E868" s="834" t="s">
        <v>1283</v>
      </c>
      <c r="F868" s="832" t="s">
        <v>1254</v>
      </c>
      <c r="G868" s="832" t="s">
        <v>1332</v>
      </c>
      <c r="H868" s="832" t="s">
        <v>586</v>
      </c>
      <c r="I868" s="832" t="s">
        <v>1333</v>
      </c>
      <c r="J868" s="832" t="s">
        <v>1334</v>
      </c>
      <c r="K868" s="832" t="s">
        <v>1335</v>
      </c>
      <c r="L868" s="835">
        <v>308.69</v>
      </c>
      <c r="M868" s="835">
        <v>35190.660000000003</v>
      </c>
      <c r="N868" s="832">
        <v>114</v>
      </c>
      <c r="O868" s="836">
        <v>25.5</v>
      </c>
      <c r="P868" s="835">
        <v>21916.99</v>
      </c>
      <c r="Q868" s="837">
        <v>0.62280701754385959</v>
      </c>
      <c r="R868" s="832">
        <v>71</v>
      </c>
      <c r="S868" s="837">
        <v>0.6228070175438597</v>
      </c>
      <c r="T868" s="836">
        <v>15.5</v>
      </c>
      <c r="U868" s="838">
        <v>0.60784313725490191</v>
      </c>
    </row>
    <row r="869" spans="1:21" ht="14.4" customHeight="1" x14ac:dyDescent="0.3">
      <c r="A869" s="831">
        <v>12</v>
      </c>
      <c r="B869" s="832" t="s">
        <v>1253</v>
      </c>
      <c r="C869" s="832" t="s">
        <v>1259</v>
      </c>
      <c r="D869" s="833" t="s">
        <v>2928</v>
      </c>
      <c r="E869" s="834" t="s">
        <v>1283</v>
      </c>
      <c r="F869" s="832" t="s">
        <v>1254</v>
      </c>
      <c r="G869" s="832" t="s">
        <v>1336</v>
      </c>
      <c r="H869" s="832" t="s">
        <v>586</v>
      </c>
      <c r="I869" s="832" t="s">
        <v>1337</v>
      </c>
      <c r="J869" s="832" t="s">
        <v>1338</v>
      </c>
      <c r="K869" s="832" t="s">
        <v>1339</v>
      </c>
      <c r="L869" s="835">
        <v>0</v>
      </c>
      <c r="M869" s="835">
        <v>0</v>
      </c>
      <c r="N869" s="832">
        <v>2</v>
      </c>
      <c r="O869" s="836">
        <v>2</v>
      </c>
      <c r="P869" s="835">
        <v>0</v>
      </c>
      <c r="Q869" s="837"/>
      <c r="R869" s="832">
        <v>2</v>
      </c>
      <c r="S869" s="837">
        <v>1</v>
      </c>
      <c r="T869" s="836">
        <v>2</v>
      </c>
      <c r="U869" s="838">
        <v>1</v>
      </c>
    </row>
    <row r="870" spans="1:21" ht="14.4" customHeight="1" x14ac:dyDescent="0.3">
      <c r="A870" s="831">
        <v>12</v>
      </c>
      <c r="B870" s="832" t="s">
        <v>1253</v>
      </c>
      <c r="C870" s="832" t="s">
        <v>1259</v>
      </c>
      <c r="D870" s="833" t="s">
        <v>2928</v>
      </c>
      <c r="E870" s="834" t="s">
        <v>1283</v>
      </c>
      <c r="F870" s="832" t="s">
        <v>1254</v>
      </c>
      <c r="G870" s="832" t="s">
        <v>1495</v>
      </c>
      <c r="H870" s="832" t="s">
        <v>586</v>
      </c>
      <c r="I870" s="832" t="s">
        <v>1496</v>
      </c>
      <c r="J870" s="832" t="s">
        <v>1497</v>
      </c>
      <c r="K870" s="832" t="s">
        <v>1498</v>
      </c>
      <c r="L870" s="835">
        <v>0</v>
      </c>
      <c r="M870" s="835">
        <v>0</v>
      </c>
      <c r="N870" s="832">
        <v>44</v>
      </c>
      <c r="O870" s="836">
        <v>18</v>
      </c>
      <c r="P870" s="835">
        <v>0</v>
      </c>
      <c r="Q870" s="837"/>
      <c r="R870" s="832">
        <v>39</v>
      </c>
      <c r="S870" s="837">
        <v>0.88636363636363635</v>
      </c>
      <c r="T870" s="836">
        <v>15</v>
      </c>
      <c r="U870" s="838">
        <v>0.83333333333333337</v>
      </c>
    </row>
    <row r="871" spans="1:21" ht="14.4" customHeight="1" x14ac:dyDescent="0.3">
      <c r="A871" s="831">
        <v>12</v>
      </c>
      <c r="B871" s="832" t="s">
        <v>1253</v>
      </c>
      <c r="C871" s="832" t="s">
        <v>1259</v>
      </c>
      <c r="D871" s="833" t="s">
        <v>2928</v>
      </c>
      <c r="E871" s="834" t="s">
        <v>1283</v>
      </c>
      <c r="F871" s="832" t="s">
        <v>1254</v>
      </c>
      <c r="G871" s="832" t="s">
        <v>1495</v>
      </c>
      <c r="H871" s="832" t="s">
        <v>586</v>
      </c>
      <c r="I871" s="832" t="s">
        <v>2023</v>
      </c>
      <c r="J871" s="832" t="s">
        <v>1497</v>
      </c>
      <c r="K871" s="832" t="s">
        <v>1852</v>
      </c>
      <c r="L871" s="835">
        <v>0</v>
      </c>
      <c r="M871" s="835">
        <v>0</v>
      </c>
      <c r="N871" s="832">
        <v>2</v>
      </c>
      <c r="O871" s="836">
        <v>2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12</v>
      </c>
      <c r="B872" s="832" t="s">
        <v>1253</v>
      </c>
      <c r="C872" s="832" t="s">
        <v>1259</v>
      </c>
      <c r="D872" s="833" t="s">
        <v>2928</v>
      </c>
      <c r="E872" s="834" t="s">
        <v>1283</v>
      </c>
      <c r="F872" s="832" t="s">
        <v>1254</v>
      </c>
      <c r="G872" s="832" t="s">
        <v>1495</v>
      </c>
      <c r="H872" s="832" t="s">
        <v>586</v>
      </c>
      <c r="I872" s="832" t="s">
        <v>2467</v>
      </c>
      <c r="J872" s="832" t="s">
        <v>1497</v>
      </c>
      <c r="K872" s="832" t="s">
        <v>2468</v>
      </c>
      <c r="L872" s="835">
        <v>0</v>
      </c>
      <c r="M872" s="835">
        <v>0</v>
      </c>
      <c r="N872" s="832">
        <v>4</v>
      </c>
      <c r="O872" s="836">
        <v>1</v>
      </c>
      <c r="P872" s="835">
        <v>0</v>
      </c>
      <c r="Q872" s="837"/>
      <c r="R872" s="832">
        <v>4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12</v>
      </c>
      <c r="B873" s="832" t="s">
        <v>1253</v>
      </c>
      <c r="C873" s="832" t="s">
        <v>1259</v>
      </c>
      <c r="D873" s="833" t="s">
        <v>2928</v>
      </c>
      <c r="E873" s="834" t="s">
        <v>1283</v>
      </c>
      <c r="F873" s="832" t="s">
        <v>1254</v>
      </c>
      <c r="G873" s="832" t="s">
        <v>2469</v>
      </c>
      <c r="H873" s="832" t="s">
        <v>586</v>
      </c>
      <c r="I873" s="832" t="s">
        <v>2470</v>
      </c>
      <c r="J873" s="832" t="s">
        <v>712</v>
      </c>
      <c r="K873" s="832" t="s">
        <v>2471</v>
      </c>
      <c r="L873" s="835">
        <v>0</v>
      </c>
      <c r="M873" s="835">
        <v>0</v>
      </c>
      <c r="N873" s="832">
        <v>2</v>
      </c>
      <c r="O873" s="836">
        <v>2</v>
      </c>
      <c r="P873" s="835">
        <v>0</v>
      </c>
      <c r="Q873" s="837"/>
      <c r="R873" s="832">
        <v>1</v>
      </c>
      <c r="S873" s="837">
        <v>0.5</v>
      </c>
      <c r="T873" s="836">
        <v>1</v>
      </c>
      <c r="U873" s="838">
        <v>0.5</v>
      </c>
    </row>
    <row r="874" spans="1:21" ht="14.4" customHeight="1" x14ac:dyDescent="0.3">
      <c r="A874" s="831">
        <v>12</v>
      </c>
      <c r="B874" s="832" t="s">
        <v>1253</v>
      </c>
      <c r="C874" s="832" t="s">
        <v>1259</v>
      </c>
      <c r="D874" s="833" t="s">
        <v>2928</v>
      </c>
      <c r="E874" s="834" t="s">
        <v>1283</v>
      </c>
      <c r="F874" s="832" t="s">
        <v>1254</v>
      </c>
      <c r="G874" s="832" t="s">
        <v>1316</v>
      </c>
      <c r="H874" s="832" t="s">
        <v>628</v>
      </c>
      <c r="I874" s="832" t="s">
        <v>1209</v>
      </c>
      <c r="J874" s="832" t="s">
        <v>847</v>
      </c>
      <c r="K874" s="832" t="s">
        <v>848</v>
      </c>
      <c r="L874" s="835">
        <v>0</v>
      </c>
      <c r="M874" s="835">
        <v>0</v>
      </c>
      <c r="N874" s="832">
        <v>1</v>
      </c>
      <c r="O874" s="836">
        <v>1</v>
      </c>
      <c r="P874" s="835">
        <v>0</v>
      </c>
      <c r="Q874" s="837"/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12</v>
      </c>
      <c r="B875" s="832" t="s">
        <v>1253</v>
      </c>
      <c r="C875" s="832" t="s">
        <v>1259</v>
      </c>
      <c r="D875" s="833" t="s">
        <v>2928</v>
      </c>
      <c r="E875" s="834" t="s">
        <v>1283</v>
      </c>
      <c r="F875" s="832" t="s">
        <v>1254</v>
      </c>
      <c r="G875" s="832" t="s">
        <v>1508</v>
      </c>
      <c r="H875" s="832" t="s">
        <v>586</v>
      </c>
      <c r="I875" s="832" t="s">
        <v>1509</v>
      </c>
      <c r="J875" s="832" t="s">
        <v>1510</v>
      </c>
      <c r="K875" s="832" t="s">
        <v>1511</v>
      </c>
      <c r="L875" s="835">
        <v>1543.27</v>
      </c>
      <c r="M875" s="835">
        <v>3086.54</v>
      </c>
      <c r="N875" s="832">
        <v>2</v>
      </c>
      <c r="O875" s="836">
        <v>1</v>
      </c>
      <c r="P875" s="835">
        <v>3086.54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12</v>
      </c>
      <c r="B876" s="832" t="s">
        <v>1253</v>
      </c>
      <c r="C876" s="832" t="s">
        <v>1259</v>
      </c>
      <c r="D876" s="833" t="s">
        <v>2928</v>
      </c>
      <c r="E876" s="834" t="s">
        <v>1283</v>
      </c>
      <c r="F876" s="832" t="s">
        <v>1254</v>
      </c>
      <c r="G876" s="832" t="s">
        <v>1508</v>
      </c>
      <c r="H876" s="832" t="s">
        <v>586</v>
      </c>
      <c r="I876" s="832" t="s">
        <v>1512</v>
      </c>
      <c r="J876" s="832" t="s">
        <v>1510</v>
      </c>
      <c r="K876" s="832" t="s">
        <v>1513</v>
      </c>
      <c r="L876" s="835">
        <v>3086.53</v>
      </c>
      <c r="M876" s="835">
        <v>9259.59</v>
      </c>
      <c r="N876" s="832">
        <v>3</v>
      </c>
      <c r="O876" s="836">
        <v>3</v>
      </c>
      <c r="P876" s="835">
        <v>6173.06</v>
      </c>
      <c r="Q876" s="837">
        <v>0.66666666666666674</v>
      </c>
      <c r="R876" s="832">
        <v>2</v>
      </c>
      <c r="S876" s="837">
        <v>0.66666666666666663</v>
      </c>
      <c r="T876" s="836">
        <v>2</v>
      </c>
      <c r="U876" s="838">
        <v>0.66666666666666663</v>
      </c>
    </row>
    <row r="877" spans="1:21" ht="14.4" customHeight="1" x14ac:dyDescent="0.3">
      <c r="A877" s="831">
        <v>12</v>
      </c>
      <c r="B877" s="832" t="s">
        <v>1253</v>
      </c>
      <c r="C877" s="832" t="s">
        <v>1259</v>
      </c>
      <c r="D877" s="833" t="s">
        <v>2928</v>
      </c>
      <c r="E877" s="834" t="s">
        <v>1283</v>
      </c>
      <c r="F877" s="832" t="s">
        <v>1254</v>
      </c>
      <c r="G877" s="832" t="s">
        <v>1307</v>
      </c>
      <c r="H877" s="832" t="s">
        <v>586</v>
      </c>
      <c r="I877" s="832" t="s">
        <v>1308</v>
      </c>
      <c r="J877" s="832" t="s">
        <v>1309</v>
      </c>
      <c r="K877" s="832" t="s">
        <v>1310</v>
      </c>
      <c r="L877" s="835">
        <v>42.54</v>
      </c>
      <c r="M877" s="835">
        <v>85.08</v>
      </c>
      <c r="N877" s="832">
        <v>2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12</v>
      </c>
      <c r="B878" s="832" t="s">
        <v>1253</v>
      </c>
      <c r="C878" s="832" t="s">
        <v>1259</v>
      </c>
      <c r="D878" s="833" t="s">
        <v>2928</v>
      </c>
      <c r="E878" s="834" t="s">
        <v>1283</v>
      </c>
      <c r="F878" s="832" t="s">
        <v>1254</v>
      </c>
      <c r="G878" s="832" t="s">
        <v>1307</v>
      </c>
      <c r="H878" s="832" t="s">
        <v>586</v>
      </c>
      <c r="I878" s="832" t="s">
        <v>1358</v>
      </c>
      <c r="J878" s="832" t="s">
        <v>983</v>
      </c>
      <c r="K878" s="832" t="s">
        <v>1310</v>
      </c>
      <c r="L878" s="835">
        <v>42.54</v>
      </c>
      <c r="M878" s="835">
        <v>1361.2799999999997</v>
      </c>
      <c r="N878" s="832">
        <v>32</v>
      </c>
      <c r="O878" s="836">
        <v>26</v>
      </c>
      <c r="P878" s="835">
        <v>850.79999999999984</v>
      </c>
      <c r="Q878" s="837">
        <v>0.625</v>
      </c>
      <c r="R878" s="832">
        <v>20</v>
      </c>
      <c r="S878" s="837">
        <v>0.625</v>
      </c>
      <c r="T878" s="836">
        <v>16.5</v>
      </c>
      <c r="U878" s="838">
        <v>0.63461538461538458</v>
      </c>
    </row>
    <row r="879" spans="1:21" ht="14.4" customHeight="1" x14ac:dyDescent="0.3">
      <c r="A879" s="831">
        <v>12</v>
      </c>
      <c r="B879" s="832" t="s">
        <v>1253</v>
      </c>
      <c r="C879" s="832" t="s">
        <v>1259</v>
      </c>
      <c r="D879" s="833" t="s">
        <v>2928</v>
      </c>
      <c r="E879" s="834" t="s">
        <v>1283</v>
      </c>
      <c r="F879" s="832" t="s">
        <v>1254</v>
      </c>
      <c r="G879" s="832" t="s">
        <v>1696</v>
      </c>
      <c r="H879" s="832" t="s">
        <v>586</v>
      </c>
      <c r="I879" s="832" t="s">
        <v>2472</v>
      </c>
      <c r="J879" s="832" t="s">
        <v>2473</v>
      </c>
      <c r="K879" s="832" t="s">
        <v>2474</v>
      </c>
      <c r="L879" s="835">
        <v>0</v>
      </c>
      <c r="M879" s="835">
        <v>0</v>
      </c>
      <c r="N879" s="832">
        <v>1</v>
      </c>
      <c r="O879" s="836">
        <v>1</v>
      </c>
      <c r="P879" s="835">
        <v>0</v>
      </c>
      <c r="Q879" s="837"/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12</v>
      </c>
      <c r="B880" s="832" t="s">
        <v>1253</v>
      </c>
      <c r="C880" s="832" t="s">
        <v>1259</v>
      </c>
      <c r="D880" s="833" t="s">
        <v>2928</v>
      </c>
      <c r="E880" s="834" t="s">
        <v>1283</v>
      </c>
      <c r="F880" s="832" t="s">
        <v>1254</v>
      </c>
      <c r="G880" s="832" t="s">
        <v>1696</v>
      </c>
      <c r="H880" s="832" t="s">
        <v>586</v>
      </c>
      <c r="I880" s="832" t="s">
        <v>2475</v>
      </c>
      <c r="J880" s="832" t="s">
        <v>1698</v>
      </c>
      <c r="K880" s="832" t="s">
        <v>2476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12</v>
      </c>
      <c r="B881" s="832" t="s">
        <v>1253</v>
      </c>
      <c r="C881" s="832" t="s">
        <v>1259</v>
      </c>
      <c r="D881" s="833" t="s">
        <v>2928</v>
      </c>
      <c r="E881" s="834" t="s">
        <v>1283</v>
      </c>
      <c r="F881" s="832" t="s">
        <v>1254</v>
      </c>
      <c r="G881" s="832" t="s">
        <v>1514</v>
      </c>
      <c r="H881" s="832" t="s">
        <v>628</v>
      </c>
      <c r="I881" s="832" t="s">
        <v>1855</v>
      </c>
      <c r="J881" s="832" t="s">
        <v>721</v>
      </c>
      <c r="K881" s="832" t="s">
        <v>1856</v>
      </c>
      <c r="L881" s="835">
        <v>100.1</v>
      </c>
      <c r="M881" s="835">
        <v>200.2</v>
      </c>
      <c r="N881" s="832">
        <v>2</v>
      </c>
      <c r="O881" s="836">
        <v>2</v>
      </c>
      <c r="P881" s="835">
        <v>100.1</v>
      </c>
      <c r="Q881" s="837">
        <v>0.5</v>
      </c>
      <c r="R881" s="832">
        <v>1</v>
      </c>
      <c r="S881" s="837">
        <v>0.5</v>
      </c>
      <c r="T881" s="836">
        <v>1</v>
      </c>
      <c r="U881" s="838">
        <v>0.5</v>
      </c>
    </row>
    <row r="882" spans="1:21" ht="14.4" customHeight="1" x14ac:dyDescent="0.3">
      <c r="A882" s="831">
        <v>12</v>
      </c>
      <c r="B882" s="832" t="s">
        <v>1253</v>
      </c>
      <c r="C882" s="832" t="s">
        <v>1259</v>
      </c>
      <c r="D882" s="833" t="s">
        <v>2928</v>
      </c>
      <c r="E882" s="834" t="s">
        <v>1283</v>
      </c>
      <c r="F882" s="832" t="s">
        <v>1254</v>
      </c>
      <c r="G882" s="832" t="s">
        <v>1514</v>
      </c>
      <c r="H882" s="832" t="s">
        <v>586</v>
      </c>
      <c r="I882" s="832" t="s">
        <v>1515</v>
      </c>
      <c r="J882" s="832" t="s">
        <v>1516</v>
      </c>
      <c r="K882" s="832" t="s">
        <v>1517</v>
      </c>
      <c r="L882" s="835">
        <v>333.68</v>
      </c>
      <c r="M882" s="835">
        <v>3670.4800000000005</v>
      </c>
      <c r="N882" s="832">
        <v>11</v>
      </c>
      <c r="O882" s="836">
        <v>10</v>
      </c>
      <c r="P882" s="835">
        <v>2002.0800000000002</v>
      </c>
      <c r="Q882" s="837">
        <v>0.54545454545454541</v>
      </c>
      <c r="R882" s="832">
        <v>6</v>
      </c>
      <c r="S882" s="837">
        <v>0.54545454545454541</v>
      </c>
      <c r="T882" s="836">
        <v>5.5</v>
      </c>
      <c r="U882" s="838">
        <v>0.55000000000000004</v>
      </c>
    </row>
    <row r="883" spans="1:21" ht="14.4" customHeight="1" x14ac:dyDescent="0.3">
      <c r="A883" s="831">
        <v>12</v>
      </c>
      <c r="B883" s="832" t="s">
        <v>1253</v>
      </c>
      <c r="C883" s="832" t="s">
        <v>1259</v>
      </c>
      <c r="D883" s="833" t="s">
        <v>2928</v>
      </c>
      <c r="E883" s="834" t="s">
        <v>1283</v>
      </c>
      <c r="F883" s="832" t="s">
        <v>1254</v>
      </c>
      <c r="G883" s="832" t="s">
        <v>1514</v>
      </c>
      <c r="H883" s="832" t="s">
        <v>628</v>
      </c>
      <c r="I883" s="832" t="s">
        <v>1140</v>
      </c>
      <c r="J883" s="832" t="s">
        <v>721</v>
      </c>
      <c r="K883" s="832" t="s">
        <v>1141</v>
      </c>
      <c r="L883" s="835">
        <v>300.31</v>
      </c>
      <c r="M883" s="835">
        <v>13814.260000000007</v>
      </c>
      <c r="N883" s="832">
        <v>46</v>
      </c>
      <c r="O883" s="836">
        <v>43.5</v>
      </c>
      <c r="P883" s="835">
        <v>7207.4400000000041</v>
      </c>
      <c r="Q883" s="837">
        <v>0.52173913043478259</v>
      </c>
      <c r="R883" s="832">
        <v>24</v>
      </c>
      <c r="S883" s="837">
        <v>0.52173913043478259</v>
      </c>
      <c r="T883" s="836">
        <v>23</v>
      </c>
      <c r="U883" s="838">
        <v>0.52873563218390807</v>
      </c>
    </row>
    <row r="884" spans="1:21" ht="14.4" customHeight="1" x14ac:dyDescent="0.3">
      <c r="A884" s="831">
        <v>12</v>
      </c>
      <c r="B884" s="832" t="s">
        <v>1253</v>
      </c>
      <c r="C884" s="832" t="s">
        <v>1259</v>
      </c>
      <c r="D884" s="833" t="s">
        <v>2928</v>
      </c>
      <c r="E884" s="834" t="s">
        <v>1283</v>
      </c>
      <c r="F884" s="832" t="s">
        <v>1254</v>
      </c>
      <c r="G884" s="832" t="s">
        <v>1514</v>
      </c>
      <c r="H884" s="832" t="s">
        <v>628</v>
      </c>
      <c r="I884" s="832" t="s">
        <v>1704</v>
      </c>
      <c r="J884" s="832" t="s">
        <v>721</v>
      </c>
      <c r="K884" s="832" t="s">
        <v>1705</v>
      </c>
      <c r="L884" s="835">
        <v>333.68</v>
      </c>
      <c r="M884" s="835">
        <v>1001.04</v>
      </c>
      <c r="N884" s="832">
        <v>3</v>
      </c>
      <c r="O884" s="836">
        <v>3</v>
      </c>
      <c r="P884" s="835">
        <v>1001.04</v>
      </c>
      <c r="Q884" s="837">
        <v>1</v>
      </c>
      <c r="R884" s="832">
        <v>3</v>
      </c>
      <c r="S884" s="837">
        <v>1</v>
      </c>
      <c r="T884" s="836">
        <v>3</v>
      </c>
      <c r="U884" s="838">
        <v>1</v>
      </c>
    </row>
    <row r="885" spans="1:21" ht="14.4" customHeight="1" x14ac:dyDescent="0.3">
      <c r="A885" s="831">
        <v>12</v>
      </c>
      <c r="B885" s="832" t="s">
        <v>1253</v>
      </c>
      <c r="C885" s="832" t="s">
        <v>1259</v>
      </c>
      <c r="D885" s="833" t="s">
        <v>2928</v>
      </c>
      <c r="E885" s="834" t="s">
        <v>1283</v>
      </c>
      <c r="F885" s="832" t="s">
        <v>1254</v>
      </c>
      <c r="G885" s="832" t="s">
        <v>1514</v>
      </c>
      <c r="H885" s="832" t="s">
        <v>586</v>
      </c>
      <c r="I885" s="832" t="s">
        <v>2477</v>
      </c>
      <c r="J885" s="832" t="s">
        <v>2478</v>
      </c>
      <c r="K885" s="832" t="s">
        <v>2479</v>
      </c>
      <c r="L885" s="835">
        <v>333.68</v>
      </c>
      <c r="M885" s="835">
        <v>333.68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12</v>
      </c>
      <c r="B886" s="832" t="s">
        <v>1253</v>
      </c>
      <c r="C886" s="832" t="s">
        <v>1259</v>
      </c>
      <c r="D886" s="833" t="s">
        <v>2928</v>
      </c>
      <c r="E886" s="834" t="s">
        <v>1283</v>
      </c>
      <c r="F886" s="832" t="s">
        <v>1254</v>
      </c>
      <c r="G886" s="832" t="s">
        <v>1514</v>
      </c>
      <c r="H886" s="832" t="s">
        <v>586</v>
      </c>
      <c r="I886" s="832" t="s">
        <v>2480</v>
      </c>
      <c r="J886" s="832" t="s">
        <v>2481</v>
      </c>
      <c r="K886" s="832" t="s">
        <v>1141</v>
      </c>
      <c r="L886" s="835">
        <v>300.31</v>
      </c>
      <c r="M886" s="835">
        <v>300.31</v>
      </c>
      <c r="N886" s="832">
        <v>1</v>
      </c>
      <c r="O886" s="836">
        <v>1</v>
      </c>
      <c r="P886" s="835">
        <v>300.31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12</v>
      </c>
      <c r="B887" s="832" t="s">
        <v>1253</v>
      </c>
      <c r="C887" s="832" t="s">
        <v>1259</v>
      </c>
      <c r="D887" s="833" t="s">
        <v>2928</v>
      </c>
      <c r="E887" s="834" t="s">
        <v>1283</v>
      </c>
      <c r="F887" s="832" t="s">
        <v>1254</v>
      </c>
      <c r="G887" s="832" t="s">
        <v>1393</v>
      </c>
      <c r="H887" s="832" t="s">
        <v>586</v>
      </c>
      <c r="I887" s="832" t="s">
        <v>1394</v>
      </c>
      <c r="J887" s="832" t="s">
        <v>1395</v>
      </c>
      <c r="K887" s="832" t="s">
        <v>1396</v>
      </c>
      <c r="L887" s="835">
        <v>1514.87</v>
      </c>
      <c r="M887" s="835">
        <v>72713.760000000038</v>
      </c>
      <c r="N887" s="832">
        <v>48</v>
      </c>
      <c r="O887" s="836">
        <v>44.5</v>
      </c>
      <c r="P887" s="835">
        <v>62109.670000000035</v>
      </c>
      <c r="Q887" s="837">
        <v>0.85416666666666674</v>
      </c>
      <c r="R887" s="832">
        <v>41</v>
      </c>
      <c r="S887" s="837">
        <v>0.85416666666666663</v>
      </c>
      <c r="T887" s="836">
        <v>38</v>
      </c>
      <c r="U887" s="838">
        <v>0.8539325842696629</v>
      </c>
    </row>
    <row r="888" spans="1:21" ht="14.4" customHeight="1" x14ac:dyDescent="0.3">
      <c r="A888" s="831">
        <v>12</v>
      </c>
      <c r="B888" s="832" t="s">
        <v>1253</v>
      </c>
      <c r="C888" s="832" t="s">
        <v>1259</v>
      </c>
      <c r="D888" s="833" t="s">
        <v>2928</v>
      </c>
      <c r="E888" s="834" t="s">
        <v>1283</v>
      </c>
      <c r="F888" s="832" t="s">
        <v>1254</v>
      </c>
      <c r="G888" s="832" t="s">
        <v>2482</v>
      </c>
      <c r="H888" s="832" t="s">
        <v>628</v>
      </c>
      <c r="I888" s="832" t="s">
        <v>2483</v>
      </c>
      <c r="J888" s="832" t="s">
        <v>2484</v>
      </c>
      <c r="K888" s="832" t="s">
        <v>2485</v>
      </c>
      <c r="L888" s="835">
        <v>102.85</v>
      </c>
      <c r="M888" s="835">
        <v>205.7</v>
      </c>
      <c r="N888" s="832">
        <v>2</v>
      </c>
      <c r="O888" s="836">
        <v>1</v>
      </c>
      <c r="P888" s="835">
        <v>205.7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12</v>
      </c>
      <c r="B889" s="832" t="s">
        <v>1253</v>
      </c>
      <c r="C889" s="832" t="s">
        <v>1259</v>
      </c>
      <c r="D889" s="833" t="s">
        <v>2928</v>
      </c>
      <c r="E889" s="834" t="s">
        <v>1283</v>
      </c>
      <c r="F889" s="832" t="s">
        <v>1254</v>
      </c>
      <c r="G889" s="832" t="s">
        <v>2486</v>
      </c>
      <c r="H889" s="832" t="s">
        <v>586</v>
      </c>
      <c r="I889" s="832" t="s">
        <v>2487</v>
      </c>
      <c r="J889" s="832" t="s">
        <v>2488</v>
      </c>
      <c r="K889" s="832" t="s">
        <v>1841</v>
      </c>
      <c r="L889" s="835">
        <v>100.1</v>
      </c>
      <c r="M889" s="835">
        <v>300.29999999999995</v>
      </c>
      <c r="N889" s="832">
        <v>3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12</v>
      </c>
      <c r="B890" s="832" t="s">
        <v>1253</v>
      </c>
      <c r="C890" s="832" t="s">
        <v>1259</v>
      </c>
      <c r="D890" s="833" t="s">
        <v>2928</v>
      </c>
      <c r="E890" s="834" t="s">
        <v>1283</v>
      </c>
      <c r="F890" s="832" t="s">
        <v>1254</v>
      </c>
      <c r="G890" s="832" t="s">
        <v>2380</v>
      </c>
      <c r="H890" s="832" t="s">
        <v>586</v>
      </c>
      <c r="I890" s="832" t="s">
        <v>2381</v>
      </c>
      <c r="J890" s="832" t="s">
        <v>2382</v>
      </c>
      <c r="K890" s="832" t="s">
        <v>2383</v>
      </c>
      <c r="L890" s="835">
        <v>432.12</v>
      </c>
      <c r="M890" s="835">
        <v>1296.3600000000001</v>
      </c>
      <c r="N890" s="832">
        <v>3</v>
      </c>
      <c r="O890" s="836">
        <v>1</v>
      </c>
      <c r="P890" s="835">
        <v>1296.3600000000001</v>
      </c>
      <c r="Q890" s="837">
        <v>1</v>
      </c>
      <c r="R890" s="832">
        <v>3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12</v>
      </c>
      <c r="B891" s="832" t="s">
        <v>1253</v>
      </c>
      <c r="C891" s="832" t="s">
        <v>1259</v>
      </c>
      <c r="D891" s="833" t="s">
        <v>2928</v>
      </c>
      <c r="E891" s="834" t="s">
        <v>1283</v>
      </c>
      <c r="F891" s="832" t="s">
        <v>1254</v>
      </c>
      <c r="G891" s="832" t="s">
        <v>2384</v>
      </c>
      <c r="H891" s="832" t="s">
        <v>586</v>
      </c>
      <c r="I891" s="832" t="s">
        <v>2385</v>
      </c>
      <c r="J891" s="832" t="s">
        <v>2386</v>
      </c>
      <c r="K891" s="832" t="s">
        <v>2049</v>
      </c>
      <c r="L891" s="835">
        <v>88.97</v>
      </c>
      <c r="M891" s="835">
        <v>444.84999999999997</v>
      </c>
      <c r="N891" s="832">
        <v>5</v>
      </c>
      <c r="O891" s="836">
        <v>1.5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12</v>
      </c>
      <c r="B892" s="832" t="s">
        <v>1253</v>
      </c>
      <c r="C892" s="832" t="s">
        <v>1259</v>
      </c>
      <c r="D892" s="833" t="s">
        <v>2928</v>
      </c>
      <c r="E892" s="834" t="s">
        <v>1283</v>
      </c>
      <c r="F892" s="832" t="s">
        <v>1254</v>
      </c>
      <c r="G892" s="832" t="s">
        <v>1521</v>
      </c>
      <c r="H892" s="832" t="s">
        <v>586</v>
      </c>
      <c r="I892" s="832" t="s">
        <v>1522</v>
      </c>
      <c r="J892" s="832" t="s">
        <v>1523</v>
      </c>
      <c r="K892" s="832" t="s">
        <v>1524</v>
      </c>
      <c r="L892" s="835">
        <v>224.69</v>
      </c>
      <c r="M892" s="835">
        <v>449.38</v>
      </c>
      <c r="N892" s="832">
        <v>2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12</v>
      </c>
      <c r="B893" s="832" t="s">
        <v>1253</v>
      </c>
      <c r="C893" s="832" t="s">
        <v>1259</v>
      </c>
      <c r="D893" s="833" t="s">
        <v>2928</v>
      </c>
      <c r="E893" s="834" t="s">
        <v>1283</v>
      </c>
      <c r="F893" s="832" t="s">
        <v>1254</v>
      </c>
      <c r="G893" s="832" t="s">
        <v>2489</v>
      </c>
      <c r="H893" s="832" t="s">
        <v>586</v>
      </c>
      <c r="I893" s="832" t="s">
        <v>2490</v>
      </c>
      <c r="J893" s="832" t="s">
        <v>2491</v>
      </c>
      <c r="K893" s="832" t="s">
        <v>2492</v>
      </c>
      <c r="L893" s="835">
        <v>485.19</v>
      </c>
      <c r="M893" s="835">
        <v>485.19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12</v>
      </c>
      <c r="B894" s="832" t="s">
        <v>1253</v>
      </c>
      <c r="C894" s="832" t="s">
        <v>1259</v>
      </c>
      <c r="D894" s="833" t="s">
        <v>2928</v>
      </c>
      <c r="E894" s="834" t="s">
        <v>1283</v>
      </c>
      <c r="F894" s="832" t="s">
        <v>1254</v>
      </c>
      <c r="G894" s="832" t="s">
        <v>1527</v>
      </c>
      <c r="H894" s="832" t="s">
        <v>586</v>
      </c>
      <c r="I894" s="832" t="s">
        <v>1528</v>
      </c>
      <c r="J894" s="832" t="s">
        <v>1529</v>
      </c>
      <c r="K894" s="832" t="s">
        <v>1530</v>
      </c>
      <c r="L894" s="835">
        <v>1388.93</v>
      </c>
      <c r="M894" s="835">
        <v>8333.58</v>
      </c>
      <c r="N894" s="832">
        <v>6</v>
      </c>
      <c r="O894" s="836">
        <v>6</v>
      </c>
      <c r="P894" s="835">
        <v>6944.6500000000005</v>
      </c>
      <c r="Q894" s="837">
        <v>0.83333333333333337</v>
      </c>
      <c r="R894" s="832">
        <v>5</v>
      </c>
      <c r="S894" s="837">
        <v>0.83333333333333337</v>
      </c>
      <c r="T894" s="836">
        <v>5</v>
      </c>
      <c r="U894" s="838">
        <v>0.83333333333333337</v>
      </c>
    </row>
    <row r="895" spans="1:21" ht="14.4" customHeight="1" x14ac:dyDescent="0.3">
      <c r="A895" s="831">
        <v>12</v>
      </c>
      <c r="B895" s="832" t="s">
        <v>1253</v>
      </c>
      <c r="C895" s="832" t="s">
        <v>1259</v>
      </c>
      <c r="D895" s="833" t="s">
        <v>2928</v>
      </c>
      <c r="E895" s="834" t="s">
        <v>1283</v>
      </c>
      <c r="F895" s="832" t="s">
        <v>1254</v>
      </c>
      <c r="G895" s="832" t="s">
        <v>1531</v>
      </c>
      <c r="H895" s="832" t="s">
        <v>586</v>
      </c>
      <c r="I895" s="832" t="s">
        <v>1532</v>
      </c>
      <c r="J895" s="832" t="s">
        <v>1533</v>
      </c>
      <c r="K895" s="832" t="s">
        <v>1534</v>
      </c>
      <c r="L895" s="835">
        <v>1546.98</v>
      </c>
      <c r="M895" s="835">
        <v>46409.399999999994</v>
      </c>
      <c r="N895" s="832">
        <v>30</v>
      </c>
      <c r="O895" s="836">
        <v>28</v>
      </c>
      <c r="P895" s="835">
        <v>34033.56</v>
      </c>
      <c r="Q895" s="837">
        <v>0.73333333333333339</v>
      </c>
      <c r="R895" s="832">
        <v>22</v>
      </c>
      <c r="S895" s="837">
        <v>0.73333333333333328</v>
      </c>
      <c r="T895" s="836">
        <v>20.5</v>
      </c>
      <c r="U895" s="838">
        <v>0.7321428571428571</v>
      </c>
    </row>
    <row r="896" spans="1:21" ht="14.4" customHeight="1" x14ac:dyDescent="0.3">
      <c r="A896" s="831">
        <v>12</v>
      </c>
      <c r="B896" s="832" t="s">
        <v>1253</v>
      </c>
      <c r="C896" s="832" t="s">
        <v>1259</v>
      </c>
      <c r="D896" s="833" t="s">
        <v>2928</v>
      </c>
      <c r="E896" s="834" t="s">
        <v>1283</v>
      </c>
      <c r="F896" s="832" t="s">
        <v>1254</v>
      </c>
      <c r="G896" s="832" t="s">
        <v>1531</v>
      </c>
      <c r="H896" s="832" t="s">
        <v>586</v>
      </c>
      <c r="I896" s="832" t="s">
        <v>1733</v>
      </c>
      <c r="J896" s="832" t="s">
        <v>1533</v>
      </c>
      <c r="K896" s="832" t="s">
        <v>1734</v>
      </c>
      <c r="L896" s="835">
        <v>464.09</v>
      </c>
      <c r="M896" s="835">
        <v>928.18</v>
      </c>
      <c r="N896" s="832">
        <v>2</v>
      </c>
      <c r="O896" s="836">
        <v>1</v>
      </c>
      <c r="P896" s="835">
        <v>928.18</v>
      </c>
      <c r="Q896" s="837">
        <v>1</v>
      </c>
      <c r="R896" s="832">
        <v>2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12</v>
      </c>
      <c r="B897" s="832" t="s">
        <v>1253</v>
      </c>
      <c r="C897" s="832" t="s">
        <v>1259</v>
      </c>
      <c r="D897" s="833" t="s">
        <v>2928</v>
      </c>
      <c r="E897" s="834" t="s">
        <v>1283</v>
      </c>
      <c r="F897" s="832" t="s">
        <v>1254</v>
      </c>
      <c r="G897" s="832" t="s">
        <v>1535</v>
      </c>
      <c r="H897" s="832" t="s">
        <v>586</v>
      </c>
      <c r="I897" s="832" t="s">
        <v>1536</v>
      </c>
      <c r="J897" s="832" t="s">
        <v>1537</v>
      </c>
      <c r="K897" s="832" t="s">
        <v>1538</v>
      </c>
      <c r="L897" s="835">
        <v>0</v>
      </c>
      <c r="M897" s="835">
        <v>0</v>
      </c>
      <c r="N897" s="832">
        <v>2</v>
      </c>
      <c r="O897" s="836">
        <v>2</v>
      </c>
      <c r="P897" s="835">
        <v>0</v>
      </c>
      <c r="Q897" s="837"/>
      <c r="R897" s="832">
        <v>2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12</v>
      </c>
      <c r="B898" s="832" t="s">
        <v>1253</v>
      </c>
      <c r="C898" s="832" t="s">
        <v>1259</v>
      </c>
      <c r="D898" s="833" t="s">
        <v>2928</v>
      </c>
      <c r="E898" s="834" t="s">
        <v>1283</v>
      </c>
      <c r="F898" s="832" t="s">
        <v>1254</v>
      </c>
      <c r="G898" s="832" t="s">
        <v>1546</v>
      </c>
      <c r="H898" s="832" t="s">
        <v>586</v>
      </c>
      <c r="I898" s="832" t="s">
        <v>1547</v>
      </c>
      <c r="J898" s="832" t="s">
        <v>1548</v>
      </c>
      <c r="K898" s="832" t="s">
        <v>1549</v>
      </c>
      <c r="L898" s="835">
        <v>837.19</v>
      </c>
      <c r="M898" s="835">
        <v>5023.1400000000003</v>
      </c>
      <c r="N898" s="832">
        <v>6</v>
      </c>
      <c r="O898" s="836">
        <v>5.5</v>
      </c>
      <c r="P898" s="835">
        <v>3348.76</v>
      </c>
      <c r="Q898" s="837">
        <v>0.66666666666666663</v>
      </c>
      <c r="R898" s="832">
        <v>4</v>
      </c>
      <c r="S898" s="837">
        <v>0.66666666666666663</v>
      </c>
      <c r="T898" s="836">
        <v>4</v>
      </c>
      <c r="U898" s="838">
        <v>0.72727272727272729</v>
      </c>
    </row>
    <row r="899" spans="1:21" ht="14.4" customHeight="1" x14ac:dyDescent="0.3">
      <c r="A899" s="831">
        <v>12</v>
      </c>
      <c r="B899" s="832" t="s">
        <v>1253</v>
      </c>
      <c r="C899" s="832" t="s">
        <v>1259</v>
      </c>
      <c r="D899" s="833" t="s">
        <v>2928</v>
      </c>
      <c r="E899" s="834" t="s">
        <v>1283</v>
      </c>
      <c r="F899" s="832" t="s">
        <v>1254</v>
      </c>
      <c r="G899" s="832" t="s">
        <v>1546</v>
      </c>
      <c r="H899" s="832" t="s">
        <v>586</v>
      </c>
      <c r="I899" s="832" t="s">
        <v>1550</v>
      </c>
      <c r="J899" s="832" t="s">
        <v>1548</v>
      </c>
      <c r="K899" s="832" t="s">
        <v>1551</v>
      </c>
      <c r="L899" s="835">
        <v>1674.38</v>
      </c>
      <c r="M899" s="835">
        <v>3348.76</v>
      </c>
      <c r="N899" s="832">
        <v>2</v>
      </c>
      <c r="O899" s="836">
        <v>1</v>
      </c>
      <c r="P899" s="835">
        <v>1674.38</v>
      </c>
      <c r="Q899" s="837">
        <v>0.5</v>
      </c>
      <c r="R899" s="832">
        <v>1</v>
      </c>
      <c r="S899" s="837">
        <v>0.5</v>
      </c>
      <c r="T899" s="836"/>
      <c r="U899" s="838">
        <v>0</v>
      </c>
    </row>
    <row r="900" spans="1:21" ht="14.4" customHeight="1" x14ac:dyDescent="0.3">
      <c r="A900" s="831">
        <v>12</v>
      </c>
      <c r="B900" s="832" t="s">
        <v>1253</v>
      </c>
      <c r="C900" s="832" t="s">
        <v>1259</v>
      </c>
      <c r="D900" s="833" t="s">
        <v>2928</v>
      </c>
      <c r="E900" s="834" t="s">
        <v>1283</v>
      </c>
      <c r="F900" s="832" t="s">
        <v>1254</v>
      </c>
      <c r="G900" s="832" t="s">
        <v>1546</v>
      </c>
      <c r="H900" s="832" t="s">
        <v>586</v>
      </c>
      <c r="I900" s="832" t="s">
        <v>1552</v>
      </c>
      <c r="J900" s="832" t="s">
        <v>1548</v>
      </c>
      <c r="K900" s="832" t="s">
        <v>1553</v>
      </c>
      <c r="L900" s="835">
        <v>3024.8</v>
      </c>
      <c r="M900" s="835">
        <v>3024.8</v>
      </c>
      <c r="N900" s="832">
        <v>1</v>
      </c>
      <c r="O900" s="836">
        <v>1</v>
      </c>
      <c r="P900" s="835">
        <v>3024.8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12</v>
      </c>
      <c r="B901" s="832" t="s">
        <v>1253</v>
      </c>
      <c r="C901" s="832" t="s">
        <v>1259</v>
      </c>
      <c r="D901" s="833" t="s">
        <v>2928</v>
      </c>
      <c r="E901" s="834" t="s">
        <v>1283</v>
      </c>
      <c r="F901" s="832" t="s">
        <v>1254</v>
      </c>
      <c r="G901" s="832" t="s">
        <v>1546</v>
      </c>
      <c r="H901" s="832" t="s">
        <v>586</v>
      </c>
      <c r="I901" s="832" t="s">
        <v>1735</v>
      </c>
      <c r="J901" s="832" t="s">
        <v>1548</v>
      </c>
      <c r="K901" s="832" t="s">
        <v>1736</v>
      </c>
      <c r="L901" s="835">
        <v>239.19</v>
      </c>
      <c r="M901" s="835">
        <v>1674.33</v>
      </c>
      <c r="N901" s="832">
        <v>7</v>
      </c>
      <c r="O901" s="836">
        <v>3.5</v>
      </c>
      <c r="P901" s="835">
        <v>1674.33</v>
      </c>
      <c r="Q901" s="837">
        <v>1</v>
      </c>
      <c r="R901" s="832">
        <v>7</v>
      </c>
      <c r="S901" s="837">
        <v>1</v>
      </c>
      <c r="T901" s="836">
        <v>3.5</v>
      </c>
      <c r="U901" s="838">
        <v>1</v>
      </c>
    </row>
    <row r="902" spans="1:21" ht="14.4" customHeight="1" x14ac:dyDescent="0.3">
      <c r="A902" s="831">
        <v>12</v>
      </c>
      <c r="B902" s="832" t="s">
        <v>1253</v>
      </c>
      <c r="C902" s="832" t="s">
        <v>1259</v>
      </c>
      <c r="D902" s="833" t="s">
        <v>2928</v>
      </c>
      <c r="E902" s="834" t="s">
        <v>1283</v>
      </c>
      <c r="F902" s="832" t="s">
        <v>1254</v>
      </c>
      <c r="G902" s="832" t="s">
        <v>1952</v>
      </c>
      <c r="H902" s="832" t="s">
        <v>586</v>
      </c>
      <c r="I902" s="832" t="s">
        <v>1953</v>
      </c>
      <c r="J902" s="832" t="s">
        <v>1954</v>
      </c>
      <c r="K902" s="832" t="s">
        <v>1955</v>
      </c>
      <c r="L902" s="835">
        <v>50.32</v>
      </c>
      <c r="M902" s="835">
        <v>100.64</v>
      </c>
      <c r="N902" s="832">
        <v>2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12</v>
      </c>
      <c r="B903" s="832" t="s">
        <v>1253</v>
      </c>
      <c r="C903" s="832" t="s">
        <v>1259</v>
      </c>
      <c r="D903" s="833" t="s">
        <v>2928</v>
      </c>
      <c r="E903" s="834" t="s">
        <v>1283</v>
      </c>
      <c r="F903" s="832" t="s">
        <v>1254</v>
      </c>
      <c r="G903" s="832" t="s">
        <v>1304</v>
      </c>
      <c r="H903" s="832" t="s">
        <v>628</v>
      </c>
      <c r="I903" s="832" t="s">
        <v>1157</v>
      </c>
      <c r="J903" s="832" t="s">
        <v>931</v>
      </c>
      <c r="K903" s="832" t="s">
        <v>1158</v>
      </c>
      <c r="L903" s="835">
        <v>154.36000000000001</v>
      </c>
      <c r="M903" s="835">
        <v>308.72000000000003</v>
      </c>
      <c r="N903" s="832">
        <v>2</v>
      </c>
      <c r="O903" s="836">
        <v>2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12</v>
      </c>
      <c r="B904" s="832" t="s">
        <v>1253</v>
      </c>
      <c r="C904" s="832" t="s">
        <v>1259</v>
      </c>
      <c r="D904" s="833" t="s">
        <v>2928</v>
      </c>
      <c r="E904" s="834" t="s">
        <v>1283</v>
      </c>
      <c r="F904" s="832" t="s">
        <v>1254</v>
      </c>
      <c r="G904" s="832" t="s">
        <v>1304</v>
      </c>
      <c r="H904" s="832" t="s">
        <v>628</v>
      </c>
      <c r="I904" s="832" t="s">
        <v>1159</v>
      </c>
      <c r="J904" s="832" t="s">
        <v>1160</v>
      </c>
      <c r="K904" s="832" t="s">
        <v>1161</v>
      </c>
      <c r="L904" s="835">
        <v>149.52000000000001</v>
      </c>
      <c r="M904" s="835">
        <v>299.04000000000002</v>
      </c>
      <c r="N904" s="832">
        <v>2</v>
      </c>
      <c r="O904" s="836">
        <v>2</v>
      </c>
      <c r="P904" s="835">
        <v>149.52000000000001</v>
      </c>
      <c r="Q904" s="837">
        <v>0.5</v>
      </c>
      <c r="R904" s="832">
        <v>1</v>
      </c>
      <c r="S904" s="837">
        <v>0.5</v>
      </c>
      <c r="T904" s="836">
        <v>1</v>
      </c>
      <c r="U904" s="838">
        <v>0.5</v>
      </c>
    </row>
    <row r="905" spans="1:21" ht="14.4" customHeight="1" x14ac:dyDescent="0.3">
      <c r="A905" s="831">
        <v>12</v>
      </c>
      <c r="B905" s="832" t="s">
        <v>1253</v>
      </c>
      <c r="C905" s="832" t="s">
        <v>1259</v>
      </c>
      <c r="D905" s="833" t="s">
        <v>2928</v>
      </c>
      <c r="E905" s="834" t="s">
        <v>1283</v>
      </c>
      <c r="F905" s="832" t="s">
        <v>1254</v>
      </c>
      <c r="G905" s="832" t="s">
        <v>1304</v>
      </c>
      <c r="H905" s="832" t="s">
        <v>586</v>
      </c>
      <c r="I905" s="832" t="s">
        <v>1317</v>
      </c>
      <c r="J905" s="832" t="s">
        <v>931</v>
      </c>
      <c r="K905" s="832" t="s">
        <v>1158</v>
      </c>
      <c r="L905" s="835">
        <v>154.36000000000001</v>
      </c>
      <c r="M905" s="835">
        <v>154.36000000000001</v>
      </c>
      <c r="N905" s="832">
        <v>1</v>
      </c>
      <c r="O905" s="836">
        <v>1</v>
      </c>
      <c r="P905" s="835">
        <v>154.36000000000001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12</v>
      </c>
      <c r="B906" s="832" t="s">
        <v>1253</v>
      </c>
      <c r="C906" s="832" t="s">
        <v>1259</v>
      </c>
      <c r="D906" s="833" t="s">
        <v>2928</v>
      </c>
      <c r="E906" s="834" t="s">
        <v>1283</v>
      </c>
      <c r="F906" s="832" t="s">
        <v>1254</v>
      </c>
      <c r="G906" s="832" t="s">
        <v>1304</v>
      </c>
      <c r="H906" s="832" t="s">
        <v>628</v>
      </c>
      <c r="I906" s="832" t="s">
        <v>1155</v>
      </c>
      <c r="J906" s="832" t="s">
        <v>931</v>
      </c>
      <c r="K906" s="832" t="s">
        <v>1156</v>
      </c>
      <c r="L906" s="835">
        <v>225.06</v>
      </c>
      <c r="M906" s="835">
        <v>225.06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12</v>
      </c>
      <c r="B907" s="832" t="s">
        <v>1253</v>
      </c>
      <c r="C907" s="832" t="s">
        <v>1259</v>
      </c>
      <c r="D907" s="833" t="s">
        <v>2928</v>
      </c>
      <c r="E907" s="834" t="s">
        <v>1283</v>
      </c>
      <c r="F907" s="832" t="s">
        <v>1254</v>
      </c>
      <c r="G907" s="832" t="s">
        <v>1882</v>
      </c>
      <c r="H907" s="832" t="s">
        <v>628</v>
      </c>
      <c r="I907" s="832" t="s">
        <v>1883</v>
      </c>
      <c r="J907" s="832" t="s">
        <v>1884</v>
      </c>
      <c r="K907" s="832" t="s">
        <v>1885</v>
      </c>
      <c r="L907" s="835">
        <v>126.27</v>
      </c>
      <c r="M907" s="835">
        <v>126.27</v>
      </c>
      <c r="N907" s="832">
        <v>1</v>
      </c>
      <c r="O907" s="836">
        <v>0.5</v>
      </c>
      <c r="P907" s="835">
        <v>126.27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12</v>
      </c>
      <c r="B908" s="832" t="s">
        <v>1253</v>
      </c>
      <c r="C908" s="832" t="s">
        <v>1259</v>
      </c>
      <c r="D908" s="833" t="s">
        <v>2928</v>
      </c>
      <c r="E908" s="834" t="s">
        <v>1283</v>
      </c>
      <c r="F908" s="832" t="s">
        <v>1255</v>
      </c>
      <c r="G908" s="832" t="s">
        <v>1741</v>
      </c>
      <c r="H908" s="832" t="s">
        <v>586</v>
      </c>
      <c r="I908" s="832" t="s">
        <v>1742</v>
      </c>
      <c r="J908" s="832" t="s">
        <v>1743</v>
      </c>
      <c r="K908" s="832"/>
      <c r="L908" s="835">
        <v>0</v>
      </c>
      <c r="M908" s="835">
        <v>0</v>
      </c>
      <c r="N908" s="832">
        <v>5</v>
      </c>
      <c r="O908" s="836">
        <v>5</v>
      </c>
      <c r="P908" s="835">
        <v>0</v>
      </c>
      <c r="Q908" s="837"/>
      <c r="R908" s="832">
        <v>4</v>
      </c>
      <c r="S908" s="837">
        <v>0.8</v>
      </c>
      <c r="T908" s="836">
        <v>4</v>
      </c>
      <c r="U908" s="838">
        <v>0.8</v>
      </c>
    </row>
    <row r="909" spans="1:21" ht="14.4" customHeight="1" x14ac:dyDescent="0.3">
      <c r="A909" s="831">
        <v>12</v>
      </c>
      <c r="B909" s="832" t="s">
        <v>1253</v>
      </c>
      <c r="C909" s="832" t="s">
        <v>1259</v>
      </c>
      <c r="D909" s="833" t="s">
        <v>2928</v>
      </c>
      <c r="E909" s="834" t="s">
        <v>1283</v>
      </c>
      <c r="F909" s="832" t="s">
        <v>1256</v>
      </c>
      <c r="G909" s="832" t="s">
        <v>1554</v>
      </c>
      <c r="H909" s="832" t="s">
        <v>586</v>
      </c>
      <c r="I909" s="832" t="s">
        <v>1969</v>
      </c>
      <c r="J909" s="832" t="s">
        <v>1970</v>
      </c>
      <c r="K909" s="832" t="s">
        <v>1971</v>
      </c>
      <c r="L909" s="835">
        <v>3082.5</v>
      </c>
      <c r="M909" s="835">
        <v>18495</v>
      </c>
      <c r="N909" s="832">
        <v>6</v>
      </c>
      <c r="O909" s="836">
        <v>2</v>
      </c>
      <c r="P909" s="835">
        <v>9247.5</v>
      </c>
      <c r="Q909" s="837">
        <v>0.5</v>
      </c>
      <c r="R909" s="832">
        <v>3</v>
      </c>
      <c r="S909" s="837">
        <v>0.5</v>
      </c>
      <c r="T909" s="836">
        <v>1</v>
      </c>
      <c r="U909" s="838">
        <v>0.5</v>
      </c>
    </row>
    <row r="910" spans="1:21" ht="14.4" customHeight="1" x14ac:dyDescent="0.3">
      <c r="A910" s="831">
        <v>12</v>
      </c>
      <c r="B910" s="832" t="s">
        <v>1253</v>
      </c>
      <c r="C910" s="832" t="s">
        <v>1259</v>
      </c>
      <c r="D910" s="833" t="s">
        <v>2928</v>
      </c>
      <c r="E910" s="834" t="s">
        <v>1283</v>
      </c>
      <c r="F910" s="832" t="s">
        <v>1256</v>
      </c>
      <c r="G910" s="832" t="s">
        <v>1300</v>
      </c>
      <c r="H910" s="832" t="s">
        <v>586</v>
      </c>
      <c r="I910" s="832" t="s">
        <v>1568</v>
      </c>
      <c r="J910" s="832" t="s">
        <v>1569</v>
      </c>
      <c r="K910" s="832" t="s">
        <v>1570</v>
      </c>
      <c r="L910" s="835">
        <v>99.99</v>
      </c>
      <c r="M910" s="835">
        <v>1199.8799999999999</v>
      </c>
      <c r="N910" s="832">
        <v>12</v>
      </c>
      <c r="O910" s="836">
        <v>1</v>
      </c>
      <c r="P910" s="835">
        <v>1199.8799999999999</v>
      </c>
      <c r="Q910" s="837">
        <v>1</v>
      </c>
      <c r="R910" s="832">
        <v>12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12</v>
      </c>
      <c r="B911" s="832" t="s">
        <v>1253</v>
      </c>
      <c r="C911" s="832" t="s">
        <v>1259</v>
      </c>
      <c r="D911" s="833" t="s">
        <v>2928</v>
      </c>
      <c r="E911" s="834" t="s">
        <v>1283</v>
      </c>
      <c r="F911" s="832" t="s">
        <v>1256</v>
      </c>
      <c r="G911" s="832" t="s">
        <v>1300</v>
      </c>
      <c r="H911" s="832" t="s">
        <v>586</v>
      </c>
      <c r="I911" s="832" t="s">
        <v>1574</v>
      </c>
      <c r="J911" s="832" t="s">
        <v>1575</v>
      </c>
      <c r="K911" s="832" t="s">
        <v>1576</v>
      </c>
      <c r="L911" s="835">
        <v>189.85</v>
      </c>
      <c r="M911" s="835">
        <v>2847.75</v>
      </c>
      <c r="N911" s="832">
        <v>15</v>
      </c>
      <c r="O911" s="836">
        <v>3</v>
      </c>
      <c r="P911" s="835">
        <v>2088.35</v>
      </c>
      <c r="Q911" s="837">
        <v>0.73333333333333328</v>
      </c>
      <c r="R911" s="832">
        <v>11</v>
      </c>
      <c r="S911" s="837">
        <v>0.73333333333333328</v>
      </c>
      <c r="T911" s="836">
        <v>2</v>
      </c>
      <c r="U911" s="838">
        <v>0.66666666666666663</v>
      </c>
    </row>
    <row r="912" spans="1:21" ht="14.4" customHeight="1" x14ac:dyDescent="0.3">
      <c r="A912" s="831">
        <v>12</v>
      </c>
      <c r="B912" s="832" t="s">
        <v>1253</v>
      </c>
      <c r="C912" s="832" t="s">
        <v>1259</v>
      </c>
      <c r="D912" s="833" t="s">
        <v>2928</v>
      </c>
      <c r="E912" s="834" t="s">
        <v>1283</v>
      </c>
      <c r="F912" s="832" t="s">
        <v>1256</v>
      </c>
      <c r="G912" s="832" t="s">
        <v>1300</v>
      </c>
      <c r="H912" s="832" t="s">
        <v>586</v>
      </c>
      <c r="I912" s="832" t="s">
        <v>1301</v>
      </c>
      <c r="J912" s="832" t="s">
        <v>1302</v>
      </c>
      <c r="K912" s="832" t="s">
        <v>1303</v>
      </c>
      <c r="L912" s="835">
        <v>190</v>
      </c>
      <c r="M912" s="835">
        <v>1900</v>
      </c>
      <c r="N912" s="832">
        <v>10</v>
      </c>
      <c r="O912" s="836">
        <v>2</v>
      </c>
      <c r="P912" s="835">
        <v>1900</v>
      </c>
      <c r="Q912" s="837">
        <v>1</v>
      </c>
      <c r="R912" s="832">
        <v>10</v>
      </c>
      <c r="S912" s="837">
        <v>1</v>
      </c>
      <c r="T912" s="836">
        <v>2</v>
      </c>
      <c r="U912" s="838">
        <v>1</v>
      </c>
    </row>
    <row r="913" spans="1:21" ht="14.4" customHeight="1" x14ac:dyDescent="0.3">
      <c r="A913" s="831">
        <v>12</v>
      </c>
      <c r="B913" s="832" t="s">
        <v>1253</v>
      </c>
      <c r="C913" s="832" t="s">
        <v>1259</v>
      </c>
      <c r="D913" s="833" t="s">
        <v>2928</v>
      </c>
      <c r="E913" s="834" t="s">
        <v>1283</v>
      </c>
      <c r="F913" s="832" t="s">
        <v>1256</v>
      </c>
      <c r="G913" s="832" t="s">
        <v>1300</v>
      </c>
      <c r="H913" s="832" t="s">
        <v>586</v>
      </c>
      <c r="I913" s="832" t="s">
        <v>2073</v>
      </c>
      <c r="J913" s="832" t="s">
        <v>2074</v>
      </c>
      <c r="K913" s="832" t="s">
        <v>2075</v>
      </c>
      <c r="L913" s="835">
        <v>135.43</v>
      </c>
      <c r="M913" s="835">
        <v>1218.8700000000001</v>
      </c>
      <c r="N913" s="832">
        <v>9</v>
      </c>
      <c r="O913" s="836">
        <v>1</v>
      </c>
      <c r="P913" s="835">
        <v>1218.8700000000001</v>
      </c>
      <c r="Q913" s="837">
        <v>1</v>
      </c>
      <c r="R913" s="832">
        <v>9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12</v>
      </c>
      <c r="B914" s="832" t="s">
        <v>1253</v>
      </c>
      <c r="C914" s="832" t="s">
        <v>1259</v>
      </c>
      <c r="D914" s="833" t="s">
        <v>2928</v>
      </c>
      <c r="E914" s="834" t="s">
        <v>1283</v>
      </c>
      <c r="F914" s="832" t="s">
        <v>1256</v>
      </c>
      <c r="G914" s="832" t="s">
        <v>1300</v>
      </c>
      <c r="H914" s="832" t="s">
        <v>586</v>
      </c>
      <c r="I914" s="832" t="s">
        <v>2493</v>
      </c>
      <c r="J914" s="832" t="s">
        <v>1748</v>
      </c>
      <c r="K914" s="832" t="s">
        <v>1749</v>
      </c>
      <c r="L914" s="835">
        <v>315.55</v>
      </c>
      <c r="M914" s="835">
        <v>4102.1500000000005</v>
      </c>
      <c r="N914" s="832">
        <v>13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12</v>
      </c>
      <c r="B915" s="832" t="s">
        <v>1253</v>
      </c>
      <c r="C915" s="832" t="s">
        <v>1259</v>
      </c>
      <c r="D915" s="833" t="s">
        <v>2928</v>
      </c>
      <c r="E915" s="834" t="s">
        <v>1283</v>
      </c>
      <c r="F915" s="832" t="s">
        <v>1256</v>
      </c>
      <c r="G915" s="832" t="s">
        <v>1300</v>
      </c>
      <c r="H915" s="832" t="s">
        <v>586</v>
      </c>
      <c r="I915" s="832" t="s">
        <v>1341</v>
      </c>
      <c r="J915" s="832" t="s">
        <v>1342</v>
      </c>
      <c r="K915" s="832" t="s">
        <v>1343</v>
      </c>
      <c r="L915" s="835">
        <v>126.65</v>
      </c>
      <c r="M915" s="835">
        <v>506.6</v>
      </c>
      <c r="N915" s="832">
        <v>4</v>
      </c>
      <c r="O915" s="836">
        <v>1</v>
      </c>
      <c r="P915" s="835">
        <v>506.6</v>
      </c>
      <c r="Q915" s="837">
        <v>1</v>
      </c>
      <c r="R915" s="832">
        <v>4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12</v>
      </c>
      <c r="B916" s="832" t="s">
        <v>1253</v>
      </c>
      <c r="C916" s="832" t="s">
        <v>1259</v>
      </c>
      <c r="D916" s="833" t="s">
        <v>2928</v>
      </c>
      <c r="E916" s="834" t="s">
        <v>1283</v>
      </c>
      <c r="F916" s="832" t="s">
        <v>1256</v>
      </c>
      <c r="G916" s="832" t="s">
        <v>1300</v>
      </c>
      <c r="H916" s="832" t="s">
        <v>586</v>
      </c>
      <c r="I916" s="832" t="s">
        <v>2411</v>
      </c>
      <c r="J916" s="832" t="s">
        <v>2412</v>
      </c>
      <c r="K916" s="832" t="s">
        <v>2413</v>
      </c>
      <c r="L916" s="835">
        <v>362.73</v>
      </c>
      <c r="M916" s="835">
        <v>4352.76</v>
      </c>
      <c r="N916" s="832">
        <v>12</v>
      </c>
      <c r="O916" s="836">
        <v>1</v>
      </c>
      <c r="P916" s="835">
        <v>4352.76</v>
      </c>
      <c r="Q916" s="837">
        <v>1</v>
      </c>
      <c r="R916" s="832">
        <v>12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12</v>
      </c>
      <c r="B917" s="832" t="s">
        <v>1253</v>
      </c>
      <c r="C917" s="832" t="s">
        <v>1259</v>
      </c>
      <c r="D917" s="833" t="s">
        <v>2928</v>
      </c>
      <c r="E917" s="834" t="s">
        <v>1283</v>
      </c>
      <c r="F917" s="832" t="s">
        <v>1256</v>
      </c>
      <c r="G917" s="832" t="s">
        <v>1300</v>
      </c>
      <c r="H917" s="832" t="s">
        <v>586</v>
      </c>
      <c r="I917" s="832" t="s">
        <v>1986</v>
      </c>
      <c r="J917" s="832" t="s">
        <v>1987</v>
      </c>
      <c r="K917" s="832" t="s">
        <v>1988</v>
      </c>
      <c r="L917" s="835">
        <v>56</v>
      </c>
      <c r="M917" s="835">
        <v>2352</v>
      </c>
      <c r="N917" s="832">
        <v>42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1253</v>
      </c>
      <c r="C918" s="832" t="s">
        <v>1259</v>
      </c>
      <c r="D918" s="833" t="s">
        <v>2928</v>
      </c>
      <c r="E918" s="834" t="s">
        <v>1283</v>
      </c>
      <c r="F918" s="832" t="s">
        <v>1256</v>
      </c>
      <c r="G918" s="832" t="s">
        <v>1300</v>
      </c>
      <c r="H918" s="832" t="s">
        <v>586</v>
      </c>
      <c r="I918" s="832" t="s">
        <v>2494</v>
      </c>
      <c r="J918" s="832" t="s">
        <v>2495</v>
      </c>
      <c r="K918" s="832" t="s">
        <v>2496</v>
      </c>
      <c r="L918" s="835">
        <v>339.57</v>
      </c>
      <c r="M918" s="835">
        <v>5093.55</v>
      </c>
      <c r="N918" s="832">
        <v>15</v>
      </c>
      <c r="O918" s="836">
        <v>1</v>
      </c>
      <c r="P918" s="835">
        <v>5093.55</v>
      </c>
      <c r="Q918" s="837">
        <v>1</v>
      </c>
      <c r="R918" s="832">
        <v>15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12</v>
      </c>
      <c r="B919" s="832" t="s">
        <v>1253</v>
      </c>
      <c r="C919" s="832" t="s">
        <v>1259</v>
      </c>
      <c r="D919" s="833" t="s">
        <v>2928</v>
      </c>
      <c r="E919" s="834" t="s">
        <v>1283</v>
      </c>
      <c r="F919" s="832" t="s">
        <v>1256</v>
      </c>
      <c r="G919" s="832" t="s">
        <v>1300</v>
      </c>
      <c r="H919" s="832" t="s">
        <v>586</v>
      </c>
      <c r="I919" s="832" t="s">
        <v>1597</v>
      </c>
      <c r="J919" s="832" t="s">
        <v>1598</v>
      </c>
      <c r="K919" s="832" t="s">
        <v>1599</v>
      </c>
      <c r="L919" s="835">
        <v>100</v>
      </c>
      <c r="M919" s="835">
        <v>2600</v>
      </c>
      <c r="N919" s="832">
        <v>26</v>
      </c>
      <c r="O919" s="836">
        <v>2</v>
      </c>
      <c r="P919" s="835">
        <v>1300</v>
      </c>
      <c r="Q919" s="837">
        <v>0.5</v>
      </c>
      <c r="R919" s="832">
        <v>13</v>
      </c>
      <c r="S919" s="837">
        <v>0.5</v>
      </c>
      <c r="T919" s="836">
        <v>1</v>
      </c>
      <c r="U919" s="838">
        <v>0.5</v>
      </c>
    </row>
    <row r="920" spans="1:21" ht="14.4" customHeight="1" x14ac:dyDescent="0.3">
      <c r="A920" s="831">
        <v>12</v>
      </c>
      <c r="B920" s="832" t="s">
        <v>1253</v>
      </c>
      <c r="C920" s="832" t="s">
        <v>1259</v>
      </c>
      <c r="D920" s="833" t="s">
        <v>2928</v>
      </c>
      <c r="E920" s="834" t="s">
        <v>1283</v>
      </c>
      <c r="F920" s="832" t="s">
        <v>1256</v>
      </c>
      <c r="G920" s="832" t="s">
        <v>1300</v>
      </c>
      <c r="H920" s="832" t="s">
        <v>586</v>
      </c>
      <c r="I920" s="832" t="s">
        <v>1600</v>
      </c>
      <c r="J920" s="832" t="s">
        <v>1601</v>
      </c>
      <c r="K920" s="832" t="s">
        <v>1602</v>
      </c>
      <c r="L920" s="835">
        <v>90</v>
      </c>
      <c r="M920" s="835">
        <v>1350</v>
      </c>
      <c r="N920" s="832">
        <v>15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12</v>
      </c>
      <c r="B921" s="832" t="s">
        <v>1253</v>
      </c>
      <c r="C921" s="832" t="s">
        <v>1259</v>
      </c>
      <c r="D921" s="833" t="s">
        <v>2928</v>
      </c>
      <c r="E921" s="834" t="s">
        <v>1283</v>
      </c>
      <c r="F921" s="832" t="s">
        <v>1256</v>
      </c>
      <c r="G921" s="832" t="s">
        <v>1615</v>
      </c>
      <c r="H921" s="832" t="s">
        <v>586</v>
      </c>
      <c r="I921" s="832" t="s">
        <v>1616</v>
      </c>
      <c r="J921" s="832" t="s">
        <v>1617</v>
      </c>
      <c r="K921" s="832" t="s">
        <v>1618</v>
      </c>
      <c r="L921" s="835">
        <v>1496</v>
      </c>
      <c r="M921" s="835">
        <v>22440</v>
      </c>
      <c r="N921" s="832">
        <v>15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12</v>
      </c>
      <c r="B922" s="832" t="s">
        <v>1253</v>
      </c>
      <c r="C922" s="832" t="s">
        <v>1259</v>
      </c>
      <c r="D922" s="833" t="s">
        <v>2928</v>
      </c>
      <c r="E922" s="834" t="s">
        <v>1283</v>
      </c>
      <c r="F922" s="832" t="s">
        <v>1256</v>
      </c>
      <c r="G922" s="832" t="s">
        <v>1615</v>
      </c>
      <c r="H922" s="832" t="s">
        <v>586</v>
      </c>
      <c r="I922" s="832" t="s">
        <v>2419</v>
      </c>
      <c r="J922" s="832" t="s">
        <v>2420</v>
      </c>
      <c r="K922" s="832" t="s">
        <v>2421</v>
      </c>
      <c r="L922" s="835">
        <v>15.33</v>
      </c>
      <c r="M922" s="835">
        <v>4599</v>
      </c>
      <c r="N922" s="832">
        <v>300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12</v>
      </c>
      <c r="B923" s="832" t="s">
        <v>1253</v>
      </c>
      <c r="C923" s="832" t="s">
        <v>1259</v>
      </c>
      <c r="D923" s="833" t="s">
        <v>2928</v>
      </c>
      <c r="E923" s="834" t="s">
        <v>1283</v>
      </c>
      <c r="F923" s="832" t="s">
        <v>1256</v>
      </c>
      <c r="G923" s="832" t="s">
        <v>1615</v>
      </c>
      <c r="H923" s="832" t="s">
        <v>586</v>
      </c>
      <c r="I923" s="832" t="s">
        <v>1619</v>
      </c>
      <c r="J923" s="832" t="s">
        <v>1620</v>
      </c>
      <c r="K923" s="832" t="s">
        <v>1621</v>
      </c>
      <c r="L923" s="835">
        <v>1500</v>
      </c>
      <c r="M923" s="835">
        <v>15000</v>
      </c>
      <c r="N923" s="832">
        <v>10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12</v>
      </c>
      <c r="B924" s="832" t="s">
        <v>1253</v>
      </c>
      <c r="C924" s="832" t="s">
        <v>1259</v>
      </c>
      <c r="D924" s="833" t="s">
        <v>2928</v>
      </c>
      <c r="E924" s="834" t="s">
        <v>1283</v>
      </c>
      <c r="F924" s="832" t="s">
        <v>1256</v>
      </c>
      <c r="G924" s="832" t="s">
        <v>1615</v>
      </c>
      <c r="H924" s="832" t="s">
        <v>586</v>
      </c>
      <c r="I924" s="832" t="s">
        <v>1750</v>
      </c>
      <c r="J924" s="832" t="s">
        <v>1620</v>
      </c>
      <c r="K924" s="832" t="s">
        <v>1751</v>
      </c>
      <c r="L924" s="835">
        <v>1500</v>
      </c>
      <c r="M924" s="835">
        <v>45000</v>
      </c>
      <c r="N924" s="832">
        <v>30</v>
      </c>
      <c r="O924" s="836">
        <v>2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12</v>
      </c>
      <c r="B925" s="832" t="s">
        <v>1253</v>
      </c>
      <c r="C925" s="832" t="s">
        <v>1259</v>
      </c>
      <c r="D925" s="833" t="s">
        <v>2928</v>
      </c>
      <c r="E925" s="834" t="s">
        <v>1283</v>
      </c>
      <c r="F925" s="832" t="s">
        <v>1256</v>
      </c>
      <c r="G925" s="832" t="s">
        <v>1615</v>
      </c>
      <c r="H925" s="832" t="s">
        <v>586</v>
      </c>
      <c r="I925" s="832" t="s">
        <v>2497</v>
      </c>
      <c r="J925" s="832" t="s">
        <v>1626</v>
      </c>
      <c r="K925" s="832" t="s">
        <v>2498</v>
      </c>
      <c r="L925" s="835">
        <v>1500</v>
      </c>
      <c r="M925" s="835">
        <v>6000</v>
      </c>
      <c r="N925" s="832">
        <v>4</v>
      </c>
      <c r="O925" s="836">
        <v>2</v>
      </c>
      <c r="P925" s="835">
        <v>1500</v>
      </c>
      <c r="Q925" s="837">
        <v>0.25</v>
      </c>
      <c r="R925" s="832">
        <v>1</v>
      </c>
      <c r="S925" s="837">
        <v>0.25</v>
      </c>
      <c r="T925" s="836">
        <v>1</v>
      </c>
      <c r="U925" s="838">
        <v>0.5</v>
      </c>
    </row>
    <row r="926" spans="1:21" ht="14.4" customHeight="1" x14ac:dyDescent="0.3">
      <c r="A926" s="831">
        <v>12</v>
      </c>
      <c r="B926" s="832" t="s">
        <v>1253</v>
      </c>
      <c r="C926" s="832" t="s">
        <v>1259</v>
      </c>
      <c r="D926" s="833" t="s">
        <v>2928</v>
      </c>
      <c r="E926" s="834" t="s">
        <v>1283</v>
      </c>
      <c r="F926" s="832" t="s">
        <v>1256</v>
      </c>
      <c r="G926" s="832" t="s">
        <v>1615</v>
      </c>
      <c r="H926" s="832" t="s">
        <v>586</v>
      </c>
      <c r="I926" s="832" t="s">
        <v>1625</v>
      </c>
      <c r="J926" s="832" t="s">
        <v>1626</v>
      </c>
      <c r="K926" s="832" t="s">
        <v>1627</v>
      </c>
      <c r="L926" s="835">
        <v>1500</v>
      </c>
      <c r="M926" s="835">
        <v>25500</v>
      </c>
      <c r="N926" s="832">
        <v>17</v>
      </c>
      <c r="O926" s="836">
        <v>2</v>
      </c>
      <c r="P926" s="835">
        <v>25500</v>
      </c>
      <c r="Q926" s="837">
        <v>1</v>
      </c>
      <c r="R926" s="832">
        <v>17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12</v>
      </c>
      <c r="B927" s="832" t="s">
        <v>1253</v>
      </c>
      <c r="C927" s="832" t="s">
        <v>1259</v>
      </c>
      <c r="D927" s="833" t="s">
        <v>2928</v>
      </c>
      <c r="E927" s="834" t="s">
        <v>1283</v>
      </c>
      <c r="F927" s="832" t="s">
        <v>1256</v>
      </c>
      <c r="G927" s="832" t="s">
        <v>1615</v>
      </c>
      <c r="H927" s="832" t="s">
        <v>586</v>
      </c>
      <c r="I927" s="832" t="s">
        <v>1634</v>
      </c>
      <c r="J927" s="832" t="s">
        <v>1635</v>
      </c>
      <c r="K927" s="832" t="s">
        <v>1636</v>
      </c>
      <c r="L927" s="835">
        <v>1500</v>
      </c>
      <c r="M927" s="835">
        <v>6000</v>
      </c>
      <c r="N927" s="832">
        <v>4</v>
      </c>
      <c r="O927" s="836">
        <v>2</v>
      </c>
      <c r="P927" s="835">
        <v>4500</v>
      </c>
      <c r="Q927" s="837">
        <v>0.75</v>
      </c>
      <c r="R927" s="832">
        <v>3</v>
      </c>
      <c r="S927" s="837">
        <v>0.75</v>
      </c>
      <c r="T927" s="836">
        <v>1</v>
      </c>
      <c r="U927" s="838">
        <v>0.5</v>
      </c>
    </row>
    <row r="928" spans="1:21" ht="14.4" customHeight="1" x14ac:dyDescent="0.3">
      <c r="A928" s="831">
        <v>12</v>
      </c>
      <c r="B928" s="832" t="s">
        <v>1253</v>
      </c>
      <c r="C928" s="832" t="s">
        <v>1259</v>
      </c>
      <c r="D928" s="833" t="s">
        <v>2928</v>
      </c>
      <c r="E928" s="834" t="s">
        <v>1283</v>
      </c>
      <c r="F928" s="832" t="s">
        <v>1256</v>
      </c>
      <c r="G928" s="832" t="s">
        <v>1615</v>
      </c>
      <c r="H928" s="832" t="s">
        <v>586</v>
      </c>
      <c r="I928" s="832" t="s">
        <v>1909</v>
      </c>
      <c r="J928" s="832" t="s">
        <v>1910</v>
      </c>
      <c r="K928" s="832" t="s">
        <v>1911</v>
      </c>
      <c r="L928" s="835">
        <v>1500</v>
      </c>
      <c r="M928" s="835">
        <v>22500</v>
      </c>
      <c r="N928" s="832">
        <v>15</v>
      </c>
      <c r="O928" s="836">
        <v>1</v>
      </c>
      <c r="P928" s="835">
        <v>22500</v>
      </c>
      <c r="Q928" s="837">
        <v>1</v>
      </c>
      <c r="R928" s="832">
        <v>15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12</v>
      </c>
      <c r="B929" s="832" t="s">
        <v>1253</v>
      </c>
      <c r="C929" s="832" t="s">
        <v>1259</v>
      </c>
      <c r="D929" s="833" t="s">
        <v>2928</v>
      </c>
      <c r="E929" s="834" t="s">
        <v>1283</v>
      </c>
      <c r="F929" s="832" t="s">
        <v>1256</v>
      </c>
      <c r="G929" s="832" t="s">
        <v>1615</v>
      </c>
      <c r="H929" s="832" t="s">
        <v>586</v>
      </c>
      <c r="I929" s="832" t="s">
        <v>2499</v>
      </c>
      <c r="J929" s="832" t="s">
        <v>2500</v>
      </c>
      <c r="K929" s="832" t="s">
        <v>2501</v>
      </c>
      <c r="L929" s="835">
        <v>505.23</v>
      </c>
      <c r="M929" s="835">
        <v>1010.46</v>
      </c>
      <c r="N929" s="832">
        <v>2</v>
      </c>
      <c r="O929" s="836">
        <v>1</v>
      </c>
      <c r="P929" s="835">
        <v>1010.46</v>
      </c>
      <c r="Q929" s="837">
        <v>1</v>
      </c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12</v>
      </c>
      <c r="B930" s="832" t="s">
        <v>1253</v>
      </c>
      <c r="C930" s="832" t="s">
        <v>1259</v>
      </c>
      <c r="D930" s="833" t="s">
        <v>2928</v>
      </c>
      <c r="E930" s="834" t="s">
        <v>1283</v>
      </c>
      <c r="F930" s="832" t="s">
        <v>1256</v>
      </c>
      <c r="G930" s="832" t="s">
        <v>1615</v>
      </c>
      <c r="H930" s="832" t="s">
        <v>586</v>
      </c>
      <c r="I930" s="832" t="s">
        <v>2502</v>
      </c>
      <c r="J930" s="832" t="s">
        <v>2503</v>
      </c>
      <c r="K930" s="832" t="s">
        <v>1621</v>
      </c>
      <c r="L930" s="835">
        <v>1500</v>
      </c>
      <c r="M930" s="835">
        <v>22500</v>
      </c>
      <c r="N930" s="832">
        <v>15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12</v>
      </c>
      <c r="B931" s="832" t="s">
        <v>1253</v>
      </c>
      <c r="C931" s="832" t="s">
        <v>1259</v>
      </c>
      <c r="D931" s="833" t="s">
        <v>2928</v>
      </c>
      <c r="E931" s="834" t="s">
        <v>1283</v>
      </c>
      <c r="F931" s="832" t="s">
        <v>1256</v>
      </c>
      <c r="G931" s="832" t="s">
        <v>1615</v>
      </c>
      <c r="H931" s="832" t="s">
        <v>586</v>
      </c>
      <c r="I931" s="832" t="s">
        <v>2504</v>
      </c>
      <c r="J931" s="832" t="s">
        <v>2505</v>
      </c>
      <c r="K931" s="832" t="s">
        <v>2506</v>
      </c>
      <c r="L931" s="835">
        <v>1500</v>
      </c>
      <c r="M931" s="835">
        <v>45000</v>
      </c>
      <c r="N931" s="832">
        <v>30</v>
      </c>
      <c r="O931" s="836">
        <v>2</v>
      </c>
      <c r="P931" s="835">
        <v>22500</v>
      </c>
      <c r="Q931" s="837">
        <v>0.5</v>
      </c>
      <c r="R931" s="832">
        <v>15</v>
      </c>
      <c r="S931" s="837">
        <v>0.5</v>
      </c>
      <c r="T931" s="836">
        <v>1</v>
      </c>
      <c r="U931" s="838">
        <v>0.5</v>
      </c>
    </row>
    <row r="932" spans="1:21" ht="14.4" customHeight="1" x14ac:dyDescent="0.3">
      <c r="A932" s="831">
        <v>12</v>
      </c>
      <c r="B932" s="832" t="s">
        <v>1253</v>
      </c>
      <c r="C932" s="832" t="s">
        <v>1259</v>
      </c>
      <c r="D932" s="833" t="s">
        <v>2928</v>
      </c>
      <c r="E932" s="834" t="s">
        <v>1285</v>
      </c>
      <c r="F932" s="832" t="s">
        <v>1254</v>
      </c>
      <c r="G932" s="832" t="s">
        <v>1915</v>
      </c>
      <c r="H932" s="832" t="s">
        <v>586</v>
      </c>
      <c r="I932" s="832" t="s">
        <v>2507</v>
      </c>
      <c r="J932" s="832" t="s">
        <v>2430</v>
      </c>
      <c r="K932" s="832" t="s">
        <v>2508</v>
      </c>
      <c r="L932" s="835">
        <v>121.75</v>
      </c>
      <c r="M932" s="835">
        <v>121.75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12</v>
      </c>
      <c r="B933" s="832" t="s">
        <v>1253</v>
      </c>
      <c r="C933" s="832" t="s">
        <v>1259</v>
      </c>
      <c r="D933" s="833" t="s">
        <v>2928</v>
      </c>
      <c r="E933" s="834" t="s">
        <v>1285</v>
      </c>
      <c r="F933" s="832" t="s">
        <v>1254</v>
      </c>
      <c r="G933" s="832" t="s">
        <v>1652</v>
      </c>
      <c r="H933" s="832" t="s">
        <v>586</v>
      </c>
      <c r="I933" s="832" t="s">
        <v>1653</v>
      </c>
      <c r="J933" s="832" t="s">
        <v>1654</v>
      </c>
      <c r="K933" s="832" t="s">
        <v>1655</v>
      </c>
      <c r="L933" s="835">
        <v>46.03</v>
      </c>
      <c r="M933" s="835">
        <v>46.03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12</v>
      </c>
      <c r="B934" s="832" t="s">
        <v>1253</v>
      </c>
      <c r="C934" s="832" t="s">
        <v>1259</v>
      </c>
      <c r="D934" s="833" t="s">
        <v>2928</v>
      </c>
      <c r="E934" s="834" t="s">
        <v>1285</v>
      </c>
      <c r="F934" s="832" t="s">
        <v>1254</v>
      </c>
      <c r="G934" s="832" t="s">
        <v>2509</v>
      </c>
      <c r="H934" s="832" t="s">
        <v>586</v>
      </c>
      <c r="I934" s="832" t="s">
        <v>2510</v>
      </c>
      <c r="J934" s="832" t="s">
        <v>2511</v>
      </c>
      <c r="K934" s="832" t="s">
        <v>2512</v>
      </c>
      <c r="L934" s="835">
        <v>97.96</v>
      </c>
      <c r="M934" s="835">
        <v>195.92</v>
      </c>
      <c r="N934" s="832">
        <v>2</v>
      </c>
      <c r="O934" s="836">
        <v>1</v>
      </c>
      <c r="P934" s="835">
        <v>195.92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12</v>
      </c>
      <c r="B935" s="832" t="s">
        <v>1253</v>
      </c>
      <c r="C935" s="832" t="s">
        <v>1259</v>
      </c>
      <c r="D935" s="833" t="s">
        <v>2928</v>
      </c>
      <c r="E935" s="834" t="s">
        <v>1285</v>
      </c>
      <c r="F935" s="832" t="s">
        <v>1254</v>
      </c>
      <c r="G935" s="832" t="s">
        <v>1921</v>
      </c>
      <c r="H935" s="832" t="s">
        <v>586</v>
      </c>
      <c r="I935" s="832" t="s">
        <v>2513</v>
      </c>
      <c r="J935" s="832" t="s">
        <v>1923</v>
      </c>
      <c r="K935" s="832" t="s">
        <v>807</v>
      </c>
      <c r="L935" s="835">
        <v>0</v>
      </c>
      <c r="M935" s="835">
        <v>0</v>
      </c>
      <c r="N935" s="832">
        <v>2</v>
      </c>
      <c r="O935" s="836">
        <v>1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12</v>
      </c>
      <c r="B936" s="832" t="s">
        <v>1253</v>
      </c>
      <c r="C936" s="832" t="s">
        <v>1259</v>
      </c>
      <c r="D936" s="833" t="s">
        <v>2928</v>
      </c>
      <c r="E936" s="834" t="s">
        <v>1285</v>
      </c>
      <c r="F936" s="832" t="s">
        <v>1254</v>
      </c>
      <c r="G936" s="832" t="s">
        <v>1315</v>
      </c>
      <c r="H936" s="832" t="s">
        <v>586</v>
      </c>
      <c r="I936" s="832" t="s">
        <v>1774</v>
      </c>
      <c r="J936" s="832" t="s">
        <v>1775</v>
      </c>
      <c r="K936" s="832" t="s">
        <v>1420</v>
      </c>
      <c r="L936" s="835">
        <v>85.27</v>
      </c>
      <c r="M936" s="835">
        <v>85.27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12</v>
      </c>
      <c r="B937" s="832" t="s">
        <v>1253</v>
      </c>
      <c r="C937" s="832" t="s">
        <v>1259</v>
      </c>
      <c r="D937" s="833" t="s">
        <v>2928</v>
      </c>
      <c r="E937" s="834" t="s">
        <v>1285</v>
      </c>
      <c r="F937" s="832" t="s">
        <v>1254</v>
      </c>
      <c r="G937" s="832" t="s">
        <v>1315</v>
      </c>
      <c r="H937" s="832" t="s">
        <v>586</v>
      </c>
      <c r="I937" s="832" t="s">
        <v>1776</v>
      </c>
      <c r="J937" s="832" t="s">
        <v>1775</v>
      </c>
      <c r="K937" s="832" t="s">
        <v>958</v>
      </c>
      <c r="L937" s="835">
        <v>170.52</v>
      </c>
      <c r="M937" s="835">
        <v>170.52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12</v>
      </c>
      <c r="B938" s="832" t="s">
        <v>1253</v>
      </c>
      <c r="C938" s="832" t="s">
        <v>1259</v>
      </c>
      <c r="D938" s="833" t="s">
        <v>2928</v>
      </c>
      <c r="E938" s="834" t="s">
        <v>1285</v>
      </c>
      <c r="F938" s="832" t="s">
        <v>1254</v>
      </c>
      <c r="G938" s="832" t="s">
        <v>1315</v>
      </c>
      <c r="H938" s="832" t="s">
        <v>628</v>
      </c>
      <c r="I938" s="832" t="s">
        <v>1167</v>
      </c>
      <c r="J938" s="832" t="s">
        <v>1168</v>
      </c>
      <c r="K938" s="832" t="s">
        <v>958</v>
      </c>
      <c r="L938" s="835">
        <v>170.52</v>
      </c>
      <c r="M938" s="835">
        <v>170.52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12</v>
      </c>
      <c r="B939" s="832" t="s">
        <v>1253</v>
      </c>
      <c r="C939" s="832" t="s">
        <v>1259</v>
      </c>
      <c r="D939" s="833" t="s">
        <v>2928</v>
      </c>
      <c r="E939" s="834" t="s">
        <v>1285</v>
      </c>
      <c r="F939" s="832" t="s">
        <v>1254</v>
      </c>
      <c r="G939" s="832" t="s">
        <v>1315</v>
      </c>
      <c r="H939" s="832" t="s">
        <v>628</v>
      </c>
      <c r="I939" s="832" t="s">
        <v>1362</v>
      </c>
      <c r="J939" s="832" t="s">
        <v>1168</v>
      </c>
      <c r="K939" s="832" t="s">
        <v>1363</v>
      </c>
      <c r="L939" s="835">
        <v>272.83</v>
      </c>
      <c r="M939" s="835">
        <v>272.83</v>
      </c>
      <c r="N939" s="832">
        <v>1</v>
      </c>
      <c r="O939" s="836">
        <v>1</v>
      </c>
      <c r="P939" s="835">
        <v>272.83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12</v>
      </c>
      <c r="B940" s="832" t="s">
        <v>1253</v>
      </c>
      <c r="C940" s="832" t="s">
        <v>1259</v>
      </c>
      <c r="D940" s="833" t="s">
        <v>2928</v>
      </c>
      <c r="E940" s="834" t="s">
        <v>1285</v>
      </c>
      <c r="F940" s="832" t="s">
        <v>1254</v>
      </c>
      <c r="G940" s="832" t="s">
        <v>1305</v>
      </c>
      <c r="H940" s="832" t="s">
        <v>586</v>
      </c>
      <c r="I940" s="832" t="s">
        <v>1353</v>
      </c>
      <c r="J940" s="832" t="s">
        <v>1354</v>
      </c>
      <c r="K940" s="832" t="s">
        <v>958</v>
      </c>
      <c r="L940" s="835">
        <v>78.33</v>
      </c>
      <c r="M940" s="835">
        <v>78.33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12</v>
      </c>
      <c r="B941" s="832" t="s">
        <v>1253</v>
      </c>
      <c r="C941" s="832" t="s">
        <v>1259</v>
      </c>
      <c r="D941" s="833" t="s">
        <v>2928</v>
      </c>
      <c r="E941" s="834" t="s">
        <v>1285</v>
      </c>
      <c r="F941" s="832" t="s">
        <v>1254</v>
      </c>
      <c r="G941" s="832" t="s">
        <v>2514</v>
      </c>
      <c r="H941" s="832" t="s">
        <v>586</v>
      </c>
      <c r="I941" s="832" t="s">
        <v>2515</v>
      </c>
      <c r="J941" s="832" t="s">
        <v>2516</v>
      </c>
      <c r="K941" s="832" t="s">
        <v>2517</v>
      </c>
      <c r="L941" s="835">
        <v>246.39</v>
      </c>
      <c r="M941" s="835">
        <v>492.78</v>
      </c>
      <c r="N941" s="832">
        <v>2</v>
      </c>
      <c r="O941" s="836">
        <v>0.5</v>
      </c>
      <c r="P941" s="835">
        <v>492.78</v>
      </c>
      <c r="Q941" s="837">
        <v>1</v>
      </c>
      <c r="R941" s="832">
        <v>2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12</v>
      </c>
      <c r="B942" s="832" t="s">
        <v>1253</v>
      </c>
      <c r="C942" s="832" t="s">
        <v>1259</v>
      </c>
      <c r="D942" s="833" t="s">
        <v>2928</v>
      </c>
      <c r="E942" s="834" t="s">
        <v>1285</v>
      </c>
      <c r="F942" s="832" t="s">
        <v>1254</v>
      </c>
      <c r="G942" s="832" t="s">
        <v>1811</v>
      </c>
      <c r="H942" s="832" t="s">
        <v>586</v>
      </c>
      <c r="I942" s="832" t="s">
        <v>1812</v>
      </c>
      <c r="J942" s="832" t="s">
        <v>1813</v>
      </c>
      <c r="K942" s="832" t="s">
        <v>1814</v>
      </c>
      <c r="L942" s="835">
        <v>111.72</v>
      </c>
      <c r="M942" s="835">
        <v>111.72</v>
      </c>
      <c r="N942" s="832">
        <v>1</v>
      </c>
      <c r="O942" s="836">
        <v>1</v>
      </c>
      <c r="P942" s="835">
        <v>111.72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12</v>
      </c>
      <c r="B943" s="832" t="s">
        <v>1253</v>
      </c>
      <c r="C943" s="832" t="s">
        <v>1259</v>
      </c>
      <c r="D943" s="833" t="s">
        <v>2928</v>
      </c>
      <c r="E943" s="834" t="s">
        <v>1285</v>
      </c>
      <c r="F943" s="832" t="s">
        <v>1254</v>
      </c>
      <c r="G943" s="832" t="s">
        <v>2518</v>
      </c>
      <c r="H943" s="832" t="s">
        <v>586</v>
      </c>
      <c r="I943" s="832" t="s">
        <v>2519</v>
      </c>
      <c r="J943" s="832" t="s">
        <v>2520</v>
      </c>
      <c r="K943" s="832" t="s">
        <v>2521</v>
      </c>
      <c r="L943" s="835">
        <v>61.97</v>
      </c>
      <c r="M943" s="835">
        <v>61.97</v>
      </c>
      <c r="N943" s="832">
        <v>1</v>
      </c>
      <c r="O943" s="836">
        <v>1</v>
      </c>
      <c r="P943" s="835">
        <v>61.97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12</v>
      </c>
      <c r="B944" s="832" t="s">
        <v>1253</v>
      </c>
      <c r="C944" s="832" t="s">
        <v>1259</v>
      </c>
      <c r="D944" s="833" t="s">
        <v>2928</v>
      </c>
      <c r="E944" s="834" t="s">
        <v>1285</v>
      </c>
      <c r="F944" s="832" t="s">
        <v>1254</v>
      </c>
      <c r="G944" s="832" t="s">
        <v>2454</v>
      </c>
      <c r="H944" s="832" t="s">
        <v>586</v>
      </c>
      <c r="I944" s="832" t="s">
        <v>2522</v>
      </c>
      <c r="J944" s="832" t="s">
        <v>2523</v>
      </c>
      <c r="K944" s="832" t="s">
        <v>2524</v>
      </c>
      <c r="L944" s="835">
        <v>0</v>
      </c>
      <c r="M944" s="835">
        <v>0</v>
      </c>
      <c r="N944" s="832">
        <v>3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12</v>
      </c>
      <c r="B945" s="832" t="s">
        <v>1253</v>
      </c>
      <c r="C945" s="832" t="s">
        <v>1259</v>
      </c>
      <c r="D945" s="833" t="s">
        <v>2928</v>
      </c>
      <c r="E945" s="834" t="s">
        <v>1285</v>
      </c>
      <c r="F945" s="832" t="s">
        <v>1254</v>
      </c>
      <c r="G945" s="832" t="s">
        <v>1329</v>
      </c>
      <c r="H945" s="832" t="s">
        <v>586</v>
      </c>
      <c r="I945" s="832" t="s">
        <v>1330</v>
      </c>
      <c r="J945" s="832" t="s">
        <v>624</v>
      </c>
      <c r="K945" s="832" t="s">
        <v>1331</v>
      </c>
      <c r="L945" s="835">
        <v>108.44</v>
      </c>
      <c r="M945" s="835">
        <v>108.44</v>
      </c>
      <c r="N945" s="832">
        <v>1</v>
      </c>
      <c r="O945" s="836">
        <v>0.5</v>
      </c>
      <c r="P945" s="835">
        <v>108.44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12</v>
      </c>
      <c r="B946" s="832" t="s">
        <v>1253</v>
      </c>
      <c r="C946" s="832" t="s">
        <v>1259</v>
      </c>
      <c r="D946" s="833" t="s">
        <v>2928</v>
      </c>
      <c r="E946" s="834" t="s">
        <v>1285</v>
      </c>
      <c r="F946" s="832" t="s">
        <v>1254</v>
      </c>
      <c r="G946" s="832" t="s">
        <v>1329</v>
      </c>
      <c r="H946" s="832" t="s">
        <v>586</v>
      </c>
      <c r="I946" s="832" t="s">
        <v>1330</v>
      </c>
      <c r="J946" s="832" t="s">
        <v>624</v>
      </c>
      <c r="K946" s="832" t="s">
        <v>1331</v>
      </c>
      <c r="L946" s="835">
        <v>127.91</v>
      </c>
      <c r="M946" s="835">
        <v>127.91</v>
      </c>
      <c r="N946" s="832">
        <v>1</v>
      </c>
      <c r="O946" s="836">
        <v>1</v>
      </c>
      <c r="P946" s="835">
        <v>127.91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12</v>
      </c>
      <c r="B947" s="832" t="s">
        <v>1253</v>
      </c>
      <c r="C947" s="832" t="s">
        <v>1259</v>
      </c>
      <c r="D947" s="833" t="s">
        <v>2928</v>
      </c>
      <c r="E947" s="834" t="s">
        <v>1285</v>
      </c>
      <c r="F947" s="832" t="s">
        <v>1254</v>
      </c>
      <c r="G947" s="832" t="s">
        <v>1389</v>
      </c>
      <c r="H947" s="832" t="s">
        <v>586</v>
      </c>
      <c r="I947" s="832" t="s">
        <v>1390</v>
      </c>
      <c r="J947" s="832" t="s">
        <v>1391</v>
      </c>
      <c r="K947" s="832" t="s">
        <v>1392</v>
      </c>
      <c r="L947" s="835">
        <v>128.69999999999999</v>
      </c>
      <c r="M947" s="835">
        <v>128.69999999999999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12</v>
      </c>
      <c r="B948" s="832" t="s">
        <v>1253</v>
      </c>
      <c r="C948" s="832" t="s">
        <v>1259</v>
      </c>
      <c r="D948" s="833" t="s">
        <v>2928</v>
      </c>
      <c r="E948" s="834" t="s">
        <v>1285</v>
      </c>
      <c r="F948" s="832" t="s">
        <v>1254</v>
      </c>
      <c r="G948" s="832" t="s">
        <v>1495</v>
      </c>
      <c r="H948" s="832" t="s">
        <v>586</v>
      </c>
      <c r="I948" s="832" t="s">
        <v>2063</v>
      </c>
      <c r="J948" s="832" t="s">
        <v>2064</v>
      </c>
      <c r="K948" s="832" t="s">
        <v>1852</v>
      </c>
      <c r="L948" s="835">
        <v>0</v>
      </c>
      <c r="M948" s="835">
        <v>0</v>
      </c>
      <c r="N948" s="832">
        <v>9</v>
      </c>
      <c r="O948" s="836">
        <v>5</v>
      </c>
      <c r="P948" s="835">
        <v>0</v>
      </c>
      <c r="Q948" s="837"/>
      <c r="R948" s="832">
        <v>5</v>
      </c>
      <c r="S948" s="837">
        <v>0.55555555555555558</v>
      </c>
      <c r="T948" s="836">
        <v>2</v>
      </c>
      <c r="U948" s="838">
        <v>0.4</v>
      </c>
    </row>
    <row r="949" spans="1:21" ht="14.4" customHeight="1" x14ac:dyDescent="0.3">
      <c r="A949" s="831">
        <v>12</v>
      </c>
      <c r="B949" s="832" t="s">
        <v>1253</v>
      </c>
      <c r="C949" s="832" t="s">
        <v>1259</v>
      </c>
      <c r="D949" s="833" t="s">
        <v>2928</v>
      </c>
      <c r="E949" s="834" t="s">
        <v>1285</v>
      </c>
      <c r="F949" s="832" t="s">
        <v>1254</v>
      </c>
      <c r="G949" s="832" t="s">
        <v>1316</v>
      </c>
      <c r="H949" s="832" t="s">
        <v>628</v>
      </c>
      <c r="I949" s="832" t="s">
        <v>1209</v>
      </c>
      <c r="J949" s="832" t="s">
        <v>847</v>
      </c>
      <c r="K949" s="832" t="s">
        <v>848</v>
      </c>
      <c r="L949" s="835">
        <v>0</v>
      </c>
      <c r="M949" s="835">
        <v>0</v>
      </c>
      <c r="N949" s="832">
        <v>6</v>
      </c>
      <c r="O949" s="836">
        <v>4</v>
      </c>
      <c r="P949" s="835">
        <v>0</v>
      </c>
      <c r="Q949" s="837"/>
      <c r="R949" s="832">
        <v>6</v>
      </c>
      <c r="S949" s="837">
        <v>1</v>
      </c>
      <c r="T949" s="836">
        <v>4</v>
      </c>
      <c r="U949" s="838">
        <v>1</v>
      </c>
    </row>
    <row r="950" spans="1:21" ht="14.4" customHeight="1" x14ac:dyDescent="0.3">
      <c r="A950" s="831">
        <v>12</v>
      </c>
      <c r="B950" s="832" t="s">
        <v>1253</v>
      </c>
      <c r="C950" s="832" t="s">
        <v>1259</v>
      </c>
      <c r="D950" s="833" t="s">
        <v>2928</v>
      </c>
      <c r="E950" s="834" t="s">
        <v>1285</v>
      </c>
      <c r="F950" s="832" t="s">
        <v>1254</v>
      </c>
      <c r="G950" s="832" t="s">
        <v>1307</v>
      </c>
      <c r="H950" s="832" t="s">
        <v>586</v>
      </c>
      <c r="I950" s="832" t="s">
        <v>1308</v>
      </c>
      <c r="J950" s="832" t="s">
        <v>1309</v>
      </c>
      <c r="K950" s="832" t="s">
        <v>1310</v>
      </c>
      <c r="L950" s="835">
        <v>42.54</v>
      </c>
      <c r="M950" s="835">
        <v>85.08</v>
      </c>
      <c r="N950" s="832">
        <v>2</v>
      </c>
      <c r="O950" s="836">
        <v>1.5</v>
      </c>
      <c r="P950" s="835">
        <v>42.54</v>
      </c>
      <c r="Q950" s="837">
        <v>0.5</v>
      </c>
      <c r="R950" s="832">
        <v>1</v>
      </c>
      <c r="S950" s="837">
        <v>0.5</v>
      </c>
      <c r="T950" s="836">
        <v>0.5</v>
      </c>
      <c r="U950" s="838">
        <v>0.33333333333333331</v>
      </c>
    </row>
    <row r="951" spans="1:21" ht="14.4" customHeight="1" x14ac:dyDescent="0.3">
      <c r="A951" s="831">
        <v>12</v>
      </c>
      <c r="B951" s="832" t="s">
        <v>1253</v>
      </c>
      <c r="C951" s="832" t="s">
        <v>1259</v>
      </c>
      <c r="D951" s="833" t="s">
        <v>2928</v>
      </c>
      <c r="E951" s="834" t="s">
        <v>1285</v>
      </c>
      <c r="F951" s="832" t="s">
        <v>1254</v>
      </c>
      <c r="G951" s="832" t="s">
        <v>1307</v>
      </c>
      <c r="H951" s="832" t="s">
        <v>586</v>
      </c>
      <c r="I951" s="832" t="s">
        <v>1358</v>
      </c>
      <c r="J951" s="832" t="s">
        <v>983</v>
      </c>
      <c r="K951" s="832" t="s">
        <v>1310</v>
      </c>
      <c r="L951" s="835">
        <v>42.54</v>
      </c>
      <c r="M951" s="835">
        <v>42.54</v>
      </c>
      <c r="N951" s="832">
        <v>1</v>
      </c>
      <c r="O951" s="836">
        <v>1</v>
      </c>
      <c r="P951" s="835">
        <v>42.54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1253</v>
      </c>
      <c r="C952" s="832" t="s">
        <v>1259</v>
      </c>
      <c r="D952" s="833" t="s">
        <v>2928</v>
      </c>
      <c r="E952" s="834" t="s">
        <v>1285</v>
      </c>
      <c r="F952" s="832" t="s">
        <v>1254</v>
      </c>
      <c r="G952" s="832" t="s">
        <v>1307</v>
      </c>
      <c r="H952" s="832" t="s">
        <v>586</v>
      </c>
      <c r="I952" s="832" t="s">
        <v>1351</v>
      </c>
      <c r="J952" s="832" t="s">
        <v>1309</v>
      </c>
      <c r="K952" s="832" t="s">
        <v>1352</v>
      </c>
      <c r="L952" s="835">
        <v>59.56</v>
      </c>
      <c r="M952" s="835">
        <v>59.56</v>
      </c>
      <c r="N952" s="832">
        <v>1</v>
      </c>
      <c r="O952" s="836">
        <v>1</v>
      </c>
      <c r="P952" s="835">
        <v>59.56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12</v>
      </c>
      <c r="B953" s="832" t="s">
        <v>1253</v>
      </c>
      <c r="C953" s="832" t="s">
        <v>1259</v>
      </c>
      <c r="D953" s="833" t="s">
        <v>2928</v>
      </c>
      <c r="E953" s="834" t="s">
        <v>1285</v>
      </c>
      <c r="F953" s="832" t="s">
        <v>1254</v>
      </c>
      <c r="G953" s="832" t="s">
        <v>1696</v>
      </c>
      <c r="H953" s="832" t="s">
        <v>586</v>
      </c>
      <c r="I953" s="832" t="s">
        <v>2472</v>
      </c>
      <c r="J953" s="832" t="s">
        <v>2473</v>
      </c>
      <c r="K953" s="832" t="s">
        <v>2474</v>
      </c>
      <c r="L953" s="835">
        <v>0</v>
      </c>
      <c r="M953" s="835">
        <v>0</v>
      </c>
      <c r="N953" s="832">
        <v>3</v>
      </c>
      <c r="O953" s="836">
        <v>1</v>
      </c>
      <c r="P953" s="835"/>
      <c r="Q953" s="837"/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12</v>
      </c>
      <c r="B954" s="832" t="s">
        <v>1253</v>
      </c>
      <c r="C954" s="832" t="s">
        <v>1259</v>
      </c>
      <c r="D954" s="833" t="s">
        <v>2928</v>
      </c>
      <c r="E954" s="834" t="s">
        <v>1285</v>
      </c>
      <c r="F954" s="832" t="s">
        <v>1254</v>
      </c>
      <c r="G954" s="832" t="s">
        <v>2486</v>
      </c>
      <c r="H954" s="832" t="s">
        <v>586</v>
      </c>
      <c r="I954" s="832" t="s">
        <v>2487</v>
      </c>
      <c r="J954" s="832" t="s">
        <v>2488</v>
      </c>
      <c r="K954" s="832" t="s">
        <v>1841</v>
      </c>
      <c r="L954" s="835">
        <v>100.1</v>
      </c>
      <c r="M954" s="835">
        <v>300.29999999999995</v>
      </c>
      <c r="N954" s="832">
        <v>3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12</v>
      </c>
      <c r="B955" s="832" t="s">
        <v>1253</v>
      </c>
      <c r="C955" s="832" t="s">
        <v>1259</v>
      </c>
      <c r="D955" s="833" t="s">
        <v>2928</v>
      </c>
      <c r="E955" s="834" t="s">
        <v>1285</v>
      </c>
      <c r="F955" s="832" t="s">
        <v>1254</v>
      </c>
      <c r="G955" s="832" t="s">
        <v>1521</v>
      </c>
      <c r="H955" s="832" t="s">
        <v>586</v>
      </c>
      <c r="I955" s="832" t="s">
        <v>1525</v>
      </c>
      <c r="J955" s="832" t="s">
        <v>1523</v>
      </c>
      <c r="K955" s="832" t="s">
        <v>1526</v>
      </c>
      <c r="L955" s="835">
        <v>112.35</v>
      </c>
      <c r="M955" s="835">
        <v>112.35</v>
      </c>
      <c r="N955" s="832">
        <v>1</v>
      </c>
      <c r="O955" s="836">
        <v>1</v>
      </c>
      <c r="P955" s="835">
        <v>112.35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12</v>
      </c>
      <c r="B956" s="832" t="s">
        <v>1253</v>
      </c>
      <c r="C956" s="832" t="s">
        <v>1259</v>
      </c>
      <c r="D956" s="833" t="s">
        <v>2928</v>
      </c>
      <c r="E956" s="834" t="s">
        <v>1285</v>
      </c>
      <c r="F956" s="832" t="s">
        <v>1254</v>
      </c>
      <c r="G956" s="832" t="s">
        <v>2525</v>
      </c>
      <c r="H956" s="832" t="s">
        <v>628</v>
      </c>
      <c r="I956" s="832" t="s">
        <v>2526</v>
      </c>
      <c r="J956" s="832" t="s">
        <v>2527</v>
      </c>
      <c r="K956" s="832" t="s">
        <v>2528</v>
      </c>
      <c r="L956" s="835">
        <v>1179.5</v>
      </c>
      <c r="M956" s="835">
        <v>1179.5</v>
      </c>
      <c r="N956" s="832">
        <v>1</v>
      </c>
      <c r="O956" s="836">
        <v>1</v>
      </c>
      <c r="P956" s="835">
        <v>1179.5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12</v>
      </c>
      <c r="B957" s="832" t="s">
        <v>1253</v>
      </c>
      <c r="C957" s="832" t="s">
        <v>1259</v>
      </c>
      <c r="D957" s="833" t="s">
        <v>2928</v>
      </c>
      <c r="E957" s="834" t="s">
        <v>1285</v>
      </c>
      <c r="F957" s="832" t="s">
        <v>1254</v>
      </c>
      <c r="G957" s="832" t="s">
        <v>2525</v>
      </c>
      <c r="H957" s="832" t="s">
        <v>628</v>
      </c>
      <c r="I957" s="832" t="s">
        <v>2526</v>
      </c>
      <c r="J957" s="832" t="s">
        <v>2527</v>
      </c>
      <c r="K957" s="832" t="s">
        <v>2528</v>
      </c>
      <c r="L957" s="835">
        <v>802.48</v>
      </c>
      <c r="M957" s="835">
        <v>802.48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12</v>
      </c>
      <c r="B958" s="832" t="s">
        <v>1253</v>
      </c>
      <c r="C958" s="832" t="s">
        <v>1259</v>
      </c>
      <c r="D958" s="833" t="s">
        <v>2928</v>
      </c>
      <c r="E958" s="834" t="s">
        <v>1285</v>
      </c>
      <c r="F958" s="832" t="s">
        <v>1254</v>
      </c>
      <c r="G958" s="832" t="s">
        <v>1531</v>
      </c>
      <c r="H958" s="832" t="s">
        <v>586</v>
      </c>
      <c r="I958" s="832" t="s">
        <v>1532</v>
      </c>
      <c r="J958" s="832" t="s">
        <v>1533</v>
      </c>
      <c r="K958" s="832" t="s">
        <v>1534</v>
      </c>
      <c r="L958" s="835">
        <v>1546.98</v>
      </c>
      <c r="M958" s="835">
        <v>1546.98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12</v>
      </c>
      <c r="B959" s="832" t="s">
        <v>1253</v>
      </c>
      <c r="C959" s="832" t="s">
        <v>1259</v>
      </c>
      <c r="D959" s="833" t="s">
        <v>2928</v>
      </c>
      <c r="E959" s="834" t="s">
        <v>1285</v>
      </c>
      <c r="F959" s="832" t="s">
        <v>1254</v>
      </c>
      <c r="G959" s="832" t="s">
        <v>1546</v>
      </c>
      <c r="H959" s="832" t="s">
        <v>586</v>
      </c>
      <c r="I959" s="832" t="s">
        <v>1547</v>
      </c>
      <c r="J959" s="832" t="s">
        <v>1548</v>
      </c>
      <c r="K959" s="832" t="s">
        <v>1549</v>
      </c>
      <c r="L959" s="835">
        <v>837.19</v>
      </c>
      <c r="M959" s="835">
        <v>837.19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12</v>
      </c>
      <c r="B960" s="832" t="s">
        <v>1253</v>
      </c>
      <c r="C960" s="832" t="s">
        <v>1259</v>
      </c>
      <c r="D960" s="833" t="s">
        <v>2928</v>
      </c>
      <c r="E960" s="834" t="s">
        <v>1285</v>
      </c>
      <c r="F960" s="832" t="s">
        <v>1254</v>
      </c>
      <c r="G960" s="832" t="s">
        <v>1546</v>
      </c>
      <c r="H960" s="832" t="s">
        <v>586</v>
      </c>
      <c r="I960" s="832" t="s">
        <v>1950</v>
      </c>
      <c r="J960" s="832" t="s">
        <v>1548</v>
      </c>
      <c r="K960" s="832" t="s">
        <v>1951</v>
      </c>
      <c r="L960" s="835">
        <v>1512.39</v>
      </c>
      <c r="M960" s="835">
        <v>1512.39</v>
      </c>
      <c r="N960" s="832">
        <v>1</v>
      </c>
      <c r="O960" s="836">
        <v>1</v>
      </c>
      <c r="P960" s="835">
        <v>1512.39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12</v>
      </c>
      <c r="B961" s="832" t="s">
        <v>1253</v>
      </c>
      <c r="C961" s="832" t="s">
        <v>1259</v>
      </c>
      <c r="D961" s="833" t="s">
        <v>2928</v>
      </c>
      <c r="E961" s="834" t="s">
        <v>1285</v>
      </c>
      <c r="F961" s="832" t="s">
        <v>1254</v>
      </c>
      <c r="G961" s="832" t="s">
        <v>1304</v>
      </c>
      <c r="H961" s="832" t="s">
        <v>628</v>
      </c>
      <c r="I961" s="832" t="s">
        <v>1157</v>
      </c>
      <c r="J961" s="832" t="s">
        <v>931</v>
      </c>
      <c r="K961" s="832" t="s">
        <v>1158</v>
      </c>
      <c r="L961" s="835">
        <v>154.36000000000001</v>
      </c>
      <c r="M961" s="835">
        <v>1543.6000000000001</v>
      </c>
      <c r="N961" s="832">
        <v>10</v>
      </c>
      <c r="O961" s="836">
        <v>7</v>
      </c>
      <c r="P961" s="835">
        <v>926.16000000000008</v>
      </c>
      <c r="Q961" s="837">
        <v>0.6</v>
      </c>
      <c r="R961" s="832">
        <v>6</v>
      </c>
      <c r="S961" s="837">
        <v>0.6</v>
      </c>
      <c r="T961" s="836">
        <v>3.5</v>
      </c>
      <c r="U961" s="838">
        <v>0.5</v>
      </c>
    </row>
    <row r="962" spans="1:21" ht="14.4" customHeight="1" x14ac:dyDescent="0.3">
      <c r="A962" s="831">
        <v>12</v>
      </c>
      <c r="B962" s="832" t="s">
        <v>1253</v>
      </c>
      <c r="C962" s="832" t="s">
        <v>1259</v>
      </c>
      <c r="D962" s="833" t="s">
        <v>2928</v>
      </c>
      <c r="E962" s="834" t="s">
        <v>1285</v>
      </c>
      <c r="F962" s="832" t="s">
        <v>1254</v>
      </c>
      <c r="G962" s="832" t="s">
        <v>1304</v>
      </c>
      <c r="H962" s="832" t="s">
        <v>628</v>
      </c>
      <c r="I962" s="832" t="s">
        <v>1159</v>
      </c>
      <c r="J962" s="832" t="s">
        <v>1160</v>
      </c>
      <c r="K962" s="832" t="s">
        <v>1161</v>
      </c>
      <c r="L962" s="835">
        <v>149.52000000000001</v>
      </c>
      <c r="M962" s="835">
        <v>149.52000000000001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12</v>
      </c>
      <c r="B963" s="832" t="s">
        <v>1253</v>
      </c>
      <c r="C963" s="832" t="s">
        <v>1259</v>
      </c>
      <c r="D963" s="833" t="s">
        <v>2928</v>
      </c>
      <c r="E963" s="834" t="s">
        <v>1285</v>
      </c>
      <c r="F963" s="832" t="s">
        <v>1254</v>
      </c>
      <c r="G963" s="832" t="s">
        <v>1304</v>
      </c>
      <c r="H963" s="832" t="s">
        <v>586</v>
      </c>
      <c r="I963" s="832" t="s">
        <v>1317</v>
      </c>
      <c r="J963" s="832" t="s">
        <v>931</v>
      </c>
      <c r="K963" s="832" t="s">
        <v>1158</v>
      </c>
      <c r="L963" s="835">
        <v>154.36000000000001</v>
      </c>
      <c r="M963" s="835">
        <v>154.36000000000001</v>
      </c>
      <c r="N963" s="832">
        <v>1</v>
      </c>
      <c r="O963" s="836">
        <v>1</v>
      </c>
      <c r="P963" s="835">
        <v>154.36000000000001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12</v>
      </c>
      <c r="B964" s="832" t="s">
        <v>1253</v>
      </c>
      <c r="C964" s="832" t="s">
        <v>1259</v>
      </c>
      <c r="D964" s="833" t="s">
        <v>2928</v>
      </c>
      <c r="E964" s="834" t="s">
        <v>1285</v>
      </c>
      <c r="F964" s="832" t="s">
        <v>1254</v>
      </c>
      <c r="G964" s="832" t="s">
        <v>1737</v>
      </c>
      <c r="H964" s="832" t="s">
        <v>586</v>
      </c>
      <c r="I964" s="832" t="s">
        <v>2071</v>
      </c>
      <c r="J964" s="832" t="s">
        <v>1739</v>
      </c>
      <c r="K964" s="832" t="s">
        <v>1740</v>
      </c>
      <c r="L964" s="835">
        <v>107.27</v>
      </c>
      <c r="M964" s="835">
        <v>107.27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12</v>
      </c>
      <c r="B965" s="832" t="s">
        <v>1253</v>
      </c>
      <c r="C965" s="832" t="s">
        <v>1259</v>
      </c>
      <c r="D965" s="833" t="s">
        <v>2928</v>
      </c>
      <c r="E965" s="834" t="s">
        <v>1286</v>
      </c>
      <c r="F965" s="832" t="s">
        <v>1254</v>
      </c>
      <c r="G965" s="832" t="s">
        <v>1915</v>
      </c>
      <c r="H965" s="832" t="s">
        <v>586</v>
      </c>
      <c r="I965" s="832" t="s">
        <v>2529</v>
      </c>
      <c r="J965" s="832" t="s">
        <v>2430</v>
      </c>
      <c r="K965" s="832" t="s">
        <v>630</v>
      </c>
      <c r="L965" s="835">
        <v>65.28</v>
      </c>
      <c r="M965" s="835">
        <v>195.84</v>
      </c>
      <c r="N965" s="832">
        <v>3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1253</v>
      </c>
      <c r="C966" s="832" t="s">
        <v>1259</v>
      </c>
      <c r="D966" s="833" t="s">
        <v>2928</v>
      </c>
      <c r="E966" s="834" t="s">
        <v>1286</v>
      </c>
      <c r="F966" s="832" t="s">
        <v>1254</v>
      </c>
      <c r="G966" s="832" t="s">
        <v>1915</v>
      </c>
      <c r="H966" s="832" t="s">
        <v>586</v>
      </c>
      <c r="I966" s="832" t="s">
        <v>2429</v>
      </c>
      <c r="J966" s="832" t="s">
        <v>2430</v>
      </c>
      <c r="K966" s="832" t="s">
        <v>1207</v>
      </c>
      <c r="L966" s="835">
        <v>36.270000000000003</v>
      </c>
      <c r="M966" s="835">
        <v>72.540000000000006</v>
      </c>
      <c r="N966" s="832">
        <v>2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12</v>
      </c>
      <c r="B967" s="832" t="s">
        <v>1253</v>
      </c>
      <c r="C967" s="832" t="s">
        <v>1259</v>
      </c>
      <c r="D967" s="833" t="s">
        <v>2928</v>
      </c>
      <c r="E967" s="834" t="s">
        <v>1286</v>
      </c>
      <c r="F967" s="832" t="s">
        <v>1254</v>
      </c>
      <c r="G967" s="832" t="s">
        <v>1915</v>
      </c>
      <c r="H967" s="832" t="s">
        <v>628</v>
      </c>
      <c r="I967" s="832" t="s">
        <v>1916</v>
      </c>
      <c r="J967" s="832" t="s">
        <v>629</v>
      </c>
      <c r="K967" s="832" t="s">
        <v>1205</v>
      </c>
      <c r="L967" s="835">
        <v>72.55</v>
      </c>
      <c r="M967" s="835">
        <v>72.55</v>
      </c>
      <c r="N967" s="832">
        <v>1</v>
      </c>
      <c r="O967" s="836">
        <v>1</v>
      </c>
      <c r="P967" s="835">
        <v>72.55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12</v>
      </c>
      <c r="B968" s="832" t="s">
        <v>1253</v>
      </c>
      <c r="C968" s="832" t="s">
        <v>1259</v>
      </c>
      <c r="D968" s="833" t="s">
        <v>2928</v>
      </c>
      <c r="E968" s="834" t="s">
        <v>1286</v>
      </c>
      <c r="F968" s="832" t="s">
        <v>1254</v>
      </c>
      <c r="G968" s="832" t="s">
        <v>1917</v>
      </c>
      <c r="H968" s="832" t="s">
        <v>628</v>
      </c>
      <c r="I968" s="832" t="s">
        <v>2530</v>
      </c>
      <c r="J968" s="832" t="s">
        <v>2531</v>
      </c>
      <c r="K968" s="832" t="s">
        <v>2532</v>
      </c>
      <c r="L968" s="835">
        <v>129.75</v>
      </c>
      <c r="M968" s="835">
        <v>259.5</v>
      </c>
      <c r="N968" s="832">
        <v>2</v>
      </c>
      <c r="O968" s="836">
        <v>0.5</v>
      </c>
      <c r="P968" s="835">
        <v>259.5</v>
      </c>
      <c r="Q968" s="837">
        <v>1</v>
      </c>
      <c r="R968" s="832">
        <v>2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12</v>
      </c>
      <c r="B969" s="832" t="s">
        <v>1253</v>
      </c>
      <c r="C969" s="832" t="s">
        <v>1259</v>
      </c>
      <c r="D969" s="833" t="s">
        <v>2928</v>
      </c>
      <c r="E969" s="834" t="s">
        <v>1286</v>
      </c>
      <c r="F969" s="832" t="s">
        <v>1254</v>
      </c>
      <c r="G969" s="832" t="s">
        <v>1917</v>
      </c>
      <c r="H969" s="832" t="s">
        <v>628</v>
      </c>
      <c r="I969" s="832" t="s">
        <v>2533</v>
      </c>
      <c r="J969" s="832" t="s">
        <v>1919</v>
      </c>
      <c r="K969" s="832" t="s">
        <v>1920</v>
      </c>
      <c r="L969" s="835">
        <v>103.8</v>
      </c>
      <c r="M969" s="835">
        <v>207.6</v>
      </c>
      <c r="N969" s="832">
        <v>2</v>
      </c>
      <c r="O969" s="836">
        <v>0.5</v>
      </c>
      <c r="P969" s="835">
        <v>207.6</v>
      </c>
      <c r="Q969" s="837">
        <v>1</v>
      </c>
      <c r="R969" s="832">
        <v>2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12</v>
      </c>
      <c r="B970" s="832" t="s">
        <v>1253</v>
      </c>
      <c r="C970" s="832" t="s">
        <v>1259</v>
      </c>
      <c r="D970" s="833" t="s">
        <v>2928</v>
      </c>
      <c r="E970" s="834" t="s">
        <v>1286</v>
      </c>
      <c r="F970" s="832" t="s">
        <v>1254</v>
      </c>
      <c r="G970" s="832" t="s">
        <v>1364</v>
      </c>
      <c r="H970" s="832" t="s">
        <v>628</v>
      </c>
      <c r="I970" s="832" t="s">
        <v>1230</v>
      </c>
      <c r="J970" s="832" t="s">
        <v>906</v>
      </c>
      <c r="K970" s="832" t="s">
        <v>1231</v>
      </c>
      <c r="L970" s="835">
        <v>117.55</v>
      </c>
      <c r="M970" s="835">
        <v>235.1</v>
      </c>
      <c r="N970" s="832">
        <v>2</v>
      </c>
      <c r="O970" s="836">
        <v>2</v>
      </c>
      <c r="P970" s="835">
        <v>235.1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12</v>
      </c>
      <c r="B971" s="832" t="s">
        <v>1253</v>
      </c>
      <c r="C971" s="832" t="s">
        <v>1259</v>
      </c>
      <c r="D971" s="833" t="s">
        <v>2928</v>
      </c>
      <c r="E971" s="834" t="s">
        <v>1286</v>
      </c>
      <c r="F971" s="832" t="s">
        <v>1254</v>
      </c>
      <c r="G971" s="832" t="s">
        <v>1305</v>
      </c>
      <c r="H971" s="832" t="s">
        <v>586</v>
      </c>
      <c r="I971" s="832" t="s">
        <v>1422</v>
      </c>
      <c r="J971" s="832" t="s">
        <v>1423</v>
      </c>
      <c r="K971" s="832" t="s">
        <v>958</v>
      </c>
      <c r="L971" s="835">
        <v>78.33</v>
      </c>
      <c r="M971" s="835">
        <v>156.66</v>
      </c>
      <c r="N971" s="832">
        <v>2</v>
      </c>
      <c r="O971" s="836">
        <v>1</v>
      </c>
      <c r="P971" s="835">
        <v>156.66</v>
      </c>
      <c r="Q971" s="837">
        <v>1</v>
      </c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1253</v>
      </c>
      <c r="C972" s="832" t="s">
        <v>1259</v>
      </c>
      <c r="D972" s="833" t="s">
        <v>2928</v>
      </c>
      <c r="E972" s="834" t="s">
        <v>1286</v>
      </c>
      <c r="F972" s="832" t="s">
        <v>1254</v>
      </c>
      <c r="G972" s="832" t="s">
        <v>2316</v>
      </c>
      <c r="H972" s="832" t="s">
        <v>586</v>
      </c>
      <c r="I972" s="832" t="s">
        <v>2317</v>
      </c>
      <c r="J972" s="832" t="s">
        <v>682</v>
      </c>
      <c r="K972" s="832" t="s">
        <v>2318</v>
      </c>
      <c r="L972" s="835">
        <v>273.33</v>
      </c>
      <c r="M972" s="835">
        <v>273.33</v>
      </c>
      <c r="N972" s="832">
        <v>1</v>
      </c>
      <c r="O972" s="836">
        <v>1</v>
      </c>
      <c r="P972" s="835">
        <v>273.33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12</v>
      </c>
      <c r="B973" s="832" t="s">
        <v>1253</v>
      </c>
      <c r="C973" s="832" t="s">
        <v>1259</v>
      </c>
      <c r="D973" s="833" t="s">
        <v>2928</v>
      </c>
      <c r="E973" s="834" t="s">
        <v>1286</v>
      </c>
      <c r="F973" s="832" t="s">
        <v>1254</v>
      </c>
      <c r="G973" s="832" t="s">
        <v>1447</v>
      </c>
      <c r="H973" s="832" t="s">
        <v>586</v>
      </c>
      <c r="I973" s="832" t="s">
        <v>1451</v>
      </c>
      <c r="J973" s="832" t="s">
        <v>1449</v>
      </c>
      <c r="K973" s="832" t="s">
        <v>1452</v>
      </c>
      <c r="L973" s="835">
        <v>717.59</v>
      </c>
      <c r="M973" s="835">
        <v>717.59</v>
      </c>
      <c r="N973" s="832">
        <v>1</v>
      </c>
      <c r="O973" s="836">
        <v>1</v>
      </c>
      <c r="P973" s="835">
        <v>717.59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12</v>
      </c>
      <c r="B974" s="832" t="s">
        <v>1253</v>
      </c>
      <c r="C974" s="832" t="s">
        <v>1259</v>
      </c>
      <c r="D974" s="833" t="s">
        <v>2928</v>
      </c>
      <c r="E974" s="834" t="s">
        <v>1286</v>
      </c>
      <c r="F974" s="832" t="s">
        <v>1254</v>
      </c>
      <c r="G974" s="832" t="s">
        <v>2534</v>
      </c>
      <c r="H974" s="832" t="s">
        <v>586</v>
      </c>
      <c r="I974" s="832" t="s">
        <v>2535</v>
      </c>
      <c r="J974" s="832" t="s">
        <v>2536</v>
      </c>
      <c r="K974" s="832" t="s">
        <v>2537</v>
      </c>
      <c r="L974" s="835">
        <v>121.07</v>
      </c>
      <c r="M974" s="835">
        <v>121.07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12</v>
      </c>
      <c r="B975" s="832" t="s">
        <v>1253</v>
      </c>
      <c r="C975" s="832" t="s">
        <v>1259</v>
      </c>
      <c r="D975" s="833" t="s">
        <v>2928</v>
      </c>
      <c r="E975" s="834" t="s">
        <v>1286</v>
      </c>
      <c r="F975" s="832" t="s">
        <v>1254</v>
      </c>
      <c r="G975" s="832" t="s">
        <v>2538</v>
      </c>
      <c r="H975" s="832" t="s">
        <v>586</v>
      </c>
      <c r="I975" s="832" t="s">
        <v>2539</v>
      </c>
      <c r="J975" s="832" t="s">
        <v>2540</v>
      </c>
      <c r="K975" s="832" t="s">
        <v>2541</v>
      </c>
      <c r="L975" s="835">
        <v>0</v>
      </c>
      <c r="M975" s="835">
        <v>0</v>
      </c>
      <c r="N975" s="832">
        <v>1</v>
      </c>
      <c r="O975" s="836">
        <v>0.5</v>
      </c>
      <c r="P975" s="835">
        <v>0</v>
      </c>
      <c r="Q975" s="837"/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12</v>
      </c>
      <c r="B976" s="832" t="s">
        <v>1253</v>
      </c>
      <c r="C976" s="832" t="s">
        <v>1259</v>
      </c>
      <c r="D976" s="833" t="s">
        <v>2928</v>
      </c>
      <c r="E976" s="834" t="s">
        <v>1286</v>
      </c>
      <c r="F976" s="832" t="s">
        <v>1254</v>
      </c>
      <c r="G976" s="832" t="s">
        <v>2542</v>
      </c>
      <c r="H976" s="832" t="s">
        <v>586</v>
      </c>
      <c r="I976" s="832" t="s">
        <v>2543</v>
      </c>
      <c r="J976" s="832" t="s">
        <v>2544</v>
      </c>
      <c r="K976" s="832" t="s">
        <v>2545</v>
      </c>
      <c r="L976" s="835">
        <v>18.809999999999999</v>
      </c>
      <c r="M976" s="835">
        <v>37.619999999999997</v>
      </c>
      <c r="N976" s="832">
        <v>2</v>
      </c>
      <c r="O976" s="836">
        <v>0.5</v>
      </c>
      <c r="P976" s="835">
        <v>37.619999999999997</v>
      </c>
      <c r="Q976" s="837">
        <v>1</v>
      </c>
      <c r="R976" s="832">
        <v>2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12</v>
      </c>
      <c r="B977" s="832" t="s">
        <v>1253</v>
      </c>
      <c r="C977" s="832" t="s">
        <v>1259</v>
      </c>
      <c r="D977" s="833" t="s">
        <v>2928</v>
      </c>
      <c r="E977" s="834" t="s">
        <v>1286</v>
      </c>
      <c r="F977" s="832" t="s">
        <v>1254</v>
      </c>
      <c r="G977" s="832" t="s">
        <v>1457</v>
      </c>
      <c r="H977" s="832" t="s">
        <v>586</v>
      </c>
      <c r="I977" s="832" t="s">
        <v>1458</v>
      </c>
      <c r="J977" s="832" t="s">
        <v>1459</v>
      </c>
      <c r="K977" s="832" t="s">
        <v>1460</v>
      </c>
      <c r="L977" s="835">
        <v>45.89</v>
      </c>
      <c r="M977" s="835">
        <v>45.89</v>
      </c>
      <c r="N977" s="832">
        <v>1</v>
      </c>
      <c r="O977" s="836">
        <v>1</v>
      </c>
      <c r="P977" s="835">
        <v>45.89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12</v>
      </c>
      <c r="B978" s="832" t="s">
        <v>1253</v>
      </c>
      <c r="C978" s="832" t="s">
        <v>1259</v>
      </c>
      <c r="D978" s="833" t="s">
        <v>2928</v>
      </c>
      <c r="E978" s="834" t="s">
        <v>1286</v>
      </c>
      <c r="F978" s="832" t="s">
        <v>1254</v>
      </c>
      <c r="G978" s="832" t="s">
        <v>2546</v>
      </c>
      <c r="H978" s="832" t="s">
        <v>586</v>
      </c>
      <c r="I978" s="832" t="s">
        <v>2547</v>
      </c>
      <c r="J978" s="832" t="s">
        <v>2548</v>
      </c>
      <c r="K978" s="832" t="s">
        <v>2549</v>
      </c>
      <c r="L978" s="835">
        <v>131.02000000000001</v>
      </c>
      <c r="M978" s="835">
        <v>131.02000000000001</v>
      </c>
      <c r="N978" s="832">
        <v>1</v>
      </c>
      <c r="O978" s="836">
        <v>0.5</v>
      </c>
      <c r="P978" s="835">
        <v>131.02000000000001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12</v>
      </c>
      <c r="B979" s="832" t="s">
        <v>1253</v>
      </c>
      <c r="C979" s="832" t="s">
        <v>1259</v>
      </c>
      <c r="D979" s="833" t="s">
        <v>2928</v>
      </c>
      <c r="E979" s="834" t="s">
        <v>1286</v>
      </c>
      <c r="F979" s="832" t="s">
        <v>1254</v>
      </c>
      <c r="G979" s="832" t="s">
        <v>1320</v>
      </c>
      <c r="H979" s="832" t="s">
        <v>628</v>
      </c>
      <c r="I979" s="832" t="s">
        <v>1327</v>
      </c>
      <c r="J979" s="832" t="s">
        <v>1325</v>
      </c>
      <c r="K979" s="832" t="s">
        <v>1328</v>
      </c>
      <c r="L979" s="835">
        <v>490.89</v>
      </c>
      <c r="M979" s="835">
        <v>490.89</v>
      </c>
      <c r="N979" s="832">
        <v>1</v>
      </c>
      <c r="O979" s="836">
        <v>0.5</v>
      </c>
      <c r="P979" s="835">
        <v>490.89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12</v>
      </c>
      <c r="B980" s="832" t="s">
        <v>1253</v>
      </c>
      <c r="C980" s="832" t="s">
        <v>1259</v>
      </c>
      <c r="D980" s="833" t="s">
        <v>2928</v>
      </c>
      <c r="E980" s="834" t="s">
        <v>1286</v>
      </c>
      <c r="F980" s="832" t="s">
        <v>1254</v>
      </c>
      <c r="G980" s="832" t="s">
        <v>1320</v>
      </c>
      <c r="H980" s="832" t="s">
        <v>586</v>
      </c>
      <c r="I980" s="832" t="s">
        <v>2105</v>
      </c>
      <c r="J980" s="832" t="s">
        <v>1325</v>
      </c>
      <c r="K980" s="832" t="s">
        <v>2106</v>
      </c>
      <c r="L980" s="835">
        <v>147.26</v>
      </c>
      <c r="M980" s="835">
        <v>147.26</v>
      </c>
      <c r="N980" s="832">
        <v>1</v>
      </c>
      <c r="O980" s="836">
        <v>0.5</v>
      </c>
      <c r="P980" s="835">
        <v>147.26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12</v>
      </c>
      <c r="B981" s="832" t="s">
        <v>1253</v>
      </c>
      <c r="C981" s="832" t="s">
        <v>1259</v>
      </c>
      <c r="D981" s="833" t="s">
        <v>2928</v>
      </c>
      <c r="E981" s="834" t="s">
        <v>1286</v>
      </c>
      <c r="F981" s="832" t="s">
        <v>1254</v>
      </c>
      <c r="G981" s="832" t="s">
        <v>1473</v>
      </c>
      <c r="H981" s="832" t="s">
        <v>586</v>
      </c>
      <c r="I981" s="832" t="s">
        <v>2357</v>
      </c>
      <c r="J981" s="832" t="s">
        <v>2358</v>
      </c>
      <c r="K981" s="832" t="s">
        <v>2359</v>
      </c>
      <c r="L981" s="835">
        <v>35.25</v>
      </c>
      <c r="M981" s="835">
        <v>35.25</v>
      </c>
      <c r="N981" s="832">
        <v>1</v>
      </c>
      <c r="O981" s="836">
        <v>1</v>
      </c>
      <c r="P981" s="835">
        <v>35.25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1253</v>
      </c>
      <c r="C982" s="832" t="s">
        <v>1259</v>
      </c>
      <c r="D982" s="833" t="s">
        <v>2928</v>
      </c>
      <c r="E982" s="834" t="s">
        <v>1286</v>
      </c>
      <c r="F982" s="832" t="s">
        <v>1254</v>
      </c>
      <c r="G982" s="832" t="s">
        <v>1347</v>
      </c>
      <c r="H982" s="832" t="s">
        <v>586</v>
      </c>
      <c r="I982" s="832" t="s">
        <v>1348</v>
      </c>
      <c r="J982" s="832" t="s">
        <v>1349</v>
      </c>
      <c r="K982" s="832" t="s">
        <v>1350</v>
      </c>
      <c r="L982" s="835">
        <v>174.59</v>
      </c>
      <c r="M982" s="835">
        <v>523.77</v>
      </c>
      <c r="N982" s="832">
        <v>3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12</v>
      </c>
      <c r="B983" s="832" t="s">
        <v>1253</v>
      </c>
      <c r="C983" s="832" t="s">
        <v>1259</v>
      </c>
      <c r="D983" s="833" t="s">
        <v>2928</v>
      </c>
      <c r="E983" s="834" t="s">
        <v>1286</v>
      </c>
      <c r="F983" s="832" t="s">
        <v>1254</v>
      </c>
      <c r="G983" s="832" t="s">
        <v>1355</v>
      </c>
      <c r="H983" s="832" t="s">
        <v>586</v>
      </c>
      <c r="I983" s="832" t="s">
        <v>1482</v>
      </c>
      <c r="J983" s="832" t="s">
        <v>750</v>
      </c>
      <c r="K983" s="832" t="s">
        <v>1483</v>
      </c>
      <c r="L983" s="835">
        <v>103.67</v>
      </c>
      <c r="M983" s="835">
        <v>103.67</v>
      </c>
      <c r="N983" s="832">
        <v>1</v>
      </c>
      <c r="O983" s="836">
        <v>0.5</v>
      </c>
      <c r="P983" s="835">
        <v>103.67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12</v>
      </c>
      <c r="B984" s="832" t="s">
        <v>1253</v>
      </c>
      <c r="C984" s="832" t="s">
        <v>1259</v>
      </c>
      <c r="D984" s="833" t="s">
        <v>2928</v>
      </c>
      <c r="E984" s="834" t="s">
        <v>1286</v>
      </c>
      <c r="F984" s="832" t="s">
        <v>1254</v>
      </c>
      <c r="G984" s="832" t="s">
        <v>1355</v>
      </c>
      <c r="H984" s="832" t="s">
        <v>586</v>
      </c>
      <c r="I984" s="832" t="s">
        <v>1356</v>
      </c>
      <c r="J984" s="832" t="s">
        <v>750</v>
      </c>
      <c r="K984" s="832" t="s">
        <v>1357</v>
      </c>
      <c r="L984" s="835">
        <v>103.67</v>
      </c>
      <c r="M984" s="835">
        <v>103.67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12</v>
      </c>
      <c r="B985" s="832" t="s">
        <v>1253</v>
      </c>
      <c r="C985" s="832" t="s">
        <v>1259</v>
      </c>
      <c r="D985" s="833" t="s">
        <v>2928</v>
      </c>
      <c r="E985" s="834" t="s">
        <v>1286</v>
      </c>
      <c r="F985" s="832" t="s">
        <v>1254</v>
      </c>
      <c r="G985" s="832" t="s">
        <v>1385</v>
      </c>
      <c r="H985" s="832" t="s">
        <v>586</v>
      </c>
      <c r="I985" s="832" t="s">
        <v>1386</v>
      </c>
      <c r="J985" s="832" t="s">
        <v>1387</v>
      </c>
      <c r="K985" s="832" t="s">
        <v>1388</v>
      </c>
      <c r="L985" s="835">
        <v>432.12</v>
      </c>
      <c r="M985" s="835">
        <v>1296.3600000000001</v>
      </c>
      <c r="N985" s="832">
        <v>3</v>
      </c>
      <c r="O985" s="836">
        <v>0.5</v>
      </c>
      <c r="P985" s="835">
        <v>1296.3600000000001</v>
      </c>
      <c r="Q985" s="837">
        <v>1</v>
      </c>
      <c r="R985" s="832">
        <v>3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12</v>
      </c>
      <c r="B986" s="832" t="s">
        <v>1253</v>
      </c>
      <c r="C986" s="832" t="s">
        <v>1259</v>
      </c>
      <c r="D986" s="833" t="s">
        <v>2928</v>
      </c>
      <c r="E986" s="834" t="s">
        <v>1286</v>
      </c>
      <c r="F986" s="832" t="s">
        <v>1254</v>
      </c>
      <c r="G986" s="832" t="s">
        <v>1385</v>
      </c>
      <c r="H986" s="832" t="s">
        <v>586</v>
      </c>
      <c r="I986" s="832" t="s">
        <v>1487</v>
      </c>
      <c r="J986" s="832" t="s">
        <v>1387</v>
      </c>
      <c r="K986" s="832" t="s">
        <v>1388</v>
      </c>
      <c r="L986" s="835">
        <v>432.12</v>
      </c>
      <c r="M986" s="835">
        <v>1296.3600000000001</v>
      </c>
      <c r="N986" s="832">
        <v>3</v>
      </c>
      <c r="O986" s="836">
        <v>0.5</v>
      </c>
      <c r="P986" s="835">
        <v>1296.3600000000001</v>
      </c>
      <c r="Q986" s="837">
        <v>1</v>
      </c>
      <c r="R986" s="832">
        <v>3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12</v>
      </c>
      <c r="B987" s="832" t="s">
        <v>1253</v>
      </c>
      <c r="C987" s="832" t="s">
        <v>1259</v>
      </c>
      <c r="D987" s="833" t="s">
        <v>2928</v>
      </c>
      <c r="E987" s="834" t="s">
        <v>1286</v>
      </c>
      <c r="F987" s="832" t="s">
        <v>1254</v>
      </c>
      <c r="G987" s="832" t="s">
        <v>1385</v>
      </c>
      <c r="H987" s="832" t="s">
        <v>586</v>
      </c>
      <c r="I987" s="832" t="s">
        <v>1490</v>
      </c>
      <c r="J987" s="832" t="s">
        <v>1491</v>
      </c>
      <c r="K987" s="832" t="s">
        <v>1492</v>
      </c>
      <c r="L987" s="835">
        <v>89.88</v>
      </c>
      <c r="M987" s="835">
        <v>269.64</v>
      </c>
      <c r="N987" s="832">
        <v>3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12</v>
      </c>
      <c r="B988" s="832" t="s">
        <v>1253</v>
      </c>
      <c r="C988" s="832" t="s">
        <v>1259</v>
      </c>
      <c r="D988" s="833" t="s">
        <v>2928</v>
      </c>
      <c r="E988" s="834" t="s">
        <v>1286</v>
      </c>
      <c r="F988" s="832" t="s">
        <v>1254</v>
      </c>
      <c r="G988" s="832" t="s">
        <v>2550</v>
      </c>
      <c r="H988" s="832" t="s">
        <v>586</v>
      </c>
      <c r="I988" s="832" t="s">
        <v>2551</v>
      </c>
      <c r="J988" s="832" t="s">
        <v>2552</v>
      </c>
      <c r="K988" s="832" t="s">
        <v>2553</v>
      </c>
      <c r="L988" s="835">
        <v>453.79</v>
      </c>
      <c r="M988" s="835">
        <v>907.58</v>
      </c>
      <c r="N988" s="832">
        <v>2</v>
      </c>
      <c r="O988" s="836">
        <v>1</v>
      </c>
      <c r="P988" s="835">
        <v>907.58</v>
      </c>
      <c r="Q988" s="837">
        <v>1</v>
      </c>
      <c r="R988" s="832">
        <v>2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12</v>
      </c>
      <c r="B989" s="832" t="s">
        <v>1253</v>
      </c>
      <c r="C989" s="832" t="s">
        <v>1259</v>
      </c>
      <c r="D989" s="833" t="s">
        <v>2928</v>
      </c>
      <c r="E989" s="834" t="s">
        <v>1286</v>
      </c>
      <c r="F989" s="832" t="s">
        <v>1254</v>
      </c>
      <c r="G989" s="832" t="s">
        <v>1332</v>
      </c>
      <c r="H989" s="832" t="s">
        <v>586</v>
      </c>
      <c r="I989" s="832" t="s">
        <v>1333</v>
      </c>
      <c r="J989" s="832" t="s">
        <v>1334</v>
      </c>
      <c r="K989" s="832" t="s">
        <v>1335</v>
      </c>
      <c r="L989" s="835">
        <v>308.69</v>
      </c>
      <c r="M989" s="835">
        <v>1234.76</v>
      </c>
      <c r="N989" s="832">
        <v>4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12</v>
      </c>
      <c r="B990" s="832" t="s">
        <v>1253</v>
      </c>
      <c r="C990" s="832" t="s">
        <v>1259</v>
      </c>
      <c r="D990" s="833" t="s">
        <v>2928</v>
      </c>
      <c r="E990" s="834" t="s">
        <v>1286</v>
      </c>
      <c r="F990" s="832" t="s">
        <v>1254</v>
      </c>
      <c r="G990" s="832" t="s">
        <v>1495</v>
      </c>
      <c r="H990" s="832" t="s">
        <v>586</v>
      </c>
      <c r="I990" s="832" t="s">
        <v>1496</v>
      </c>
      <c r="J990" s="832" t="s">
        <v>1497</v>
      </c>
      <c r="K990" s="832" t="s">
        <v>1498</v>
      </c>
      <c r="L990" s="835">
        <v>0</v>
      </c>
      <c r="M990" s="835">
        <v>0</v>
      </c>
      <c r="N990" s="832">
        <v>2</v>
      </c>
      <c r="O990" s="836">
        <v>1.5</v>
      </c>
      <c r="P990" s="835">
        <v>0</v>
      </c>
      <c r="Q990" s="837"/>
      <c r="R990" s="832">
        <v>2</v>
      </c>
      <c r="S990" s="837">
        <v>1</v>
      </c>
      <c r="T990" s="836">
        <v>1.5</v>
      </c>
      <c r="U990" s="838">
        <v>1</v>
      </c>
    </row>
    <row r="991" spans="1:21" ht="14.4" customHeight="1" x14ac:dyDescent="0.3">
      <c r="A991" s="831">
        <v>12</v>
      </c>
      <c r="B991" s="832" t="s">
        <v>1253</v>
      </c>
      <c r="C991" s="832" t="s">
        <v>1259</v>
      </c>
      <c r="D991" s="833" t="s">
        <v>2928</v>
      </c>
      <c r="E991" s="834" t="s">
        <v>1286</v>
      </c>
      <c r="F991" s="832" t="s">
        <v>1254</v>
      </c>
      <c r="G991" s="832" t="s">
        <v>1508</v>
      </c>
      <c r="H991" s="832" t="s">
        <v>586</v>
      </c>
      <c r="I991" s="832" t="s">
        <v>1509</v>
      </c>
      <c r="J991" s="832" t="s">
        <v>1510</v>
      </c>
      <c r="K991" s="832" t="s">
        <v>1511</v>
      </c>
      <c r="L991" s="835">
        <v>1543.27</v>
      </c>
      <c r="M991" s="835">
        <v>3086.54</v>
      </c>
      <c r="N991" s="832">
        <v>2</v>
      </c>
      <c r="O991" s="836">
        <v>2</v>
      </c>
      <c r="P991" s="835">
        <v>1543.27</v>
      </c>
      <c r="Q991" s="837">
        <v>0.5</v>
      </c>
      <c r="R991" s="832">
        <v>1</v>
      </c>
      <c r="S991" s="837">
        <v>0.5</v>
      </c>
      <c r="T991" s="836">
        <v>1</v>
      </c>
      <c r="U991" s="838">
        <v>0.5</v>
      </c>
    </row>
    <row r="992" spans="1:21" ht="14.4" customHeight="1" x14ac:dyDescent="0.3">
      <c r="A992" s="831">
        <v>12</v>
      </c>
      <c r="B992" s="832" t="s">
        <v>1253</v>
      </c>
      <c r="C992" s="832" t="s">
        <v>1259</v>
      </c>
      <c r="D992" s="833" t="s">
        <v>2928</v>
      </c>
      <c r="E992" s="834" t="s">
        <v>1286</v>
      </c>
      <c r="F992" s="832" t="s">
        <v>1254</v>
      </c>
      <c r="G992" s="832" t="s">
        <v>1307</v>
      </c>
      <c r="H992" s="832" t="s">
        <v>586</v>
      </c>
      <c r="I992" s="832" t="s">
        <v>1358</v>
      </c>
      <c r="J992" s="832" t="s">
        <v>983</v>
      </c>
      <c r="K992" s="832" t="s">
        <v>1310</v>
      </c>
      <c r="L992" s="835">
        <v>42.54</v>
      </c>
      <c r="M992" s="835">
        <v>85.08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12</v>
      </c>
      <c r="B993" s="832" t="s">
        <v>1253</v>
      </c>
      <c r="C993" s="832" t="s">
        <v>1259</v>
      </c>
      <c r="D993" s="833" t="s">
        <v>2928</v>
      </c>
      <c r="E993" s="834" t="s">
        <v>1286</v>
      </c>
      <c r="F993" s="832" t="s">
        <v>1254</v>
      </c>
      <c r="G993" s="832" t="s">
        <v>1696</v>
      </c>
      <c r="H993" s="832" t="s">
        <v>586</v>
      </c>
      <c r="I993" s="832" t="s">
        <v>1697</v>
      </c>
      <c r="J993" s="832" t="s">
        <v>1698</v>
      </c>
      <c r="K993" s="832" t="s">
        <v>1699</v>
      </c>
      <c r="L993" s="835">
        <v>0</v>
      </c>
      <c r="M993" s="835">
        <v>0</v>
      </c>
      <c r="N993" s="832">
        <v>2</v>
      </c>
      <c r="O993" s="836">
        <v>2</v>
      </c>
      <c r="P993" s="835">
        <v>0</v>
      </c>
      <c r="Q993" s="837"/>
      <c r="R993" s="832">
        <v>1</v>
      </c>
      <c r="S993" s="837">
        <v>0.5</v>
      </c>
      <c r="T993" s="836">
        <v>1</v>
      </c>
      <c r="U993" s="838">
        <v>0.5</v>
      </c>
    </row>
    <row r="994" spans="1:21" ht="14.4" customHeight="1" x14ac:dyDescent="0.3">
      <c r="A994" s="831">
        <v>12</v>
      </c>
      <c r="B994" s="832" t="s">
        <v>1253</v>
      </c>
      <c r="C994" s="832" t="s">
        <v>1259</v>
      </c>
      <c r="D994" s="833" t="s">
        <v>2928</v>
      </c>
      <c r="E994" s="834" t="s">
        <v>1286</v>
      </c>
      <c r="F994" s="832" t="s">
        <v>1254</v>
      </c>
      <c r="G994" s="832" t="s">
        <v>1514</v>
      </c>
      <c r="H994" s="832" t="s">
        <v>628</v>
      </c>
      <c r="I994" s="832" t="s">
        <v>1140</v>
      </c>
      <c r="J994" s="832" t="s">
        <v>721</v>
      </c>
      <c r="K994" s="832" t="s">
        <v>1141</v>
      </c>
      <c r="L994" s="835">
        <v>300.31</v>
      </c>
      <c r="M994" s="835">
        <v>2102.17</v>
      </c>
      <c r="N994" s="832">
        <v>7</v>
      </c>
      <c r="O994" s="836">
        <v>6</v>
      </c>
      <c r="P994" s="835">
        <v>1501.55</v>
      </c>
      <c r="Q994" s="837">
        <v>0.71428571428571419</v>
      </c>
      <c r="R994" s="832">
        <v>5</v>
      </c>
      <c r="S994" s="837">
        <v>0.7142857142857143</v>
      </c>
      <c r="T994" s="836">
        <v>4</v>
      </c>
      <c r="U994" s="838">
        <v>0.66666666666666663</v>
      </c>
    </row>
    <row r="995" spans="1:21" ht="14.4" customHeight="1" x14ac:dyDescent="0.3">
      <c r="A995" s="831">
        <v>12</v>
      </c>
      <c r="B995" s="832" t="s">
        <v>1253</v>
      </c>
      <c r="C995" s="832" t="s">
        <v>1259</v>
      </c>
      <c r="D995" s="833" t="s">
        <v>2928</v>
      </c>
      <c r="E995" s="834" t="s">
        <v>1286</v>
      </c>
      <c r="F995" s="832" t="s">
        <v>1254</v>
      </c>
      <c r="G995" s="832" t="s">
        <v>1514</v>
      </c>
      <c r="H995" s="832" t="s">
        <v>628</v>
      </c>
      <c r="I995" s="832" t="s">
        <v>1704</v>
      </c>
      <c r="J995" s="832" t="s">
        <v>721</v>
      </c>
      <c r="K995" s="832" t="s">
        <v>1705</v>
      </c>
      <c r="L995" s="835">
        <v>333.68</v>
      </c>
      <c r="M995" s="835">
        <v>1334.72</v>
      </c>
      <c r="N995" s="832">
        <v>4</v>
      </c>
      <c r="O995" s="836">
        <v>3.5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1253</v>
      </c>
      <c r="C996" s="832" t="s">
        <v>1259</v>
      </c>
      <c r="D996" s="833" t="s">
        <v>2928</v>
      </c>
      <c r="E996" s="834" t="s">
        <v>1286</v>
      </c>
      <c r="F996" s="832" t="s">
        <v>1254</v>
      </c>
      <c r="G996" s="832" t="s">
        <v>1869</v>
      </c>
      <c r="H996" s="832" t="s">
        <v>586</v>
      </c>
      <c r="I996" s="832" t="s">
        <v>2554</v>
      </c>
      <c r="J996" s="832" t="s">
        <v>2555</v>
      </c>
      <c r="K996" s="832" t="s">
        <v>2556</v>
      </c>
      <c r="L996" s="835">
        <v>25.12</v>
      </c>
      <c r="M996" s="835">
        <v>25.12</v>
      </c>
      <c r="N996" s="832">
        <v>1</v>
      </c>
      <c r="O996" s="836">
        <v>0.5</v>
      </c>
      <c r="P996" s="835">
        <v>25.12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12</v>
      </c>
      <c r="B997" s="832" t="s">
        <v>1253</v>
      </c>
      <c r="C997" s="832" t="s">
        <v>1259</v>
      </c>
      <c r="D997" s="833" t="s">
        <v>2928</v>
      </c>
      <c r="E997" s="834" t="s">
        <v>1286</v>
      </c>
      <c r="F997" s="832" t="s">
        <v>1254</v>
      </c>
      <c r="G997" s="832" t="s">
        <v>2557</v>
      </c>
      <c r="H997" s="832" t="s">
        <v>586</v>
      </c>
      <c r="I997" s="832" t="s">
        <v>2558</v>
      </c>
      <c r="J997" s="832" t="s">
        <v>2559</v>
      </c>
      <c r="K997" s="832" t="s">
        <v>2560</v>
      </c>
      <c r="L997" s="835">
        <v>393.94</v>
      </c>
      <c r="M997" s="835">
        <v>393.94</v>
      </c>
      <c r="N997" s="832">
        <v>1</v>
      </c>
      <c r="O997" s="836">
        <v>1</v>
      </c>
      <c r="P997" s="835">
        <v>393.94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12</v>
      </c>
      <c r="B998" s="832" t="s">
        <v>1253</v>
      </c>
      <c r="C998" s="832" t="s">
        <v>1259</v>
      </c>
      <c r="D998" s="833" t="s">
        <v>2928</v>
      </c>
      <c r="E998" s="834" t="s">
        <v>1286</v>
      </c>
      <c r="F998" s="832" t="s">
        <v>1254</v>
      </c>
      <c r="G998" s="832" t="s">
        <v>1730</v>
      </c>
      <c r="H998" s="832" t="s">
        <v>628</v>
      </c>
      <c r="I998" s="832" t="s">
        <v>1221</v>
      </c>
      <c r="J998" s="832" t="s">
        <v>910</v>
      </c>
      <c r="K998" s="832" t="s">
        <v>1222</v>
      </c>
      <c r="L998" s="835">
        <v>0</v>
      </c>
      <c r="M998" s="835">
        <v>0</v>
      </c>
      <c r="N998" s="832">
        <v>6</v>
      </c>
      <c r="O998" s="836">
        <v>5.5</v>
      </c>
      <c r="P998" s="835">
        <v>0</v>
      </c>
      <c r="Q998" s="837"/>
      <c r="R998" s="832">
        <v>6</v>
      </c>
      <c r="S998" s="837">
        <v>1</v>
      </c>
      <c r="T998" s="836">
        <v>5.5</v>
      </c>
      <c r="U998" s="838">
        <v>1</v>
      </c>
    </row>
    <row r="999" spans="1:21" ht="14.4" customHeight="1" x14ac:dyDescent="0.3">
      <c r="A999" s="831">
        <v>12</v>
      </c>
      <c r="B999" s="832" t="s">
        <v>1253</v>
      </c>
      <c r="C999" s="832" t="s">
        <v>1259</v>
      </c>
      <c r="D999" s="833" t="s">
        <v>2928</v>
      </c>
      <c r="E999" s="834" t="s">
        <v>1286</v>
      </c>
      <c r="F999" s="832" t="s">
        <v>1254</v>
      </c>
      <c r="G999" s="832" t="s">
        <v>2561</v>
      </c>
      <c r="H999" s="832" t="s">
        <v>628</v>
      </c>
      <c r="I999" s="832" t="s">
        <v>1088</v>
      </c>
      <c r="J999" s="832" t="s">
        <v>1089</v>
      </c>
      <c r="K999" s="832" t="s">
        <v>1090</v>
      </c>
      <c r="L999" s="835">
        <v>165.63</v>
      </c>
      <c r="M999" s="835">
        <v>165.63</v>
      </c>
      <c r="N999" s="832">
        <v>1</v>
      </c>
      <c r="O999" s="836">
        <v>1</v>
      </c>
      <c r="P999" s="835">
        <v>165.63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12</v>
      </c>
      <c r="B1000" s="832" t="s">
        <v>1253</v>
      </c>
      <c r="C1000" s="832" t="s">
        <v>1259</v>
      </c>
      <c r="D1000" s="833" t="s">
        <v>2928</v>
      </c>
      <c r="E1000" s="834" t="s">
        <v>1286</v>
      </c>
      <c r="F1000" s="832" t="s">
        <v>1254</v>
      </c>
      <c r="G1000" s="832" t="s">
        <v>2562</v>
      </c>
      <c r="H1000" s="832" t="s">
        <v>586</v>
      </c>
      <c r="I1000" s="832" t="s">
        <v>2563</v>
      </c>
      <c r="J1000" s="832" t="s">
        <v>2564</v>
      </c>
      <c r="K1000" s="832" t="s">
        <v>2565</v>
      </c>
      <c r="L1000" s="835">
        <v>0</v>
      </c>
      <c r="M1000" s="835">
        <v>0</v>
      </c>
      <c r="N1000" s="832">
        <v>1</v>
      </c>
      <c r="O1000" s="836">
        <v>1</v>
      </c>
      <c r="P1000" s="835">
        <v>0</v>
      </c>
      <c r="Q1000" s="837"/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12</v>
      </c>
      <c r="B1001" s="832" t="s">
        <v>1253</v>
      </c>
      <c r="C1001" s="832" t="s">
        <v>1259</v>
      </c>
      <c r="D1001" s="833" t="s">
        <v>2928</v>
      </c>
      <c r="E1001" s="834" t="s">
        <v>1286</v>
      </c>
      <c r="F1001" s="832" t="s">
        <v>1254</v>
      </c>
      <c r="G1001" s="832" t="s">
        <v>1952</v>
      </c>
      <c r="H1001" s="832" t="s">
        <v>628</v>
      </c>
      <c r="I1001" s="832" t="s">
        <v>2566</v>
      </c>
      <c r="J1001" s="832" t="s">
        <v>2567</v>
      </c>
      <c r="K1001" s="832" t="s">
        <v>2568</v>
      </c>
      <c r="L1001" s="835">
        <v>50.32</v>
      </c>
      <c r="M1001" s="835">
        <v>150.96</v>
      </c>
      <c r="N1001" s="832">
        <v>3</v>
      </c>
      <c r="O1001" s="836">
        <v>2</v>
      </c>
      <c r="P1001" s="835">
        <v>150.96</v>
      </c>
      <c r="Q1001" s="837">
        <v>1</v>
      </c>
      <c r="R1001" s="832">
        <v>3</v>
      </c>
      <c r="S1001" s="837">
        <v>1</v>
      </c>
      <c r="T1001" s="836">
        <v>2</v>
      </c>
      <c r="U1001" s="838">
        <v>1</v>
      </c>
    </row>
    <row r="1002" spans="1:21" ht="14.4" customHeight="1" x14ac:dyDescent="0.3">
      <c r="A1002" s="831">
        <v>12</v>
      </c>
      <c r="B1002" s="832" t="s">
        <v>1253</v>
      </c>
      <c r="C1002" s="832" t="s">
        <v>1259</v>
      </c>
      <c r="D1002" s="833" t="s">
        <v>2928</v>
      </c>
      <c r="E1002" s="834" t="s">
        <v>1286</v>
      </c>
      <c r="F1002" s="832" t="s">
        <v>1254</v>
      </c>
      <c r="G1002" s="832" t="s">
        <v>1304</v>
      </c>
      <c r="H1002" s="832" t="s">
        <v>628</v>
      </c>
      <c r="I1002" s="832" t="s">
        <v>1157</v>
      </c>
      <c r="J1002" s="832" t="s">
        <v>931</v>
      </c>
      <c r="K1002" s="832" t="s">
        <v>1158</v>
      </c>
      <c r="L1002" s="835">
        <v>154.36000000000001</v>
      </c>
      <c r="M1002" s="835">
        <v>463.08000000000004</v>
      </c>
      <c r="N1002" s="832">
        <v>3</v>
      </c>
      <c r="O1002" s="836">
        <v>1</v>
      </c>
      <c r="P1002" s="835">
        <v>463.08000000000004</v>
      </c>
      <c r="Q1002" s="837">
        <v>1</v>
      </c>
      <c r="R1002" s="832">
        <v>3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12</v>
      </c>
      <c r="B1003" s="832" t="s">
        <v>1253</v>
      </c>
      <c r="C1003" s="832" t="s">
        <v>1259</v>
      </c>
      <c r="D1003" s="833" t="s">
        <v>2928</v>
      </c>
      <c r="E1003" s="834" t="s">
        <v>1286</v>
      </c>
      <c r="F1003" s="832" t="s">
        <v>1254</v>
      </c>
      <c r="G1003" s="832" t="s">
        <v>1304</v>
      </c>
      <c r="H1003" s="832" t="s">
        <v>586</v>
      </c>
      <c r="I1003" s="832" t="s">
        <v>1317</v>
      </c>
      <c r="J1003" s="832" t="s">
        <v>931</v>
      </c>
      <c r="K1003" s="832" t="s">
        <v>1158</v>
      </c>
      <c r="L1003" s="835">
        <v>154.36000000000001</v>
      </c>
      <c r="M1003" s="835">
        <v>154.36000000000001</v>
      </c>
      <c r="N1003" s="832">
        <v>1</v>
      </c>
      <c r="O1003" s="836">
        <v>0.5</v>
      </c>
      <c r="P1003" s="835">
        <v>154.36000000000001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12</v>
      </c>
      <c r="B1004" s="832" t="s">
        <v>1253</v>
      </c>
      <c r="C1004" s="832" t="s">
        <v>1259</v>
      </c>
      <c r="D1004" s="833" t="s">
        <v>2928</v>
      </c>
      <c r="E1004" s="834" t="s">
        <v>1286</v>
      </c>
      <c r="F1004" s="832" t="s">
        <v>1254</v>
      </c>
      <c r="G1004" s="832" t="s">
        <v>2569</v>
      </c>
      <c r="H1004" s="832" t="s">
        <v>586</v>
      </c>
      <c r="I1004" s="832" t="s">
        <v>2570</v>
      </c>
      <c r="J1004" s="832" t="s">
        <v>2571</v>
      </c>
      <c r="K1004" s="832" t="s">
        <v>2572</v>
      </c>
      <c r="L1004" s="835">
        <v>374.79</v>
      </c>
      <c r="M1004" s="835">
        <v>374.79</v>
      </c>
      <c r="N1004" s="832">
        <v>1</v>
      </c>
      <c r="O1004" s="836">
        <v>0.5</v>
      </c>
      <c r="P1004" s="835">
        <v>374.79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12</v>
      </c>
      <c r="B1005" s="832" t="s">
        <v>1253</v>
      </c>
      <c r="C1005" s="832" t="s">
        <v>1259</v>
      </c>
      <c r="D1005" s="833" t="s">
        <v>2928</v>
      </c>
      <c r="E1005" s="834" t="s">
        <v>1286</v>
      </c>
      <c r="F1005" s="832" t="s">
        <v>1254</v>
      </c>
      <c r="G1005" s="832" t="s">
        <v>2569</v>
      </c>
      <c r="H1005" s="832" t="s">
        <v>586</v>
      </c>
      <c r="I1005" s="832" t="s">
        <v>2573</v>
      </c>
      <c r="J1005" s="832" t="s">
        <v>2574</v>
      </c>
      <c r="K1005" s="832" t="s">
        <v>2575</v>
      </c>
      <c r="L1005" s="835">
        <v>239.96</v>
      </c>
      <c r="M1005" s="835">
        <v>239.96</v>
      </c>
      <c r="N1005" s="832">
        <v>1</v>
      </c>
      <c r="O1005" s="836">
        <v>0.5</v>
      </c>
      <c r="P1005" s="835">
        <v>239.96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12</v>
      </c>
      <c r="B1006" s="832" t="s">
        <v>1253</v>
      </c>
      <c r="C1006" s="832" t="s">
        <v>1259</v>
      </c>
      <c r="D1006" s="833" t="s">
        <v>2928</v>
      </c>
      <c r="E1006" s="834" t="s">
        <v>1286</v>
      </c>
      <c r="F1006" s="832" t="s">
        <v>1254</v>
      </c>
      <c r="G1006" s="832" t="s">
        <v>2067</v>
      </c>
      <c r="H1006" s="832" t="s">
        <v>586</v>
      </c>
      <c r="I1006" s="832" t="s">
        <v>2576</v>
      </c>
      <c r="J1006" s="832" t="s">
        <v>2577</v>
      </c>
      <c r="K1006" s="832" t="s">
        <v>2578</v>
      </c>
      <c r="L1006" s="835">
        <v>79.069999999999993</v>
      </c>
      <c r="M1006" s="835">
        <v>237.20999999999998</v>
      </c>
      <c r="N1006" s="832">
        <v>3</v>
      </c>
      <c r="O1006" s="836">
        <v>0.5</v>
      </c>
      <c r="P1006" s="835">
        <v>237.20999999999998</v>
      </c>
      <c r="Q1006" s="837">
        <v>1</v>
      </c>
      <c r="R1006" s="832">
        <v>3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12</v>
      </c>
      <c r="B1007" s="832" t="s">
        <v>1253</v>
      </c>
      <c r="C1007" s="832" t="s">
        <v>1259</v>
      </c>
      <c r="D1007" s="833" t="s">
        <v>2928</v>
      </c>
      <c r="E1007" s="834" t="s">
        <v>1286</v>
      </c>
      <c r="F1007" s="832" t="s">
        <v>1254</v>
      </c>
      <c r="G1007" s="832" t="s">
        <v>2067</v>
      </c>
      <c r="H1007" s="832" t="s">
        <v>586</v>
      </c>
      <c r="I1007" s="832" t="s">
        <v>2579</v>
      </c>
      <c r="J1007" s="832" t="s">
        <v>2069</v>
      </c>
      <c r="K1007" s="832" t="s">
        <v>2070</v>
      </c>
      <c r="L1007" s="835">
        <v>79.069999999999993</v>
      </c>
      <c r="M1007" s="835">
        <v>79.069999999999993</v>
      </c>
      <c r="N1007" s="832">
        <v>1</v>
      </c>
      <c r="O1007" s="836">
        <v>0.5</v>
      </c>
      <c r="P1007" s="835">
        <v>79.069999999999993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12</v>
      </c>
      <c r="B1008" s="832" t="s">
        <v>1253</v>
      </c>
      <c r="C1008" s="832" t="s">
        <v>1259</v>
      </c>
      <c r="D1008" s="833" t="s">
        <v>2928</v>
      </c>
      <c r="E1008" s="834" t="s">
        <v>1287</v>
      </c>
      <c r="F1008" s="832" t="s">
        <v>1254</v>
      </c>
      <c r="G1008" s="832" t="s">
        <v>1403</v>
      </c>
      <c r="H1008" s="832" t="s">
        <v>586</v>
      </c>
      <c r="I1008" s="832" t="s">
        <v>1404</v>
      </c>
      <c r="J1008" s="832" t="s">
        <v>1405</v>
      </c>
      <c r="K1008" s="832" t="s">
        <v>1406</v>
      </c>
      <c r="L1008" s="835">
        <v>0</v>
      </c>
      <c r="M1008" s="835">
        <v>0</v>
      </c>
      <c r="N1008" s="832">
        <v>1</v>
      </c>
      <c r="O1008" s="836">
        <v>0.5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12</v>
      </c>
      <c r="B1009" s="832" t="s">
        <v>1253</v>
      </c>
      <c r="C1009" s="832" t="s">
        <v>1259</v>
      </c>
      <c r="D1009" s="833" t="s">
        <v>2928</v>
      </c>
      <c r="E1009" s="834" t="s">
        <v>1287</v>
      </c>
      <c r="F1009" s="832" t="s">
        <v>1254</v>
      </c>
      <c r="G1009" s="832" t="s">
        <v>1403</v>
      </c>
      <c r="H1009" s="832" t="s">
        <v>586</v>
      </c>
      <c r="I1009" s="832" t="s">
        <v>1645</v>
      </c>
      <c r="J1009" s="832" t="s">
        <v>1646</v>
      </c>
      <c r="K1009" s="832" t="s">
        <v>1647</v>
      </c>
      <c r="L1009" s="835">
        <v>0</v>
      </c>
      <c r="M1009" s="835">
        <v>0</v>
      </c>
      <c r="N1009" s="832">
        <v>5</v>
      </c>
      <c r="O1009" s="836">
        <v>4</v>
      </c>
      <c r="P1009" s="835">
        <v>0</v>
      </c>
      <c r="Q1009" s="837"/>
      <c r="R1009" s="832">
        <v>3</v>
      </c>
      <c r="S1009" s="837">
        <v>0.6</v>
      </c>
      <c r="T1009" s="836">
        <v>2.5</v>
      </c>
      <c r="U1009" s="838">
        <v>0.625</v>
      </c>
    </row>
    <row r="1010" spans="1:21" ht="14.4" customHeight="1" x14ac:dyDescent="0.3">
      <c r="A1010" s="831">
        <v>12</v>
      </c>
      <c r="B1010" s="832" t="s">
        <v>1253</v>
      </c>
      <c r="C1010" s="832" t="s">
        <v>1259</v>
      </c>
      <c r="D1010" s="833" t="s">
        <v>2928</v>
      </c>
      <c r="E1010" s="834" t="s">
        <v>1287</v>
      </c>
      <c r="F1010" s="832" t="s">
        <v>1254</v>
      </c>
      <c r="G1010" s="832" t="s">
        <v>1413</v>
      </c>
      <c r="H1010" s="832" t="s">
        <v>628</v>
      </c>
      <c r="I1010" s="832" t="s">
        <v>1662</v>
      </c>
      <c r="J1010" s="832" t="s">
        <v>1415</v>
      </c>
      <c r="K1010" s="832" t="s">
        <v>1663</v>
      </c>
      <c r="L1010" s="835">
        <v>3818.86</v>
      </c>
      <c r="M1010" s="835">
        <v>22913.16</v>
      </c>
      <c r="N1010" s="832">
        <v>6</v>
      </c>
      <c r="O1010" s="836">
        <v>5.5</v>
      </c>
      <c r="P1010" s="835">
        <v>19094.3</v>
      </c>
      <c r="Q1010" s="837">
        <v>0.83333333333333326</v>
      </c>
      <c r="R1010" s="832">
        <v>5</v>
      </c>
      <c r="S1010" s="837">
        <v>0.83333333333333337</v>
      </c>
      <c r="T1010" s="836">
        <v>4.5</v>
      </c>
      <c r="U1010" s="838">
        <v>0.81818181818181823</v>
      </c>
    </row>
    <row r="1011" spans="1:21" ht="14.4" customHeight="1" x14ac:dyDescent="0.3">
      <c r="A1011" s="831">
        <v>12</v>
      </c>
      <c r="B1011" s="832" t="s">
        <v>1253</v>
      </c>
      <c r="C1011" s="832" t="s">
        <v>1259</v>
      </c>
      <c r="D1011" s="833" t="s">
        <v>2928</v>
      </c>
      <c r="E1011" s="834" t="s">
        <v>1287</v>
      </c>
      <c r="F1011" s="832" t="s">
        <v>1254</v>
      </c>
      <c r="G1011" s="832" t="s">
        <v>1315</v>
      </c>
      <c r="H1011" s="832" t="s">
        <v>628</v>
      </c>
      <c r="I1011" s="832" t="s">
        <v>1167</v>
      </c>
      <c r="J1011" s="832" t="s">
        <v>1168</v>
      </c>
      <c r="K1011" s="832" t="s">
        <v>958</v>
      </c>
      <c r="L1011" s="835">
        <v>170.52</v>
      </c>
      <c r="M1011" s="835">
        <v>341.04</v>
      </c>
      <c r="N1011" s="832">
        <v>2</v>
      </c>
      <c r="O1011" s="836">
        <v>1</v>
      </c>
      <c r="P1011" s="835">
        <v>341.04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12</v>
      </c>
      <c r="B1012" s="832" t="s">
        <v>1253</v>
      </c>
      <c r="C1012" s="832" t="s">
        <v>1259</v>
      </c>
      <c r="D1012" s="833" t="s">
        <v>2928</v>
      </c>
      <c r="E1012" s="834" t="s">
        <v>1287</v>
      </c>
      <c r="F1012" s="832" t="s">
        <v>1254</v>
      </c>
      <c r="G1012" s="832" t="s">
        <v>1305</v>
      </c>
      <c r="H1012" s="832" t="s">
        <v>586</v>
      </c>
      <c r="I1012" s="832" t="s">
        <v>1422</v>
      </c>
      <c r="J1012" s="832" t="s">
        <v>1423</v>
      </c>
      <c r="K1012" s="832" t="s">
        <v>958</v>
      </c>
      <c r="L1012" s="835">
        <v>78.33</v>
      </c>
      <c r="M1012" s="835">
        <v>156.66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12</v>
      </c>
      <c r="B1013" s="832" t="s">
        <v>1253</v>
      </c>
      <c r="C1013" s="832" t="s">
        <v>1259</v>
      </c>
      <c r="D1013" s="833" t="s">
        <v>2928</v>
      </c>
      <c r="E1013" s="834" t="s">
        <v>1287</v>
      </c>
      <c r="F1013" s="832" t="s">
        <v>1254</v>
      </c>
      <c r="G1013" s="832" t="s">
        <v>1424</v>
      </c>
      <c r="H1013" s="832" t="s">
        <v>586</v>
      </c>
      <c r="I1013" s="832" t="s">
        <v>2308</v>
      </c>
      <c r="J1013" s="832" t="s">
        <v>2309</v>
      </c>
      <c r="K1013" s="832" t="s">
        <v>2310</v>
      </c>
      <c r="L1013" s="835">
        <v>741.88</v>
      </c>
      <c r="M1013" s="835">
        <v>2225.64</v>
      </c>
      <c r="N1013" s="832">
        <v>3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12</v>
      </c>
      <c r="B1014" s="832" t="s">
        <v>1253</v>
      </c>
      <c r="C1014" s="832" t="s">
        <v>1259</v>
      </c>
      <c r="D1014" s="833" t="s">
        <v>2928</v>
      </c>
      <c r="E1014" s="834" t="s">
        <v>1287</v>
      </c>
      <c r="F1014" s="832" t="s">
        <v>1254</v>
      </c>
      <c r="G1014" s="832" t="s">
        <v>2311</v>
      </c>
      <c r="H1014" s="832" t="s">
        <v>586</v>
      </c>
      <c r="I1014" s="832" t="s">
        <v>2314</v>
      </c>
      <c r="J1014" s="832" t="s">
        <v>684</v>
      </c>
      <c r="K1014" s="832" t="s">
        <v>2315</v>
      </c>
      <c r="L1014" s="835">
        <v>37.61</v>
      </c>
      <c r="M1014" s="835">
        <v>37.61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12</v>
      </c>
      <c r="B1015" s="832" t="s">
        <v>1253</v>
      </c>
      <c r="C1015" s="832" t="s">
        <v>1259</v>
      </c>
      <c r="D1015" s="833" t="s">
        <v>2928</v>
      </c>
      <c r="E1015" s="834" t="s">
        <v>1287</v>
      </c>
      <c r="F1015" s="832" t="s">
        <v>1254</v>
      </c>
      <c r="G1015" s="832" t="s">
        <v>2316</v>
      </c>
      <c r="H1015" s="832" t="s">
        <v>586</v>
      </c>
      <c r="I1015" s="832" t="s">
        <v>2317</v>
      </c>
      <c r="J1015" s="832" t="s">
        <v>682</v>
      </c>
      <c r="K1015" s="832" t="s">
        <v>2318</v>
      </c>
      <c r="L1015" s="835">
        <v>273.33</v>
      </c>
      <c r="M1015" s="835">
        <v>546.66</v>
      </c>
      <c r="N1015" s="832">
        <v>2</v>
      </c>
      <c r="O1015" s="836">
        <v>0.5</v>
      </c>
      <c r="P1015" s="835">
        <v>546.66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12</v>
      </c>
      <c r="B1016" s="832" t="s">
        <v>1253</v>
      </c>
      <c r="C1016" s="832" t="s">
        <v>1259</v>
      </c>
      <c r="D1016" s="833" t="s">
        <v>2928</v>
      </c>
      <c r="E1016" s="834" t="s">
        <v>1287</v>
      </c>
      <c r="F1016" s="832" t="s">
        <v>1254</v>
      </c>
      <c r="G1016" s="832" t="s">
        <v>1787</v>
      </c>
      <c r="H1016" s="832" t="s">
        <v>586</v>
      </c>
      <c r="I1016" s="832" t="s">
        <v>2580</v>
      </c>
      <c r="J1016" s="832" t="s">
        <v>2581</v>
      </c>
      <c r="K1016" s="832" t="s">
        <v>2582</v>
      </c>
      <c r="L1016" s="835">
        <v>327.01</v>
      </c>
      <c r="M1016" s="835">
        <v>327.01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12</v>
      </c>
      <c r="B1017" s="832" t="s">
        <v>1253</v>
      </c>
      <c r="C1017" s="832" t="s">
        <v>1259</v>
      </c>
      <c r="D1017" s="833" t="s">
        <v>2928</v>
      </c>
      <c r="E1017" s="834" t="s">
        <v>1287</v>
      </c>
      <c r="F1017" s="832" t="s">
        <v>1254</v>
      </c>
      <c r="G1017" s="832" t="s">
        <v>1447</v>
      </c>
      <c r="H1017" s="832" t="s">
        <v>586</v>
      </c>
      <c r="I1017" s="832" t="s">
        <v>1451</v>
      </c>
      <c r="J1017" s="832" t="s">
        <v>1449</v>
      </c>
      <c r="K1017" s="832" t="s">
        <v>1452</v>
      </c>
      <c r="L1017" s="835">
        <v>717.59</v>
      </c>
      <c r="M1017" s="835">
        <v>717.59</v>
      </c>
      <c r="N1017" s="832">
        <v>1</v>
      </c>
      <c r="O1017" s="836">
        <v>1</v>
      </c>
      <c r="P1017" s="835">
        <v>717.59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12</v>
      </c>
      <c r="B1018" s="832" t="s">
        <v>1253</v>
      </c>
      <c r="C1018" s="832" t="s">
        <v>1259</v>
      </c>
      <c r="D1018" s="833" t="s">
        <v>2928</v>
      </c>
      <c r="E1018" s="834" t="s">
        <v>1287</v>
      </c>
      <c r="F1018" s="832" t="s">
        <v>1254</v>
      </c>
      <c r="G1018" s="832" t="s">
        <v>1457</v>
      </c>
      <c r="H1018" s="832" t="s">
        <v>586</v>
      </c>
      <c r="I1018" s="832" t="s">
        <v>1809</v>
      </c>
      <c r="J1018" s="832" t="s">
        <v>1459</v>
      </c>
      <c r="K1018" s="832" t="s">
        <v>1810</v>
      </c>
      <c r="L1018" s="835">
        <v>91.78</v>
      </c>
      <c r="M1018" s="835">
        <v>183.56</v>
      </c>
      <c r="N1018" s="832">
        <v>2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12</v>
      </c>
      <c r="B1019" s="832" t="s">
        <v>1253</v>
      </c>
      <c r="C1019" s="832" t="s">
        <v>1259</v>
      </c>
      <c r="D1019" s="833" t="s">
        <v>2928</v>
      </c>
      <c r="E1019" s="834" t="s">
        <v>1287</v>
      </c>
      <c r="F1019" s="832" t="s">
        <v>1254</v>
      </c>
      <c r="G1019" s="832" t="s">
        <v>1292</v>
      </c>
      <c r="H1019" s="832" t="s">
        <v>586</v>
      </c>
      <c r="I1019" s="832" t="s">
        <v>1293</v>
      </c>
      <c r="J1019" s="832" t="s">
        <v>1294</v>
      </c>
      <c r="K1019" s="832" t="s">
        <v>1295</v>
      </c>
      <c r="L1019" s="835">
        <v>48.09</v>
      </c>
      <c r="M1019" s="835">
        <v>96.18</v>
      </c>
      <c r="N1019" s="832">
        <v>2</v>
      </c>
      <c r="O1019" s="836">
        <v>1</v>
      </c>
      <c r="P1019" s="835">
        <v>96.18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12</v>
      </c>
      <c r="B1020" s="832" t="s">
        <v>1253</v>
      </c>
      <c r="C1020" s="832" t="s">
        <v>1259</v>
      </c>
      <c r="D1020" s="833" t="s">
        <v>2928</v>
      </c>
      <c r="E1020" s="834" t="s">
        <v>1287</v>
      </c>
      <c r="F1020" s="832" t="s">
        <v>1254</v>
      </c>
      <c r="G1020" s="832" t="s">
        <v>1318</v>
      </c>
      <c r="H1020" s="832" t="s">
        <v>586</v>
      </c>
      <c r="I1020" s="832" t="s">
        <v>1319</v>
      </c>
      <c r="J1020" s="832" t="s">
        <v>718</v>
      </c>
      <c r="K1020" s="832" t="s">
        <v>848</v>
      </c>
      <c r="L1020" s="835">
        <v>163.54</v>
      </c>
      <c r="M1020" s="835">
        <v>163.54</v>
      </c>
      <c r="N1020" s="832">
        <v>1</v>
      </c>
      <c r="O1020" s="836">
        <v>0.5</v>
      </c>
      <c r="P1020" s="835">
        <v>163.54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12</v>
      </c>
      <c r="B1021" s="832" t="s">
        <v>1253</v>
      </c>
      <c r="C1021" s="832" t="s">
        <v>1259</v>
      </c>
      <c r="D1021" s="833" t="s">
        <v>2928</v>
      </c>
      <c r="E1021" s="834" t="s">
        <v>1287</v>
      </c>
      <c r="F1021" s="832" t="s">
        <v>1254</v>
      </c>
      <c r="G1021" s="832" t="s">
        <v>2583</v>
      </c>
      <c r="H1021" s="832" t="s">
        <v>628</v>
      </c>
      <c r="I1021" s="832" t="s">
        <v>2584</v>
      </c>
      <c r="J1021" s="832" t="s">
        <v>2585</v>
      </c>
      <c r="K1021" s="832" t="s">
        <v>2586</v>
      </c>
      <c r="L1021" s="835">
        <v>351.48</v>
      </c>
      <c r="M1021" s="835">
        <v>351.48</v>
      </c>
      <c r="N1021" s="832">
        <v>1</v>
      </c>
      <c r="O1021" s="836">
        <v>0.5</v>
      </c>
      <c r="P1021" s="835">
        <v>351.48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12</v>
      </c>
      <c r="B1022" s="832" t="s">
        <v>1253</v>
      </c>
      <c r="C1022" s="832" t="s">
        <v>1259</v>
      </c>
      <c r="D1022" s="833" t="s">
        <v>2928</v>
      </c>
      <c r="E1022" s="834" t="s">
        <v>1287</v>
      </c>
      <c r="F1022" s="832" t="s">
        <v>1254</v>
      </c>
      <c r="G1022" s="832" t="s">
        <v>1320</v>
      </c>
      <c r="H1022" s="832" t="s">
        <v>628</v>
      </c>
      <c r="I1022" s="832" t="s">
        <v>1327</v>
      </c>
      <c r="J1022" s="832" t="s">
        <v>1325</v>
      </c>
      <c r="K1022" s="832" t="s">
        <v>1328</v>
      </c>
      <c r="L1022" s="835">
        <v>490.89</v>
      </c>
      <c r="M1022" s="835">
        <v>490.89</v>
      </c>
      <c r="N1022" s="832">
        <v>1</v>
      </c>
      <c r="O1022" s="836">
        <v>1</v>
      </c>
      <c r="P1022" s="835">
        <v>490.89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12</v>
      </c>
      <c r="B1023" s="832" t="s">
        <v>1253</v>
      </c>
      <c r="C1023" s="832" t="s">
        <v>1259</v>
      </c>
      <c r="D1023" s="833" t="s">
        <v>2928</v>
      </c>
      <c r="E1023" s="834" t="s">
        <v>1287</v>
      </c>
      <c r="F1023" s="832" t="s">
        <v>1254</v>
      </c>
      <c r="G1023" s="832" t="s">
        <v>1473</v>
      </c>
      <c r="H1023" s="832" t="s">
        <v>586</v>
      </c>
      <c r="I1023" s="832" t="s">
        <v>1476</v>
      </c>
      <c r="J1023" s="832" t="s">
        <v>1475</v>
      </c>
      <c r="K1023" s="832" t="s">
        <v>1477</v>
      </c>
      <c r="L1023" s="835">
        <v>35.25</v>
      </c>
      <c r="M1023" s="835">
        <v>35.25</v>
      </c>
      <c r="N1023" s="832">
        <v>1</v>
      </c>
      <c r="O1023" s="836">
        <v>0.5</v>
      </c>
      <c r="P1023" s="835">
        <v>35.25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12</v>
      </c>
      <c r="B1024" s="832" t="s">
        <v>1253</v>
      </c>
      <c r="C1024" s="832" t="s">
        <v>1259</v>
      </c>
      <c r="D1024" s="833" t="s">
        <v>2928</v>
      </c>
      <c r="E1024" s="834" t="s">
        <v>1287</v>
      </c>
      <c r="F1024" s="832" t="s">
        <v>1254</v>
      </c>
      <c r="G1024" s="832" t="s">
        <v>1347</v>
      </c>
      <c r="H1024" s="832" t="s">
        <v>586</v>
      </c>
      <c r="I1024" s="832" t="s">
        <v>1348</v>
      </c>
      <c r="J1024" s="832" t="s">
        <v>1349</v>
      </c>
      <c r="K1024" s="832" t="s">
        <v>1350</v>
      </c>
      <c r="L1024" s="835">
        <v>174.59</v>
      </c>
      <c r="M1024" s="835">
        <v>1571.31</v>
      </c>
      <c r="N1024" s="832">
        <v>9</v>
      </c>
      <c r="O1024" s="836">
        <v>4</v>
      </c>
      <c r="P1024" s="835">
        <v>349.18</v>
      </c>
      <c r="Q1024" s="837">
        <v>0.22222222222222224</v>
      </c>
      <c r="R1024" s="832">
        <v>2</v>
      </c>
      <c r="S1024" s="837">
        <v>0.22222222222222221</v>
      </c>
      <c r="T1024" s="836">
        <v>1</v>
      </c>
      <c r="U1024" s="838">
        <v>0.25</v>
      </c>
    </row>
    <row r="1025" spans="1:21" ht="14.4" customHeight="1" x14ac:dyDescent="0.3">
      <c r="A1025" s="831">
        <v>12</v>
      </c>
      <c r="B1025" s="832" t="s">
        <v>1253</v>
      </c>
      <c r="C1025" s="832" t="s">
        <v>1259</v>
      </c>
      <c r="D1025" s="833" t="s">
        <v>2928</v>
      </c>
      <c r="E1025" s="834" t="s">
        <v>1287</v>
      </c>
      <c r="F1025" s="832" t="s">
        <v>1254</v>
      </c>
      <c r="G1025" s="832" t="s">
        <v>1379</v>
      </c>
      <c r="H1025" s="832" t="s">
        <v>586</v>
      </c>
      <c r="I1025" s="832" t="s">
        <v>1380</v>
      </c>
      <c r="J1025" s="832" t="s">
        <v>1381</v>
      </c>
      <c r="K1025" s="832" t="s">
        <v>1382</v>
      </c>
      <c r="L1025" s="835">
        <v>78.33</v>
      </c>
      <c r="M1025" s="835">
        <v>391.65</v>
      </c>
      <c r="N1025" s="832">
        <v>5</v>
      </c>
      <c r="O1025" s="836">
        <v>1.5</v>
      </c>
      <c r="P1025" s="835">
        <v>156.66</v>
      </c>
      <c r="Q1025" s="837">
        <v>0.4</v>
      </c>
      <c r="R1025" s="832">
        <v>2</v>
      </c>
      <c r="S1025" s="837">
        <v>0.4</v>
      </c>
      <c r="T1025" s="836">
        <v>1</v>
      </c>
      <c r="U1025" s="838">
        <v>0.66666666666666663</v>
      </c>
    </row>
    <row r="1026" spans="1:21" ht="14.4" customHeight="1" x14ac:dyDescent="0.3">
      <c r="A1026" s="831">
        <v>12</v>
      </c>
      <c r="B1026" s="832" t="s">
        <v>1253</v>
      </c>
      <c r="C1026" s="832" t="s">
        <v>1259</v>
      </c>
      <c r="D1026" s="833" t="s">
        <v>2928</v>
      </c>
      <c r="E1026" s="834" t="s">
        <v>1287</v>
      </c>
      <c r="F1026" s="832" t="s">
        <v>1254</v>
      </c>
      <c r="G1026" s="832" t="s">
        <v>1355</v>
      </c>
      <c r="H1026" s="832" t="s">
        <v>586</v>
      </c>
      <c r="I1026" s="832" t="s">
        <v>2587</v>
      </c>
      <c r="J1026" s="832" t="s">
        <v>2588</v>
      </c>
      <c r="K1026" s="832" t="s">
        <v>1837</v>
      </c>
      <c r="L1026" s="835">
        <v>34.56</v>
      </c>
      <c r="M1026" s="835">
        <v>34.56</v>
      </c>
      <c r="N1026" s="832">
        <v>1</v>
      </c>
      <c r="O1026" s="836">
        <v>1</v>
      </c>
      <c r="P1026" s="835">
        <v>34.56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12</v>
      </c>
      <c r="B1027" s="832" t="s">
        <v>1253</v>
      </c>
      <c r="C1027" s="832" t="s">
        <v>1259</v>
      </c>
      <c r="D1027" s="833" t="s">
        <v>2928</v>
      </c>
      <c r="E1027" s="834" t="s">
        <v>1287</v>
      </c>
      <c r="F1027" s="832" t="s">
        <v>1254</v>
      </c>
      <c r="G1027" s="832" t="s">
        <v>1842</v>
      </c>
      <c r="H1027" s="832" t="s">
        <v>586</v>
      </c>
      <c r="I1027" s="832" t="s">
        <v>1843</v>
      </c>
      <c r="J1027" s="832" t="s">
        <v>1844</v>
      </c>
      <c r="K1027" s="832" t="s">
        <v>1845</v>
      </c>
      <c r="L1027" s="835">
        <v>173.31</v>
      </c>
      <c r="M1027" s="835">
        <v>173.31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12</v>
      </c>
      <c r="B1028" s="832" t="s">
        <v>1253</v>
      </c>
      <c r="C1028" s="832" t="s">
        <v>1259</v>
      </c>
      <c r="D1028" s="833" t="s">
        <v>2928</v>
      </c>
      <c r="E1028" s="834" t="s">
        <v>1287</v>
      </c>
      <c r="F1028" s="832" t="s">
        <v>1254</v>
      </c>
      <c r="G1028" s="832" t="s">
        <v>1329</v>
      </c>
      <c r="H1028" s="832" t="s">
        <v>586</v>
      </c>
      <c r="I1028" s="832" t="s">
        <v>1330</v>
      </c>
      <c r="J1028" s="832" t="s">
        <v>624</v>
      </c>
      <c r="K1028" s="832" t="s">
        <v>1331</v>
      </c>
      <c r="L1028" s="835">
        <v>127.91</v>
      </c>
      <c r="M1028" s="835">
        <v>255.82</v>
      </c>
      <c r="N1028" s="832">
        <v>2</v>
      </c>
      <c r="O1028" s="836">
        <v>1.5</v>
      </c>
      <c r="P1028" s="835">
        <v>255.82</v>
      </c>
      <c r="Q1028" s="837">
        <v>1</v>
      </c>
      <c r="R1028" s="832">
        <v>2</v>
      </c>
      <c r="S1028" s="837">
        <v>1</v>
      </c>
      <c r="T1028" s="836">
        <v>1.5</v>
      </c>
      <c r="U1028" s="838">
        <v>1</v>
      </c>
    </row>
    <row r="1029" spans="1:21" ht="14.4" customHeight="1" x14ac:dyDescent="0.3">
      <c r="A1029" s="831">
        <v>12</v>
      </c>
      <c r="B1029" s="832" t="s">
        <v>1253</v>
      </c>
      <c r="C1029" s="832" t="s">
        <v>1259</v>
      </c>
      <c r="D1029" s="833" t="s">
        <v>2928</v>
      </c>
      <c r="E1029" s="834" t="s">
        <v>1287</v>
      </c>
      <c r="F1029" s="832" t="s">
        <v>1254</v>
      </c>
      <c r="G1029" s="832" t="s">
        <v>1329</v>
      </c>
      <c r="H1029" s="832" t="s">
        <v>586</v>
      </c>
      <c r="I1029" s="832" t="s">
        <v>1383</v>
      </c>
      <c r="J1029" s="832" t="s">
        <v>624</v>
      </c>
      <c r="K1029" s="832" t="s">
        <v>1384</v>
      </c>
      <c r="L1029" s="835">
        <v>52.61</v>
      </c>
      <c r="M1029" s="835">
        <v>52.61</v>
      </c>
      <c r="N1029" s="832">
        <v>1</v>
      </c>
      <c r="O1029" s="836">
        <v>1</v>
      </c>
      <c r="P1029" s="835">
        <v>52.61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12</v>
      </c>
      <c r="B1030" s="832" t="s">
        <v>1253</v>
      </c>
      <c r="C1030" s="832" t="s">
        <v>1259</v>
      </c>
      <c r="D1030" s="833" t="s">
        <v>2928</v>
      </c>
      <c r="E1030" s="834" t="s">
        <v>1287</v>
      </c>
      <c r="F1030" s="832" t="s">
        <v>1254</v>
      </c>
      <c r="G1030" s="832" t="s">
        <v>2050</v>
      </c>
      <c r="H1030" s="832" t="s">
        <v>586</v>
      </c>
      <c r="I1030" s="832" t="s">
        <v>2051</v>
      </c>
      <c r="J1030" s="832" t="s">
        <v>2052</v>
      </c>
      <c r="K1030" s="832" t="s">
        <v>2053</v>
      </c>
      <c r="L1030" s="835">
        <v>87.67</v>
      </c>
      <c r="M1030" s="835">
        <v>87.67</v>
      </c>
      <c r="N1030" s="832">
        <v>1</v>
      </c>
      <c r="O1030" s="836">
        <v>1</v>
      </c>
      <c r="P1030" s="835">
        <v>87.67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12</v>
      </c>
      <c r="B1031" s="832" t="s">
        <v>1253</v>
      </c>
      <c r="C1031" s="832" t="s">
        <v>1259</v>
      </c>
      <c r="D1031" s="833" t="s">
        <v>2928</v>
      </c>
      <c r="E1031" s="834" t="s">
        <v>1287</v>
      </c>
      <c r="F1031" s="832" t="s">
        <v>1254</v>
      </c>
      <c r="G1031" s="832" t="s">
        <v>1385</v>
      </c>
      <c r="H1031" s="832" t="s">
        <v>586</v>
      </c>
      <c r="I1031" s="832" t="s">
        <v>1386</v>
      </c>
      <c r="J1031" s="832" t="s">
        <v>1387</v>
      </c>
      <c r="K1031" s="832" t="s">
        <v>1388</v>
      </c>
      <c r="L1031" s="835">
        <v>432.12</v>
      </c>
      <c r="M1031" s="835">
        <v>1296.3600000000001</v>
      </c>
      <c r="N1031" s="832">
        <v>3</v>
      </c>
      <c r="O1031" s="836">
        <v>1</v>
      </c>
      <c r="P1031" s="835">
        <v>1296.3600000000001</v>
      </c>
      <c r="Q1031" s="837">
        <v>1</v>
      </c>
      <c r="R1031" s="832">
        <v>3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12</v>
      </c>
      <c r="B1032" s="832" t="s">
        <v>1253</v>
      </c>
      <c r="C1032" s="832" t="s">
        <v>1259</v>
      </c>
      <c r="D1032" s="833" t="s">
        <v>2928</v>
      </c>
      <c r="E1032" s="834" t="s">
        <v>1287</v>
      </c>
      <c r="F1032" s="832" t="s">
        <v>1254</v>
      </c>
      <c r="G1032" s="832" t="s">
        <v>1385</v>
      </c>
      <c r="H1032" s="832" t="s">
        <v>586</v>
      </c>
      <c r="I1032" s="832" t="s">
        <v>1688</v>
      </c>
      <c r="J1032" s="832" t="s">
        <v>1387</v>
      </c>
      <c r="K1032" s="832" t="s">
        <v>1388</v>
      </c>
      <c r="L1032" s="835">
        <v>432.12</v>
      </c>
      <c r="M1032" s="835">
        <v>432.12</v>
      </c>
      <c r="N1032" s="832">
        <v>1</v>
      </c>
      <c r="O1032" s="836">
        <v>1</v>
      </c>
      <c r="P1032" s="835">
        <v>432.12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12</v>
      </c>
      <c r="B1033" s="832" t="s">
        <v>1253</v>
      </c>
      <c r="C1033" s="832" t="s">
        <v>1259</v>
      </c>
      <c r="D1033" s="833" t="s">
        <v>2928</v>
      </c>
      <c r="E1033" s="834" t="s">
        <v>1287</v>
      </c>
      <c r="F1033" s="832" t="s">
        <v>1254</v>
      </c>
      <c r="G1033" s="832" t="s">
        <v>2463</v>
      </c>
      <c r="H1033" s="832" t="s">
        <v>586</v>
      </c>
      <c r="I1033" s="832" t="s">
        <v>2589</v>
      </c>
      <c r="J1033" s="832" t="s">
        <v>2465</v>
      </c>
      <c r="K1033" s="832" t="s">
        <v>2590</v>
      </c>
      <c r="L1033" s="835">
        <v>0</v>
      </c>
      <c r="M1033" s="835">
        <v>0</v>
      </c>
      <c r="N1033" s="832">
        <v>2</v>
      </c>
      <c r="O1033" s="836">
        <v>2</v>
      </c>
      <c r="P1033" s="835">
        <v>0</v>
      </c>
      <c r="Q1033" s="837"/>
      <c r="R1033" s="832">
        <v>2</v>
      </c>
      <c r="S1033" s="837">
        <v>1</v>
      </c>
      <c r="T1033" s="836">
        <v>2</v>
      </c>
      <c r="U1033" s="838">
        <v>1</v>
      </c>
    </row>
    <row r="1034" spans="1:21" ht="14.4" customHeight="1" x14ac:dyDescent="0.3">
      <c r="A1034" s="831">
        <v>12</v>
      </c>
      <c r="B1034" s="832" t="s">
        <v>1253</v>
      </c>
      <c r="C1034" s="832" t="s">
        <v>1259</v>
      </c>
      <c r="D1034" s="833" t="s">
        <v>2928</v>
      </c>
      <c r="E1034" s="834" t="s">
        <v>1287</v>
      </c>
      <c r="F1034" s="832" t="s">
        <v>1254</v>
      </c>
      <c r="G1034" s="832" t="s">
        <v>1389</v>
      </c>
      <c r="H1034" s="832" t="s">
        <v>586</v>
      </c>
      <c r="I1034" s="832" t="s">
        <v>2021</v>
      </c>
      <c r="J1034" s="832" t="s">
        <v>1391</v>
      </c>
      <c r="K1034" s="832" t="s">
        <v>2022</v>
      </c>
      <c r="L1034" s="835">
        <v>181.04</v>
      </c>
      <c r="M1034" s="835">
        <v>181.04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12</v>
      </c>
      <c r="B1035" s="832" t="s">
        <v>1253</v>
      </c>
      <c r="C1035" s="832" t="s">
        <v>1259</v>
      </c>
      <c r="D1035" s="833" t="s">
        <v>2928</v>
      </c>
      <c r="E1035" s="834" t="s">
        <v>1287</v>
      </c>
      <c r="F1035" s="832" t="s">
        <v>1254</v>
      </c>
      <c r="G1035" s="832" t="s">
        <v>2591</v>
      </c>
      <c r="H1035" s="832" t="s">
        <v>628</v>
      </c>
      <c r="I1035" s="832" t="s">
        <v>2592</v>
      </c>
      <c r="J1035" s="832" t="s">
        <v>2593</v>
      </c>
      <c r="K1035" s="832" t="s">
        <v>2594</v>
      </c>
      <c r="L1035" s="835">
        <v>63.75</v>
      </c>
      <c r="M1035" s="835">
        <v>63.75</v>
      </c>
      <c r="N1035" s="832">
        <v>1</v>
      </c>
      <c r="O1035" s="836">
        <v>0.5</v>
      </c>
      <c r="P1035" s="835">
        <v>63.75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12</v>
      </c>
      <c r="B1036" s="832" t="s">
        <v>1253</v>
      </c>
      <c r="C1036" s="832" t="s">
        <v>1259</v>
      </c>
      <c r="D1036" s="833" t="s">
        <v>2928</v>
      </c>
      <c r="E1036" s="834" t="s">
        <v>1287</v>
      </c>
      <c r="F1036" s="832" t="s">
        <v>1254</v>
      </c>
      <c r="G1036" s="832" t="s">
        <v>1495</v>
      </c>
      <c r="H1036" s="832" t="s">
        <v>586</v>
      </c>
      <c r="I1036" s="832" t="s">
        <v>1496</v>
      </c>
      <c r="J1036" s="832" t="s">
        <v>1497</v>
      </c>
      <c r="K1036" s="832" t="s">
        <v>1498</v>
      </c>
      <c r="L1036" s="835">
        <v>0</v>
      </c>
      <c r="M1036" s="835">
        <v>0</v>
      </c>
      <c r="N1036" s="832">
        <v>10</v>
      </c>
      <c r="O1036" s="836">
        <v>9.5</v>
      </c>
      <c r="P1036" s="835">
        <v>0</v>
      </c>
      <c r="Q1036" s="837"/>
      <c r="R1036" s="832">
        <v>5</v>
      </c>
      <c r="S1036" s="837">
        <v>0.5</v>
      </c>
      <c r="T1036" s="836">
        <v>4.5</v>
      </c>
      <c r="U1036" s="838">
        <v>0.47368421052631576</v>
      </c>
    </row>
    <row r="1037" spans="1:21" ht="14.4" customHeight="1" x14ac:dyDescent="0.3">
      <c r="A1037" s="831">
        <v>12</v>
      </c>
      <c r="B1037" s="832" t="s">
        <v>1253</v>
      </c>
      <c r="C1037" s="832" t="s">
        <v>1259</v>
      </c>
      <c r="D1037" s="833" t="s">
        <v>2928</v>
      </c>
      <c r="E1037" s="834" t="s">
        <v>1287</v>
      </c>
      <c r="F1037" s="832" t="s">
        <v>1254</v>
      </c>
      <c r="G1037" s="832" t="s">
        <v>1495</v>
      </c>
      <c r="H1037" s="832" t="s">
        <v>586</v>
      </c>
      <c r="I1037" s="832" t="s">
        <v>1499</v>
      </c>
      <c r="J1037" s="832" t="s">
        <v>1500</v>
      </c>
      <c r="K1037" s="832" t="s">
        <v>1498</v>
      </c>
      <c r="L1037" s="835">
        <v>0</v>
      </c>
      <c r="M1037" s="835">
        <v>0</v>
      </c>
      <c r="N1037" s="832">
        <v>3</v>
      </c>
      <c r="O1037" s="836">
        <v>1.5</v>
      </c>
      <c r="P1037" s="835">
        <v>0</v>
      </c>
      <c r="Q1037" s="837"/>
      <c r="R1037" s="832">
        <v>2</v>
      </c>
      <c r="S1037" s="837">
        <v>0.66666666666666663</v>
      </c>
      <c r="T1037" s="836">
        <v>1</v>
      </c>
      <c r="U1037" s="838">
        <v>0.66666666666666663</v>
      </c>
    </row>
    <row r="1038" spans="1:21" ht="14.4" customHeight="1" x14ac:dyDescent="0.3">
      <c r="A1038" s="831">
        <v>12</v>
      </c>
      <c r="B1038" s="832" t="s">
        <v>1253</v>
      </c>
      <c r="C1038" s="832" t="s">
        <v>1259</v>
      </c>
      <c r="D1038" s="833" t="s">
        <v>2928</v>
      </c>
      <c r="E1038" s="834" t="s">
        <v>1287</v>
      </c>
      <c r="F1038" s="832" t="s">
        <v>1254</v>
      </c>
      <c r="G1038" s="832" t="s">
        <v>1495</v>
      </c>
      <c r="H1038" s="832" t="s">
        <v>586</v>
      </c>
      <c r="I1038" s="832" t="s">
        <v>1941</v>
      </c>
      <c r="J1038" s="832" t="s">
        <v>1851</v>
      </c>
      <c r="K1038" s="832" t="s">
        <v>1498</v>
      </c>
      <c r="L1038" s="835">
        <v>0</v>
      </c>
      <c r="M1038" s="835">
        <v>0</v>
      </c>
      <c r="N1038" s="832">
        <v>1</v>
      </c>
      <c r="O1038" s="836">
        <v>1</v>
      </c>
      <c r="P1038" s="835">
        <v>0</v>
      </c>
      <c r="Q1038" s="837"/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12</v>
      </c>
      <c r="B1039" s="832" t="s">
        <v>1253</v>
      </c>
      <c r="C1039" s="832" t="s">
        <v>1259</v>
      </c>
      <c r="D1039" s="833" t="s">
        <v>2928</v>
      </c>
      <c r="E1039" s="834" t="s">
        <v>1287</v>
      </c>
      <c r="F1039" s="832" t="s">
        <v>1254</v>
      </c>
      <c r="G1039" s="832" t="s">
        <v>1495</v>
      </c>
      <c r="H1039" s="832" t="s">
        <v>586</v>
      </c>
      <c r="I1039" s="832" t="s">
        <v>1850</v>
      </c>
      <c r="J1039" s="832" t="s">
        <v>1851</v>
      </c>
      <c r="K1039" s="832" t="s">
        <v>1852</v>
      </c>
      <c r="L1039" s="835">
        <v>0</v>
      </c>
      <c r="M1039" s="835">
        <v>0</v>
      </c>
      <c r="N1039" s="832">
        <v>1</v>
      </c>
      <c r="O1039" s="836">
        <v>1</v>
      </c>
      <c r="P1039" s="835">
        <v>0</v>
      </c>
      <c r="Q1039" s="837"/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12</v>
      </c>
      <c r="B1040" s="832" t="s">
        <v>1253</v>
      </c>
      <c r="C1040" s="832" t="s">
        <v>1259</v>
      </c>
      <c r="D1040" s="833" t="s">
        <v>2928</v>
      </c>
      <c r="E1040" s="834" t="s">
        <v>1287</v>
      </c>
      <c r="F1040" s="832" t="s">
        <v>1254</v>
      </c>
      <c r="G1040" s="832" t="s">
        <v>1495</v>
      </c>
      <c r="H1040" s="832" t="s">
        <v>586</v>
      </c>
      <c r="I1040" s="832" t="s">
        <v>2595</v>
      </c>
      <c r="J1040" s="832" t="s">
        <v>2373</v>
      </c>
      <c r="K1040" s="832" t="s">
        <v>2596</v>
      </c>
      <c r="L1040" s="835">
        <v>0</v>
      </c>
      <c r="M1040" s="835">
        <v>0</v>
      </c>
      <c r="N1040" s="832">
        <v>1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12</v>
      </c>
      <c r="B1041" s="832" t="s">
        <v>1253</v>
      </c>
      <c r="C1041" s="832" t="s">
        <v>1259</v>
      </c>
      <c r="D1041" s="833" t="s">
        <v>2928</v>
      </c>
      <c r="E1041" s="834" t="s">
        <v>1287</v>
      </c>
      <c r="F1041" s="832" t="s">
        <v>1254</v>
      </c>
      <c r="G1041" s="832" t="s">
        <v>1495</v>
      </c>
      <c r="H1041" s="832" t="s">
        <v>586</v>
      </c>
      <c r="I1041" s="832" t="s">
        <v>2063</v>
      </c>
      <c r="J1041" s="832" t="s">
        <v>2064</v>
      </c>
      <c r="K1041" s="832" t="s">
        <v>1852</v>
      </c>
      <c r="L1041" s="835">
        <v>0</v>
      </c>
      <c r="M1041" s="835">
        <v>0</v>
      </c>
      <c r="N1041" s="832">
        <v>5</v>
      </c>
      <c r="O1041" s="836">
        <v>5</v>
      </c>
      <c r="P1041" s="835">
        <v>0</v>
      </c>
      <c r="Q1041" s="837"/>
      <c r="R1041" s="832">
        <v>3</v>
      </c>
      <c r="S1041" s="837">
        <v>0.6</v>
      </c>
      <c r="T1041" s="836">
        <v>3</v>
      </c>
      <c r="U1041" s="838">
        <v>0.6</v>
      </c>
    </row>
    <row r="1042" spans="1:21" ht="14.4" customHeight="1" x14ac:dyDescent="0.3">
      <c r="A1042" s="831">
        <v>12</v>
      </c>
      <c r="B1042" s="832" t="s">
        <v>1253</v>
      </c>
      <c r="C1042" s="832" t="s">
        <v>1259</v>
      </c>
      <c r="D1042" s="833" t="s">
        <v>2928</v>
      </c>
      <c r="E1042" s="834" t="s">
        <v>1287</v>
      </c>
      <c r="F1042" s="832" t="s">
        <v>1254</v>
      </c>
      <c r="G1042" s="832" t="s">
        <v>1316</v>
      </c>
      <c r="H1042" s="832" t="s">
        <v>628</v>
      </c>
      <c r="I1042" s="832" t="s">
        <v>1209</v>
      </c>
      <c r="J1042" s="832" t="s">
        <v>847</v>
      </c>
      <c r="K1042" s="832" t="s">
        <v>848</v>
      </c>
      <c r="L1042" s="835">
        <v>0</v>
      </c>
      <c r="M1042" s="835">
        <v>0</v>
      </c>
      <c r="N1042" s="832">
        <v>2</v>
      </c>
      <c r="O1042" s="836">
        <v>1.5</v>
      </c>
      <c r="P1042" s="835">
        <v>0</v>
      </c>
      <c r="Q1042" s="837"/>
      <c r="R1042" s="832">
        <v>1</v>
      </c>
      <c r="S1042" s="837">
        <v>0.5</v>
      </c>
      <c r="T1042" s="836">
        <v>1</v>
      </c>
      <c r="U1042" s="838">
        <v>0.66666666666666663</v>
      </c>
    </row>
    <row r="1043" spans="1:21" ht="14.4" customHeight="1" x14ac:dyDescent="0.3">
      <c r="A1043" s="831">
        <v>12</v>
      </c>
      <c r="B1043" s="832" t="s">
        <v>1253</v>
      </c>
      <c r="C1043" s="832" t="s">
        <v>1259</v>
      </c>
      <c r="D1043" s="833" t="s">
        <v>2928</v>
      </c>
      <c r="E1043" s="834" t="s">
        <v>1287</v>
      </c>
      <c r="F1043" s="832" t="s">
        <v>1254</v>
      </c>
      <c r="G1043" s="832" t="s">
        <v>1508</v>
      </c>
      <c r="H1043" s="832" t="s">
        <v>586</v>
      </c>
      <c r="I1043" s="832" t="s">
        <v>2597</v>
      </c>
      <c r="J1043" s="832" t="s">
        <v>2598</v>
      </c>
      <c r="K1043" s="832" t="s">
        <v>2599</v>
      </c>
      <c r="L1043" s="835">
        <v>3086.53</v>
      </c>
      <c r="M1043" s="835">
        <v>3086.53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12</v>
      </c>
      <c r="B1044" s="832" t="s">
        <v>1253</v>
      </c>
      <c r="C1044" s="832" t="s">
        <v>1259</v>
      </c>
      <c r="D1044" s="833" t="s">
        <v>2928</v>
      </c>
      <c r="E1044" s="834" t="s">
        <v>1287</v>
      </c>
      <c r="F1044" s="832" t="s">
        <v>1254</v>
      </c>
      <c r="G1044" s="832" t="s">
        <v>1307</v>
      </c>
      <c r="H1044" s="832" t="s">
        <v>586</v>
      </c>
      <c r="I1044" s="832" t="s">
        <v>1308</v>
      </c>
      <c r="J1044" s="832" t="s">
        <v>1309</v>
      </c>
      <c r="K1044" s="832" t="s">
        <v>1310</v>
      </c>
      <c r="L1044" s="835">
        <v>42.54</v>
      </c>
      <c r="M1044" s="835">
        <v>42.54</v>
      </c>
      <c r="N1044" s="832">
        <v>1</v>
      </c>
      <c r="O1044" s="836">
        <v>1</v>
      </c>
      <c r="P1044" s="835">
        <v>42.54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12</v>
      </c>
      <c r="B1045" s="832" t="s">
        <v>1253</v>
      </c>
      <c r="C1045" s="832" t="s">
        <v>1259</v>
      </c>
      <c r="D1045" s="833" t="s">
        <v>2928</v>
      </c>
      <c r="E1045" s="834" t="s">
        <v>1287</v>
      </c>
      <c r="F1045" s="832" t="s">
        <v>1254</v>
      </c>
      <c r="G1045" s="832" t="s">
        <v>1307</v>
      </c>
      <c r="H1045" s="832" t="s">
        <v>586</v>
      </c>
      <c r="I1045" s="832" t="s">
        <v>1351</v>
      </c>
      <c r="J1045" s="832" t="s">
        <v>1309</v>
      </c>
      <c r="K1045" s="832" t="s">
        <v>1352</v>
      </c>
      <c r="L1045" s="835">
        <v>59.56</v>
      </c>
      <c r="M1045" s="835">
        <v>119.12</v>
      </c>
      <c r="N1045" s="832">
        <v>2</v>
      </c>
      <c r="O1045" s="836">
        <v>2</v>
      </c>
      <c r="P1045" s="835">
        <v>59.56</v>
      </c>
      <c r="Q1045" s="837">
        <v>0.5</v>
      </c>
      <c r="R1045" s="832">
        <v>1</v>
      </c>
      <c r="S1045" s="837">
        <v>0.5</v>
      </c>
      <c r="T1045" s="836">
        <v>1</v>
      </c>
      <c r="U1045" s="838">
        <v>0.5</v>
      </c>
    </row>
    <row r="1046" spans="1:21" ht="14.4" customHeight="1" x14ac:dyDescent="0.3">
      <c r="A1046" s="831">
        <v>12</v>
      </c>
      <c r="B1046" s="832" t="s">
        <v>1253</v>
      </c>
      <c r="C1046" s="832" t="s">
        <v>1259</v>
      </c>
      <c r="D1046" s="833" t="s">
        <v>2928</v>
      </c>
      <c r="E1046" s="834" t="s">
        <v>1287</v>
      </c>
      <c r="F1046" s="832" t="s">
        <v>1254</v>
      </c>
      <c r="G1046" s="832" t="s">
        <v>1307</v>
      </c>
      <c r="H1046" s="832" t="s">
        <v>586</v>
      </c>
      <c r="I1046" s="832" t="s">
        <v>2600</v>
      </c>
      <c r="J1046" s="832" t="s">
        <v>949</v>
      </c>
      <c r="K1046" s="832" t="s">
        <v>2601</v>
      </c>
      <c r="L1046" s="835">
        <v>311.33999999999997</v>
      </c>
      <c r="M1046" s="835">
        <v>311.33999999999997</v>
      </c>
      <c r="N1046" s="832">
        <v>1</v>
      </c>
      <c r="O1046" s="836">
        <v>1</v>
      </c>
      <c r="P1046" s="835">
        <v>311.33999999999997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12</v>
      </c>
      <c r="B1047" s="832" t="s">
        <v>1253</v>
      </c>
      <c r="C1047" s="832" t="s">
        <v>1259</v>
      </c>
      <c r="D1047" s="833" t="s">
        <v>2928</v>
      </c>
      <c r="E1047" s="834" t="s">
        <v>1287</v>
      </c>
      <c r="F1047" s="832" t="s">
        <v>1254</v>
      </c>
      <c r="G1047" s="832" t="s">
        <v>1696</v>
      </c>
      <c r="H1047" s="832" t="s">
        <v>586</v>
      </c>
      <c r="I1047" s="832" t="s">
        <v>2472</v>
      </c>
      <c r="J1047" s="832" t="s">
        <v>2473</v>
      </c>
      <c r="K1047" s="832" t="s">
        <v>2474</v>
      </c>
      <c r="L1047" s="835">
        <v>0</v>
      </c>
      <c r="M1047" s="835">
        <v>0</v>
      </c>
      <c r="N1047" s="832">
        <v>2</v>
      </c>
      <c r="O1047" s="836">
        <v>2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12</v>
      </c>
      <c r="B1048" s="832" t="s">
        <v>1253</v>
      </c>
      <c r="C1048" s="832" t="s">
        <v>1259</v>
      </c>
      <c r="D1048" s="833" t="s">
        <v>2928</v>
      </c>
      <c r="E1048" s="834" t="s">
        <v>1287</v>
      </c>
      <c r="F1048" s="832" t="s">
        <v>1254</v>
      </c>
      <c r="G1048" s="832" t="s">
        <v>1696</v>
      </c>
      <c r="H1048" s="832" t="s">
        <v>586</v>
      </c>
      <c r="I1048" s="832" t="s">
        <v>2602</v>
      </c>
      <c r="J1048" s="832" t="s">
        <v>2603</v>
      </c>
      <c r="K1048" s="832" t="s">
        <v>2604</v>
      </c>
      <c r="L1048" s="835">
        <v>0</v>
      </c>
      <c r="M1048" s="835">
        <v>0</v>
      </c>
      <c r="N1048" s="832">
        <v>10</v>
      </c>
      <c r="O1048" s="836">
        <v>8</v>
      </c>
      <c r="P1048" s="835">
        <v>0</v>
      </c>
      <c r="Q1048" s="837"/>
      <c r="R1048" s="832">
        <v>3</v>
      </c>
      <c r="S1048" s="837">
        <v>0.3</v>
      </c>
      <c r="T1048" s="836">
        <v>3</v>
      </c>
      <c r="U1048" s="838">
        <v>0.375</v>
      </c>
    </row>
    <row r="1049" spans="1:21" ht="14.4" customHeight="1" x14ac:dyDescent="0.3">
      <c r="A1049" s="831">
        <v>12</v>
      </c>
      <c r="B1049" s="832" t="s">
        <v>1253</v>
      </c>
      <c r="C1049" s="832" t="s">
        <v>1259</v>
      </c>
      <c r="D1049" s="833" t="s">
        <v>2928</v>
      </c>
      <c r="E1049" s="834" t="s">
        <v>1287</v>
      </c>
      <c r="F1049" s="832" t="s">
        <v>1254</v>
      </c>
      <c r="G1049" s="832" t="s">
        <v>1696</v>
      </c>
      <c r="H1049" s="832" t="s">
        <v>586</v>
      </c>
      <c r="I1049" s="832" t="s">
        <v>2605</v>
      </c>
      <c r="J1049" s="832" t="s">
        <v>2606</v>
      </c>
      <c r="K1049" s="832" t="s">
        <v>1699</v>
      </c>
      <c r="L1049" s="835">
        <v>0</v>
      </c>
      <c r="M1049" s="835">
        <v>0</v>
      </c>
      <c r="N1049" s="832">
        <v>1</v>
      </c>
      <c r="O1049" s="836">
        <v>1</v>
      </c>
      <c r="P1049" s="835">
        <v>0</v>
      </c>
      <c r="Q1049" s="837"/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12</v>
      </c>
      <c r="B1050" s="832" t="s">
        <v>1253</v>
      </c>
      <c r="C1050" s="832" t="s">
        <v>1259</v>
      </c>
      <c r="D1050" s="833" t="s">
        <v>2928</v>
      </c>
      <c r="E1050" s="834" t="s">
        <v>1287</v>
      </c>
      <c r="F1050" s="832" t="s">
        <v>1254</v>
      </c>
      <c r="G1050" s="832" t="s">
        <v>1514</v>
      </c>
      <c r="H1050" s="832" t="s">
        <v>586</v>
      </c>
      <c r="I1050" s="832" t="s">
        <v>1515</v>
      </c>
      <c r="J1050" s="832" t="s">
        <v>1516</v>
      </c>
      <c r="K1050" s="832" t="s">
        <v>1517</v>
      </c>
      <c r="L1050" s="835">
        <v>333.68</v>
      </c>
      <c r="M1050" s="835">
        <v>333.68</v>
      </c>
      <c r="N1050" s="832">
        <v>1</v>
      </c>
      <c r="O1050" s="836">
        <v>1</v>
      </c>
      <c r="P1050" s="835">
        <v>333.68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12</v>
      </c>
      <c r="B1051" s="832" t="s">
        <v>1253</v>
      </c>
      <c r="C1051" s="832" t="s">
        <v>1259</v>
      </c>
      <c r="D1051" s="833" t="s">
        <v>2928</v>
      </c>
      <c r="E1051" s="834" t="s">
        <v>1287</v>
      </c>
      <c r="F1051" s="832" t="s">
        <v>1254</v>
      </c>
      <c r="G1051" s="832" t="s">
        <v>1514</v>
      </c>
      <c r="H1051" s="832" t="s">
        <v>628</v>
      </c>
      <c r="I1051" s="832" t="s">
        <v>1140</v>
      </c>
      <c r="J1051" s="832" t="s">
        <v>721</v>
      </c>
      <c r="K1051" s="832" t="s">
        <v>1141</v>
      </c>
      <c r="L1051" s="835">
        <v>300.31</v>
      </c>
      <c r="M1051" s="835">
        <v>600.62</v>
      </c>
      <c r="N1051" s="832">
        <v>2</v>
      </c>
      <c r="O1051" s="836">
        <v>2</v>
      </c>
      <c r="P1051" s="835">
        <v>600.62</v>
      </c>
      <c r="Q1051" s="837">
        <v>1</v>
      </c>
      <c r="R1051" s="832">
        <v>2</v>
      </c>
      <c r="S1051" s="837">
        <v>1</v>
      </c>
      <c r="T1051" s="836">
        <v>2</v>
      </c>
      <c r="U1051" s="838">
        <v>1</v>
      </c>
    </row>
    <row r="1052" spans="1:21" ht="14.4" customHeight="1" x14ac:dyDescent="0.3">
      <c r="A1052" s="831">
        <v>12</v>
      </c>
      <c r="B1052" s="832" t="s">
        <v>1253</v>
      </c>
      <c r="C1052" s="832" t="s">
        <v>1259</v>
      </c>
      <c r="D1052" s="833" t="s">
        <v>2928</v>
      </c>
      <c r="E1052" s="834" t="s">
        <v>1287</v>
      </c>
      <c r="F1052" s="832" t="s">
        <v>1254</v>
      </c>
      <c r="G1052" s="832" t="s">
        <v>1514</v>
      </c>
      <c r="H1052" s="832" t="s">
        <v>628</v>
      </c>
      <c r="I1052" s="832" t="s">
        <v>1704</v>
      </c>
      <c r="J1052" s="832" t="s">
        <v>721</v>
      </c>
      <c r="K1052" s="832" t="s">
        <v>1705</v>
      </c>
      <c r="L1052" s="835">
        <v>333.68</v>
      </c>
      <c r="M1052" s="835">
        <v>667.36</v>
      </c>
      <c r="N1052" s="832">
        <v>2</v>
      </c>
      <c r="O1052" s="836">
        <v>2</v>
      </c>
      <c r="P1052" s="835">
        <v>333.68</v>
      </c>
      <c r="Q1052" s="837">
        <v>0.5</v>
      </c>
      <c r="R1052" s="832">
        <v>1</v>
      </c>
      <c r="S1052" s="837">
        <v>0.5</v>
      </c>
      <c r="T1052" s="836">
        <v>1</v>
      </c>
      <c r="U1052" s="838">
        <v>0.5</v>
      </c>
    </row>
    <row r="1053" spans="1:21" ht="14.4" customHeight="1" x14ac:dyDescent="0.3">
      <c r="A1053" s="831">
        <v>12</v>
      </c>
      <c r="B1053" s="832" t="s">
        <v>1253</v>
      </c>
      <c r="C1053" s="832" t="s">
        <v>1259</v>
      </c>
      <c r="D1053" s="833" t="s">
        <v>2928</v>
      </c>
      <c r="E1053" s="834" t="s">
        <v>1287</v>
      </c>
      <c r="F1053" s="832" t="s">
        <v>1254</v>
      </c>
      <c r="G1053" s="832" t="s">
        <v>1514</v>
      </c>
      <c r="H1053" s="832" t="s">
        <v>586</v>
      </c>
      <c r="I1053" s="832" t="s">
        <v>2607</v>
      </c>
      <c r="J1053" s="832" t="s">
        <v>2608</v>
      </c>
      <c r="K1053" s="832" t="s">
        <v>2609</v>
      </c>
      <c r="L1053" s="835">
        <v>333.68</v>
      </c>
      <c r="M1053" s="835">
        <v>667.36</v>
      </c>
      <c r="N1053" s="832">
        <v>2</v>
      </c>
      <c r="O1053" s="836">
        <v>2</v>
      </c>
      <c r="P1053" s="835">
        <v>333.68</v>
      </c>
      <c r="Q1053" s="837">
        <v>0.5</v>
      </c>
      <c r="R1053" s="832">
        <v>1</v>
      </c>
      <c r="S1053" s="837">
        <v>0.5</v>
      </c>
      <c r="T1053" s="836">
        <v>1</v>
      </c>
      <c r="U1053" s="838">
        <v>0.5</v>
      </c>
    </row>
    <row r="1054" spans="1:21" ht="14.4" customHeight="1" x14ac:dyDescent="0.3">
      <c r="A1054" s="831">
        <v>12</v>
      </c>
      <c r="B1054" s="832" t="s">
        <v>1253</v>
      </c>
      <c r="C1054" s="832" t="s">
        <v>1259</v>
      </c>
      <c r="D1054" s="833" t="s">
        <v>2928</v>
      </c>
      <c r="E1054" s="834" t="s">
        <v>1287</v>
      </c>
      <c r="F1054" s="832" t="s">
        <v>1254</v>
      </c>
      <c r="G1054" s="832" t="s">
        <v>1514</v>
      </c>
      <c r="H1054" s="832" t="s">
        <v>586</v>
      </c>
      <c r="I1054" s="832" t="s">
        <v>2480</v>
      </c>
      <c r="J1054" s="832" t="s">
        <v>2481</v>
      </c>
      <c r="K1054" s="832" t="s">
        <v>1141</v>
      </c>
      <c r="L1054" s="835">
        <v>300.31</v>
      </c>
      <c r="M1054" s="835">
        <v>300.31</v>
      </c>
      <c r="N1054" s="832">
        <v>1</v>
      </c>
      <c r="O1054" s="836">
        <v>1</v>
      </c>
      <c r="P1054" s="835">
        <v>300.31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12</v>
      </c>
      <c r="B1055" s="832" t="s">
        <v>1253</v>
      </c>
      <c r="C1055" s="832" t="s">
        <v>1259</v>
      </c>
      <c r="D1055" s="833" t="s">
        <v>2928</v>
      </c>
      <c r="E1055" s="834" t="s">
        <v>1287</v>
      </c>
      <c r="F1055" s="832" t="s">
        <v>1254</v>
      </c>
      <c r="G1055" s="832" t="s">
        <v>1393</v>
      </c>
      <c r="H1055" s="832" t="s">
        <v>586</v>
      </c>
      <c r="I1055" s="832" t="s">
        <v>1394</v>
      </c>
      <c r="J1055" s="832" t="s">
        <v>1395</v>
      </c>
      <c r="K1055" s="832" t="s">
        <v>1396</v>
      </c>
      <c r="L1055" s="835">
        <v>1514.87</v>
      </c>
      <c r="M1055" s="835">
        <v>1514.87</v>
      </c>
      <c r="N1055" s="832">
        <v>1</v>
      </c>
      <c r="O1055" s="836">
        <v>1</v>
      </c>
      <c r="P1055" s="835">
        <v>1514.87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1253</v>
      </c>
      <c r="C1056" s="832" t="s">
        <v>1259</v>
      </c>
      <c r="D1056" s="833" t="s">
        <v>2928</v>
      </c>
      <c r="E1056" s="834" t="s">
        <v>1287</v>
      </c>
      <c r="F1056" s="832" t="s">
        <v>1254</v>
      </c>
      <c r="G1056" s="832" t="s">
        <v>1708</v>
      </c>
      <c r="H1056" s="832" t="s">
        <v>586</v>
      </c>
      <c r="I1056" s="832" t="s">
        <v>1722</v>
      </c>
      <c r="J1056" s="832" t="s">
        <v>1723</v>
      </c>
      <c r="K1056" s="832" t="s">
        <v>1724</v>
      </c>
      <c r="L1056" s="835">
        <v>294.39</v>
      </c>
      <c r="M1056" s="835">
        <v>294.39</v>
      </c>
      <c r="N1056" s="832">
        <v>1</v>
      </c>
      <c r="O1056" s="836">
        <v>1</v>
      </c>
      <c r="P1056" s="835">
        <v>294.39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12</v>
      </c>
      <c r="B1057" s="832" t="s">
        <v>1253</v>
      </c>
      <c r="C1057" s="832" t="s">
        <v>1259</v>
      </c>
      <c r="D1057" s="833" t="s">
        <v>2928</v>
      </c>
      <c r="E1057" s="834" t="s">
        <v>1287</v>
      </c>
      <c r="F1057" s="832" t="s">
        <v>1254</v>
      </c>
      <c r="G1057" s="832" t="s">
        <v>1527</v>
      </c>
      <c r="H1057" s="832" t="s">
        <v>586</v>
      </c>
      <c r="I1057" s="832" t="s">
        <v>2066</v>
      </c>
      <c r="J1057" s="832" t="s">
        <v>1529</v>
      </c>
      <c r="K1057" s="832" t="s">
        <v>1530</v>
      </c>
      <c r="L1057" s="835">
        <v>1388.93</v>
      </c>
      <c r="M1057" s="835">
        <v>1388.93</v>
      </c>
      <c r="N1057" s="832">
        <v>1</v>
      </c>
      <c r="O1057" s="836">
        <v>1</v>
      </c>
      <c r="P1057" s="835">
        <v>1388.93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12</v>
      </c>
      <c r="B1058" s="832" t="s">
        <v>1253</v>
      </c>
      <c r="C1058" s="832" t="s">
        <v>1259</v>
      </c>
      <c r="D1058" s="833" t="s">
        <v>2928</v>
      </c>
      <c r="E1058" s="834" t="s">
        <v>1287</v>
      </c>
      <c r="F1058" s="832" t="s">
        <v>1254</v>
      </c>
      <c r="G1058" s="832" t="s">
        <v>1531</v>
      </c>
      <c r="H1058" s="832" t="s">
        <v>586</v>
      </c>
      <c r="I1058" s="832" t="s">
        <v>1532</v>
      </c>
      <c r="J1058" s="832" t="s">
        <v>1533</v>
      </c>
      <c r="K1058" s="832" t="s">
        <v>1534</v>
      </c>
      <c r="L1058" s="835">
        <v>1546.98</v>
      </c>
      <c r="M1058" s="835">
        <v>3093.96</v>
      </c>
      <c r="N1058" s="832">
        <v>2</v>
      </c>
      <c r="O1058" s="836">
        <v>2</v>
      </c>
      <c r="P1058" s="835">
        <v>3093.96</v>
      </c>
      <c r="Q1058" s="837">
        <v>1</v>
      </c>
      <c r="R1058" s="832">
        <v>2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12</v>
      </c>
      <c r="B1059" s="832" t="s">
        <v>1253</v>
      </c>
      <c r="C1059" s="832" t="s">
        <v>1259</v>
      </c>
      <c r="D1059" s="833" t="s">
        <v>2928</v>
      </c>
      <c r="E1059" s="834" t="s">
        <v>1287</v>
      </c>
      <c r="F1059" s="832" t="s">
        <v>1254</v>
      </c>
      <c r="G1059" s="832" t="s">
        <v>2115</v>
      </c>
      <c r="H1059" s="832" t="s">
        <v>586</v>
      </c>
      <c r="I1059" s="832" t="s">
        <v>2610</v>
      </c>
      <c r="J1059" s="832" t="s">
        <v>2611</v>
      </c>
      <c r="K1059" s="832" t="s">
        <v>2612</v>
      </c>
      <c r="L1059" s="835">
        <v>654.95000000000005</v>
      </c>
      <c r="M1059" s="835">
        <v>654.95000000000005</v>
      </c>
      <c r="N1059" s="832">
        <v>1</v>
      </c>
      <c r="O1059" s="836">
        <v>0.5</v>
      </c>
      <c r="P1059" s="835">
        <v>654.95000000000005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12</v>
      </c>
      <c r="B1060" s="832" t="s">
        <v>1253</v>
      </c>
      <c r="C1060" s="832" t="s">
        <v>1259</v>
      </c>
      <c r="D1060" s="833" t="s">
        <v>2928</v>
      </c>
      <c r="E1060" s="834" t="s">
        <v>1287</v>
      </c>
      <c r="F1060" s="832" t="s">
        <v>1254</v>
      </c>
      <c r="G1060" s="832" t="s">
        <v>1535</v>
      </c>
      <c r="H1060" s="832" t="s">
        <v>586</v>
      </c>
      <c r="I1060" s="832" t="s">
        <v>1947</v>
      </c>
      <c r="J1060" s="832" t="s">
        <v>1948</v>
      </c>
      <c r="K1060" s="832" t="s">
        <v>1949</v>
      </c>
      <c r="L1060" s="835">
        <v>0</v>
      </c>
      <c r="M1060" s="835">
        <v>0</v>
      </c>
      <c r="N1060" s="832">
        <v>2</v>
      </c>
      <c r="O1060" s="836">
        <v>1</v>
      </c>
      <c r="P1060" s="835">
        <v>0</v>
      </c>
      <c r="Q1060" s="837"/>
      <c r="R1060" s="832">
        <v>2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12</v>
      </c>
      <c r="B1061" s="832" t="s">
        <v>1253</v>
      </c>
      <c r="C1061" s="832" t="s">
        <v>1259</v>
      </c>
      <c r="D1061" s="833" t="s">
        <v>2928</v>
      </c>
      <c r="E1061" s="834" t="s">
        <v>1287</v>
      </c>
      <c r="F1061" s="832" t="s">
        <v>1254</v>
      </c>
      <c r="G1061" s="832" t="s">
        <v>1539</v>
      </c>
      <c r="H1061" s="832" t="s">
        <v>586</v>
      </c>
      <c r="I1061" s="832" t="s">
        <v>2613</v>
      </c>
      <c r="J1061" s="832" t="s">
        <v>1541</v>
      </c>
      <c r="K1061" s="832" t="s">
        <v>2614</v>
      </c>
      <c r="L1061" s="835">
        <v>0</v>
      </c>
      <c r="M1061" s="835">
        <v>0</v>
      </c>
      <c r="N1061" s="832">
        <v>2</v>
      </c>
      <c r="O1061" s="836">
        <v>2</v>
      </c>
      <c r="P1061" s="835">
        <v>0</v>
      </c>
      <c r="Q1061" s="837"/>
      <c r="R1061" s="832">
        <v>2</v>
      </c>
      <c r="S1061" s="837">
        <v>1</v>
      </c>
      <c r="T1061" s="836">
        <v>2</v>
      </c>
      <c r="U1061" s="838">
        <v>1</v>
      </c>
    </row>
    <row r="1062" spans="1:21" ht="14.4" customHeight="1" x14ac:dyDescent="0.3">
      <c r="A1062" s="831">
        <v>12</v>
      </c>
      <c r="B1062" s="832" t="s">
        <v>1253</v>
      </c>
      <c r="C1062" s="832" t="s">
        <v>1259</v>
      </c>
      <c r="D1062" s="833" t="s">
        <v>2928</v>
      </c>
      <c r="E1062" s="834" t="s">
        <v>1287</v>
      </c>
      <c r="F1062" s="832" t="s">
        <v>1254</v>
      </c>
      <c r="G1062" s="832" t="s">
        <v>1546</v>
      </c>
      <c r="H1062" s="832" t="s">
        <v>586</v>
      </c>
      <c r="I1062" s="832" t="s">
        <v>1547</v>
      </c>
      <c r="J1062" s="832" t="s">
        <v>1548</v>
      </c>
      <c r="K1062" s="832" t="s">
        <v>1549</v>
      </c>
      <c r="L1062" s="835">
        <v>837.19</v>
      </c>
      <c r="M1062" s="835">
        <v>3348.76</v>
      </c>
      <c r="N1062" s="832">
        <v>4</v>
      </c>
      <c r="O1062" s="836">
        <v>3.5</v>
      </c>
      <c r="P1062" s="835">
        <v>1674.38</v>
      </c>
      <c r="Q1062" s="837">
        <v>0.5</v>
      </c>
      <c r="R1062" s="832">
        <v>2</v>
      </c>
      <c r="S1062" s="837">
        <v>0.5</v>
      </c>
      <c r="T1062" s="836">
        <v>1.5</v>
      </c>
      <c r="U1062" s="838">
        <v>0.42857142857142855</v>
      </c>
    </row>
    <row r="1063" spans="1:21" ht="14.4" customHeight="1" x14ac:dyDescent="0.3">
      <c r="A1063" s="831">
        <v>12</v>
      </c>
      <c r="B1063" s="832" t="s">
        <v>1253</v>
      </c>
      <c r="C1063" s="832" t="s">
        <v>1259</v>
      </c>
      <c r="D1063" s="833" t="s">
        <v>2928</v>
      </c>
      <c r="E1063" s="834" t="s">
        <v>1287</v>
      </c>
      <c r="F1063" s="832" t="s">
        <v>1254</v>
      </c>
      <c r="G1063" s="832" t="s">
        <v>1546</v>
      </c>
      <c r="H1063" s="832" t="s">
        <v>586</v>
      </c>
      <c r="I1063" s="832" t="s">
        <v>1550</v>
      </c>
      <c r="J1063" s="832" t="s">
        <v>1548</v>
      </c>
      <c r="K1063" s="832" t="s">
        <v>1551</v>
      </c>
      <c r="L1063" s="835">
        <v>1674.38</v>
      </c>
      <c r="M1063" s="835">
        <v>23441.320000000011</v>
      </c>
      <c r="N1063" s="832">
        <v>14</v>
      </c>
      <c r="O1063" s="836">
        <v>13.5</v>
      </c>
      <c r="P1063" s="835">
        <v>21766.94000000001</v>
      </c>
      <c r="Q1063" s="837">
        <v>0.9285714285714286</v>
      </c>
      <c r="R1063" s="832">
        <v>13</v>
      </c>
      <c r="S1063" s="837">
        <v>0.9285714285714286</v>
      </c>
      <c r="T1063" s="836">
        <v>13</v>
      </c>
      <c r="U1063" s="838">
        <v>0.96296296296296291</v>
      </c>
    </row>
    <row r="1064" spans="1:21" ht="14.4" customHeight="1" x14ac:dyDescent="0.3">
      <c r="A1064" s="831">
        <v>12</v>
      </c>
      <c r="B1064" s="832" t="s">
        <v>1253</v>
      </c>
      <c r="C1064" s="832" t="s">
        <v>1259</v>
      </c>
      <c r="D1064" s="833" t="s">
        <v>2928</v>
      </c>
      <c r="E1064" s="834" t="s">
        <v>1287</v>
      </c>
      <c r="F1064" s="832" t="s">
        <v>1254</v>
      </c>
      <c r="G1064" s="832" t="s">
        <v>1546</v>
      </c>
      <c r="H1064" s="832" t="s">
        <v>586</v>
      </c>
      <c r="I1064" s="832" t="s">
        <v>1552</v>
      </c>
      <c r="J1064" s="832" t="s">
        <v>1548</v>
      </c>
      <c r="K1064" s="832" t="s">
        <v>1553</v>
      </c>
      <c r="L1064" s="835">
        <v>3024.8</v>
      </c>
      <c r="M1064" s="835">
        <v>24198.400000000001</v>
      </c>
      <c r="N1064" s="832">
        <v>8</v>
      </c>
      <c r="O1064" s="836">
        <v>8</v>
      </c>
      <c r="P1064" s="835">
        <v>12099.2</v>
      </c>
      <c r="Q1064" s="837">
        <v>0.5</v>
      </c>
      <c r="R1064" s="832">
        <v>4</v>
      </c>
      <c r="S1064" s="837">
        <v>0.5</v>
      </c>
      <c r="T1064" s="836">
        <v>4</v>
      </c>
      <c r="U1064" s="838">
        <v>0.5</v>
      </c>
    </row>
    <row r="1065" spans="1:21" ht="14.4" customHeight="1" x14ac:dyDescent="0.3">
      <c r="A1065" s="831">
        <v>12</v>
      </c>
      <c r="B1065" s="832" t="s">
        <v>1253</v>
      </c>
      <c r="C1065" s="832" t="s">
        <v>1259</v>
      </c>
      <c r="D1065" s="833" t="s">
        <v>2928</v>
      </c>
      <c r="E1065" s="834" t="s">
        <v>1287</v>
      </c>
      <c r="F1065" s="832" t="s">
        <v>1254</v>
      </c>
      <c r="G1065" s="832" t="s">
        <v>1304</v>
      </c>
      <c r="H1065" s="832" t="s">
        <v>628</v>
      </c>
      <c r="I1065" s="832" t="s">
        <v>2161</v>
      </c>
      <c r="J1065" s="832" t="s">
        <v>2615</v>
      </c>
      <c r="K1065" s="832" t="s">
        <v>2616</v>
      </c>
      <c r="L1065" s="835">
        <v>111.22</v>
      </c>
      <c r="M1065" s="835">
        <v>111.22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1253</v>
      </c>
      <c r="C1066" s="832" t="s">
        <v>1259</v>
      </c>
      <c r="D1066" s="833" t="s">
        <v>2928</v>
      </c>
      <c r="E1066" s="834" t="s">
        <v>1287</v>
      </c>
      <c r="F1066" s="832" t="s">
        <v>1254</v>
      </c>
      <c r="G1066" s="832" t="s">
        <v>1304</v>
      </c>
      <c r="H1066" s="832" t="s">
        <v>586</v>
      </c>
      <c r="I1066" s="832" t="s">
        <v>1317</v>
      </c>
      <c r="J1066" s="832" t="s">
        <v>931</v>
      </c>
      <c r="K1066" s="832" t="s">
        <v>1158</v>
      </c>
      <c r="L1066" s="835">
        <v>154.36000000000001</v>
      </c>
      <c r="M1066" s="835">
        <v>154.36000000000001</v>
      </c>
      <c r="N1066" s="832">
        <v>1</v>
      </c>
      <c r="O1066" s="836">
        <v>0.5</v>
      </c>
      <c r="P1066" s="835">
        <v>154.36000000000001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12</v>
      </c>
      <c r="B1067" s="832" t="s">
        <v>1253</v>
      </c>
      <c r="C1067" s="832" t="s">
        <v>1259</v>
      </c>
      <c r="D1067" s="833" t="s">
        <v>2928</v>
      </c>
      <c r="E1067" s="834" t="s">
        <v>1287</v>
      </c>
      <c r="F1067" s="832" t="s">
        <v>1254</v>
      </c>
      <c r="G1067" s="832" t="s">
        <v>1304</v>
      </c>
      <c r="H1067" s="832" t="s">
        <v>628</v>
      </c>
      <c r="I1067" s="832" t="s">
        <v>1155</v>
      </c>
      <c r="J1067" s="832" t="s">
        <v>931</v>
      </c>
      <c r="K1067" s="832" t="s">
        <v>1156</v>
      </c>
      <c r="L1067" s="835">
        <v>225.06</v>
      </c>
      <c r="M1067" s="835">
        <v>675.18000000000006</v>
      </c>
      <c r="N1067" s="832">
        <v>3</v>
      </c>
      <c r="O1067" s="836">
        <v>1.5</v>
      </c>
      <c r="P1067" s="835">
        <v>675.18000000000006</v>
      </c>
      <c r="Q1067" s="837">
        <v>1</v>
      </c>
      <c r="R1067" s="832">
        <v>3</v>
      </c>
      <c r="S1067" s="837">
        <v>1</v>
      </c>
      <c r="T1067" s="836">
        <v>1.5</v>
      </c>
      <c r="U1067" s="838">
        <v>1</v>
      </c>
    </row>
    <row r="1068" spans="1:21" ht="14.4" customHeight="1" x14ac:dyDescent="0.3">
      <c r="A1068" s="831">
        <v>12</v>
      </c>
      <c r="B1068" s="832" t="s">
        <v>1253</v>
      </c>
      <c r="C1068" s="832" t="s">
        <v>1259</v>
      </c>
      <c r="D1068" s="833" t="s">
        <v>2928</v>
      </c>
      <c r="E1068" s="834" t="s">
        <v>1287</v>
      </c>
      <c r="F1068" s="832" t="s">
        <v>1254</v>
      </c>
      <c r="G1068" s="832" t="s">
        <v>1304</v>
      </c>
      <c r="H1068" s="832" t="s">
        <v>586</v>
      </c>
      <c r="I1068" s="832" t="s">
        <v>1344</v>
      </c>
      <c r="J1068" s="832" t="s">
        <v>931</v>
      </c>
      <c r="K1068" s="832" t="s">
        <v>1156</v>
      </c>
      <c r="L1068" s="835">
        <v>225.06</v>
      </c>
      <c r="M1068" s="835">
        <v>225.06</v>
      </c>
      <c r="N1068" s="832">
        <v>1</v>
      </c>
      <c r="O1068" s="836">
        <v>1</v>
      </c>
      <c r="P1068" s="835">
        <v>225.06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12</v>
      </c>
      <c r="B1069" s="832" t="s">
        <v>1253</v>
      </c>
      <c r="C1069" s="832" t="s">
        <v>1259</v>
      </c>
      <c r="D1069" s="833" t="s">
        <v>2928</v>
      </c>
      <c r="E1069" s="834" t="s">
        <v>1287</v>
      </c>
      <c r="F1069" s="832" t="s">
        <v>1254</v>
      </c>
      <c r="G1069" s="832" t="s">
        <v>2617</v>
      </c>
      <c r="H1069" s="832" t="s">
        <v>586</v>
      </c>
      <c r="I1069" s="832" t="s">
        <v>2618</v>
      </c>
      <c r="J1069" s="832" t="s">
        <v>2619</v>
      </c>
      <c r="K1069" s="832" t="s">
        <v>2620</v>
      </c>
      <c r="L1069" s="835">
        <v>248.55</v>
      </c>
      <c r="M1069" s="835">
        <v>248.55</v>
      </c>
      <c r="N1069" s="832">
        <v>1</v>
      </c>
      <c r="O1069" s="836">
        <v>0.5</v>
      </c>
      <c r="P1069" s="835">
        <v>248.55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12</v>
      </c>
      <c r="B1070" s="832" t="s">
        <v>1253</v>
      </c>
      <c r="C1070" s="832" t="s">
        <v>1259</v>
      </c>
      <c r="D1070" s="833" t="s">
        <v>2928</v>
      </c>
      <c r="E1070" s="834" t="s">
        <v>1287</v>
      </c>
      <c r="F1070" s="832" t="s">
        <v>1254</v>
      </c>
      <c r="G1070" s="832" t="s">
        <v>1737</v>
      </c>
      <c r="H1070" s="832" t="s">
        <v>586</v>
      </c>
      <c r="I1070" s="832" t="s">
        <v>2071</v>
      </c>
      <c r="J1070" s="832" t="s">
        <v>1739</v>
      </c>
      <c r="K1070" s="832" t="s">
        <v>1740</v>
      </c>
      <c r="L1070" s="835">
        <v>107.27</v>
      </c>
      <c r="M1070" s="835">
        <v>107.27</v>
      </c>
      <c r="N1070" s="832">
        <v>1</v>
      </c>
      <c r="O1070" s="836">
        <v>1</v>
      </c>
      <c r="P1070" s="835">
        <v>107.27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12</v>
      </c>
      <c r="B1071" s="832" t="s">
        <v>1253</v>
      </c>
      <c r="C1071" s="832" t="s">
        <v>1259</v>
      </c>
      <c r="D1071" s="833" t="s">
        <v>2928</v>
      </c>
      <c r="E1071" s="834" t="s">
        <v>1287</v>
      </c>
      <c r="F1071" s="832" t="s">
        <v>1256</v>
      </c>
      <c r="G1071" s="832" t="s">
        <v>1554</v>
      </c>
      <c r="H1071" s="832" t="s">
        <v>586</v>
      </c>
      <c r="I1071" s="832" t="s">
        <v>2621</v>
      </c>
      <c r="J1071" s="832" t="s">
        <v>2622</v>
      </c>
      <c r="K1071" s="832" t="s">
        <v>2623</v>
      </c>
      <c r="L1071" s="835">
        <v>2879.78</v>
      </c>
      <c r="M1071" s="835">
        <v>8639.34</v>
      </c>
      <c r="N1071" s="832">
        <v>3</v>
      </c>
      <c r="O1071" s="836">
        <v>1</v>
      </c>
      <c r="P1071" s="835">
        <v>8639.34</v>
      </c>
      <c r="Q1071" s="837">
        <v>1</v>
      </c>
      <c r="R1071" s="832">
        <v>3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1253</v>
      </c>
      <c r="C1072" s="832" t="s">
        <v>1259</v>
      </c>
      <c r="D1072" s="833" t="s">
        <v>2928</v>
      </c>
      <c r="E1072" s="834" t="s">
        <v>1287</v>
      </c>
      <c r="F1072" s="832" t="s">
        <v>1256</v>
      </c>
      <c r="G1072" s="832" t="s">
        <v>1554</v>
      </c>
      <c r="H1072" s="832" t="s">
        <v>586</v>
      </c>
      <c r="I1072" s="832" t="s">
        <v>2286</v>
      </c>
      <c r="J1072" s="832" t="s">
        <v>2287</v>
      </c>
      <c r="K1072" s="832" t="s">
        <v>1980</v>
      </c>
      <c r="L1072" s="835">
        <v>1599.49</v>
      </c>
      <c r="M1072" s="835">
        <v>15994.9</v>
      </c>
      <c r="N1072" s="832">
        <v>10</v>
      </c>
      <c r="O1072" s="836">
        <v>1</v>
      </c>
      <c r="P1072" s="835">
        <v>15994.9</v>
      </c>
      <c r="Q1072" s="837">
        <v>1</v>
      </c>
      <c r="R1072" s="832">
        <v>10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12</v>
      </c>
      <c r="B1073" s="832" t="s">
        <v>1253</v>
      </c>
      <c r="C1073" s="832" t="s">
        <v>1259</v>
      </c>
      <c r="D1073" s="833" t="s">
        <v>2928</v>
      </c>
      <c r="E1073" s="834" t="s">
        <v>1287</v>
      </c>
      <c r="F1073" s="832" t="s">
        <v>1256</v>
      </c>
      <c r="G1073" s="832" t="s">
        <v>1300</v>
      </c>
      <c r="H1073" s="832" t="s">
        <v>586</v>
      </c>
      <c r="I1073" s="832" t="s">
        <v>1565</v>
      </c>
      <c r="J1073" s="832" t="s">
        <v>1566</v>
      </c>
      <c r="K1073" s="832" t="s">
        <v>1567</v>
      </c>
      <c r="L1073" s="835">
        <v>162.71</v>
      </c>
      <c r="M1073" s="835">
        <v>1301.68</v>
      </c>
      <c r="N1073" s="832">
        <v>8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12</v>
      </c>
      <c r="B1074" s="832" t="s">
        <v>1253</v>
      </c>
      <c r="C1074" s="832" t="s">
        <v>1259</v>
      </c>
      <c r="D1074" s="833" t="s">
        <v>2928</v>
      </c>
      <c r="E1074" s="834" t="s">
        <v>1287</v>
      </c>
      <c r="F1074" s="832" t="s">
        <v>1256</v>
      </c>
      <c r="G1074" s="832" t="s">
        <v>1300</v>
      </c>
      <c r="H1074" s="832" t="s">
        <v>586</v>
      </c>
      <c r="I1074" s="832" t="s">
        <v>1397</v>
      </c>
      <c r="J1074" s="832" t="s">
        <v>1398</v>
      </c>
      <c r="K1074" s="832" t="s">
        <v>1399</v>
      </c>
      <c r="L1074" s="835">
        <v>48.75</v>
      </c>
      <c r="M1074" s="835">
        <v>48.75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12</v>
      </c>
      <c r="B1075" s="832" t="s">
        <v>1253</v>
      </c>
      <c r="C1075" s="832" t="s">
        <v>1259</v>
      </c>
      <c r="D1075" s="833" t="s">
        <v>2928</v>
      </c>
      <c r="E1075" s="834" t="s">
        <v>1287</v>
      </c>
      <c r="F1075" s="832" t="s">
        <v>1256</v>
      </c>
      <c r="G1075" s="832" t="s">
        <v>1300</v>
      </c>
      <c r="H1075" s="832" t="s">
        <v>586</v>
      </c>
      <c r="I1075" s="832" t="s">
        <v>1571</v>
      </c>
      <c r="J1075" s="832" t="s">
        <v>1572</v>
      </c>
      <c r="K1075" s="832" t="s">
        <v>1573</v>
      </c>
      <c r="L1075" s="835">
        <v>500</v>
      </c>
      <c r="M1075" s="835">
        <v>3000</v>
      </c>
      <c r="N1075" s="832">
        <v>6</v>
      </c>
      <c r="O1075" s="836">
        <v>2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12</v>
      </c>
      <c r="B1076" s="832" t="s">
        <v>1253</v>
      </c>
      <c r="C1076" s="832" t="s">
        <v>1259</v>
      </c>
      <c r="D1076" s="833" t="s">
        <v>2928</v>
      </c>
      <c r="E1076" s="834" t="s">
        <v>1287</v>
      </c>
      <c r="F1076" s="832" t="s">
        <v>1256</v>
      </c>
      <c r="G1076" s="832" t="s">
        <v>1300</v>
      </c>
      <c r="H1076" s="832" t="s">
        <v>586</v>
      </c>
      <c r="I1076" s="832" t="s">
        <v>1301</v>
      </c>
      <c r="J1076" s="832" t="s">
        <v>1302</v>
      </c>
      <c r="K1076" s="832" t="s">
        <v>1303</v>
      </c>
      <c r="L1076" s="835">
        <v>190</v>
      </c>
      <c r="M1076" s="835">
        <v>3990</v>
      </c>
      <c r="N1076" s="832">
        <v>21</v>
      </c>
      <c r="O1076" s="836">
        <v>4</v>
      </c>
      <c r="P1076" s="835">
        <v>2280</v>
      </c>
      <c r="Q1076" s="837">
        <v>0.5714285714285714</v>
      </c>
      <c r="R1076" s="832">
        <v>12</v>
      </c>
      <c r="S1076" s="837">
        <v>0.5714285714285714</v>
      </c>
      <c r="T1076" s="836">
        <v>2</v>
      </c>
      <c r="U1076" s="838">
        <v>0.5</v>
      </c>
    </row>
    <row r="1077" spans="1:21" ht="14.4" customHeight="1" x14ac:dyDescent="0.3">
      <c r="A1077" s="831">
        <v>12</v>
      </c>
      <c r="B1077" s="832" t="s">
        <v>1253</v>
      </c>
      <c r="C1077" s="832" t="s">
        <v>1259</v>
      </c>
      <c r="D1077" s="833" t="s">
        <v>2928</v>
      </c>
      <c r="E1077" s="834" t="s">
        <v>1287</v>
      </c>
      <c r="F1077" s="832" t="s">
        <v>1256</v>
      </c>
      <c r="G1077" s="832" t="s">
        <v>1300</v>
      </c>
      <c r="H1077" s="832" t="s">
        <v>586</v>
      </c>
      <c r="I1077" s="832" t="s">
        <v>1580</v>
      </c>
      <c r="J1077" s="832" t="s">
        <v>1581</v>
      </c>
      <c r="K1077" s="832" t="s">
        <v>1582</v>
      </c>
      <c r="L1077" s="835">
        <v>700</v>
      </c>
      <c r="M1077" s="835">
        <v>4200</v>
      </c>
      <c r="N1077" s="832">
        <v>6</v>
      </c>
      <c r="O1077" s="836">
        <v>2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12</v>
      </c>
      <c r="B1078" s="832" t="s">
        <v>1253</v>
      </c>
      <c r="C1078" s="832" t="s">
        <v>1259</v>
      </c>
      <c r="D1078" s="833" t="s">
        <v>2928</v>
      </c>
      <c r="E1078" s="834" t="s">
        <v>1287</v>
      </c>
      <c r="F1078" s="832" t="s">
        <v>1256</v>
      </c>
      <c r="G1078" s="832" t="s">
        <v>1300</v>
      </c>
      <c r="H1078" s="832" t="s">
        <v>586</v>
      </c>
      <c r="I1078" s="832" t="s">
        <v>2624</v>
      </c>
      <c r="J1078" s="832" t="s">
        <v>1581</v>
      </c>
      <c r="K1078" s="832" t="s">
        <v>2625</v>
      </c>
      <c r="L1078" s="835">
        <v>700</v>
      </c>
      <c r="M1078" s="835">
        <v>2100</v>
      </c>
      <c r="N1078" s="832">
        <v>3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12</v>
      </c>
      <c r="B1079" s="832" t="s">
        <v>1253</v>
      </c>
      <c r="C1079" s="832" t="s">
        <v>1259</v>
      </c>
      <c r="D1079" s="833" t="s">
        <v>2928</v>
      </c>
      <c r="E1079" s="834" t="s">
        <v>1288</v>
      </c>
      <c r="F1079" s="832" t="s">
        <v>1254</v>
      </c>
      <c r="G1079" s="832" t="s">
        <v>1403</v>
      </c>
      <c r="H1079" s="832" t="s">
        <v>586</v>
      </c>
      <c r="I1079" s="832" t="s">
        <v>1404</v>
      </c>
      <c r="J1079" s="832" t="s">
        <v>1405</v>
      </c>
      <c r="K1079" s="832" t="s">
        <v>1406</v>
      </c>
      <c r="L1079" s="835">
        <v>0</v>
      </c>
      <c r="M1079" s="835">
        <v>0</v>
      </c>
      <c r="N1079" s="832">
        <v>5</v>
      </c>
      <c r="O1079" s="836">
        <v>2</v>
      </c>
      <c r="P1079" s="835">
        <v>0</v>
      </c>
      <c r="Q1079" s="837"/>
      <c r="R1079" s="832">
        <v>5</v>
      </c>
      <c r="S1079" s="837">
        <v>1</v>
      </c>
      <c r="T1079" s="836">
        <v>2</v>
      </c>
      <c r="U1079" s="838">
        <v>1</v>
      </c>
    </row>
    <row r="1080" spans="1:21" ht="14.4" customHeight="1" x14ac:dyDescent="0.3">
      <c r="A1080" s="831">
        <v>12</v>
      </c>
      <c r="B1080" s="832" t="s">
        <v>1253</v>
      </c>
      <c r="C1080" s="832" t="s">
        <v>1259</v>
      </c>
      <c r="D1080" s="833" t="s">
        <v>2928</v>
      </c>
      <c r="E1080" s="834" t="s">
        <v>1288</v>
      </c>
      <c r="F1080" s="832" t="s">
        <v>1254</v>
      </c>
      <c r="G1080" s="832" t="s">
        <v>1403</v>
      </c>
      <c r="H1080" s="832" t="s">
        <v>586</v>
      </c>
      <c r="I1080" s="832" t="s">
        <v>1645</v>
      </c>
      <c r="J1080" s="832" t="s">
        <v>1646</v>
      </c>
      <c r="K1080" s="832" t="s">
        <v>1647</v>
      </c>
      <c r="L1080" s="835">
        <v>0</v>
      </c>
      <c r="M1080" s="835">
        <v>0</v>
      </c>
      <c r="N1080" s="832">
        <v>2</v>
      </c>
      <c r="O1080" s="836">
        <v>1.5</v>
      </c>
      <c r="P1080" s="835">
        <v>0</v>
      </c>
      <c r="Q1080" s="837"/>
      <c r="R1080" s="832">
        <v>2</v>
      </c>
      <c r="S1080" s="837">
        <v>1</v>
      </c>
      <c r="T1080" s="836">
        <v>1.5</v>
      </c>
      <c r="U1080" s="838">
        <v>1</v>
      </c>
    </row>
    <row r="1081" spans="1:21" ht="14.4" customHeight="1" x14ac:dyDescent="0.3">
      <c r="A1081" s="831">
        <v>12</v>
      </c>
      <c r="B1081" s="832" t="s">
        <v>1253</v>
      </c>
      <c r="C1081" s="832" t="s">
        <v>1259</v>
      </c>
      <c r="D1081" s="833" t="s">
        <v>2928</v>
      </c>
      <c r="E1081" s="834" t="s">
        <v>1288</v>
      </c>
      <c r="F1081" s="832" t="s">
        <v>1254</v>
      </c>
      <c r="G1081" s="832" t="s">
        <v>1648</v>
      </c>
      <c r="H1081" s="832" t="s">
        <v>586</v>
      </c>
      <c r="I1081" s="832" t="s">
        <v>1649</v>
      </c>
      <c r="J1081" s="832" t="s">
        <v>1650</v>
      </c>
      <c r="K1081" s="832" t="s">
        <v>1651</v>
      </c>
      <c r="L1081" s="835">
        <v>119.7</v>
      </c>
      <c r="M1081" s="835">
        <v>119.7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12</v>
      </c>
      <c r="B1082" s="832" t="s">
        <v>1253</v>
      </c>
      <c r="C1082" s="832" t="s">
        <v>1259</v>
      </c>
      <c r="D1082" s="833" t="s">
        <v>2928</v>
      </c>
      <c r="E1082" s="834" t="s">
        <v>1288</v>
      </c>
      <c r="F1082" s="832" t="s">
        <v>1254</v>
      </c>
      <c r="G1082" s="832" t="s">
        <v>1648</v>
      </c>
      <c r="H1082" s="832" t="s">
        <v>628</v>
      </c>
      <c r="I1082" s="832" t="s">
        <v>2436</v>
      </c>
      <c r="J1082" s="832" t="s">
        <v>2437</v>
      </c>
      <c r="K1082" s="832" t="s">
        <v>1651</v>
      </c>
      <c r="L1082" s="835">
        <v>119.7</v>
      </c>
      <c r="M1082" s="835">
        <v>598.5</v>
      </c>
      <c r="N1082" s="832">
        <v>5</v>
      </c>
      <c r="O1082" s="836">
        <v>2</v>
      </c>
      <c r="P1082" s="835">
        <v>239.4</v>
      </c>
      <c r="Q1082" s="837">
        <v>0.4</v>
      </c>
      <c r="R1082" s="832">
        <v>2</v>
      </c>
      <c r="S1082" s="837">
        <v>0.4</v>
      </c>
      <c r="T1082" s="836">
        <v>1</v>
      </c>
      <c r="U1082" s="838">
        <v>0.5</v>
      </c>
    </row>
    <row r="1083" spans="1:21" ht="14.4" customHeight="1" x14ac:dyDescent="0.3">
      <c r="A1083" s="831">
        <v>12</v>
      </c>
      <c r="B1083" s="832" t="s">
        <v>1253</v>
      </c>
      <c r="C1083" s="832" t="s">
        <v>1259</v>
      </c>
      <c r="D1083" s="833" t="s">
        <v>2928</v>
      </c>
      <c r="E1083" s="834" t="s">
        <v>1288</v>
      </c>
      <c r="F1083" s="832" t="s">
        <v>1254</v>
      </c>
      <c r="G1083" s="832" t="s">
        <v>1648</v>
      </c>
      <c r="H1083" s="832" t="s">
        <v>586</v>
      </c>
      <c r="I1083" s="832" t="s">
        <v>2626</v>
      </c>
      <c r="J1083" s="832" t="s">
        <v>1753</v>
      </c>
      <c r="K1083" s="832" t="s">
        <v>1651</v>
      </c>
      <c r="L1083" s="835">
        <v>119.69</v>
      </c>
      <c r="M1083" s="835">
        <v>239.38</v>
      </c>
      <c r="N1083" s="832">
        <v>2</v>
      </c>
      <c r="O1083" s="836">
        <v>1</v>
      </c>
      <c r="P1083" s="835">
        <v>239.38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12</v>
      </c>
      <c r="B1084" s="832" t="s">
        <v>1253</v>
      </c>
      <c r="C1084" s="832" t="s">
        <v>1259</v>
      </c>
      <c r="D1084" s="833" t="s">
        <v>2928</v>
      </c>
      <c r="E1084" s="834" t="s">
        <v>1288</v>
      </c>
      <c r="F1084" s="832" t="s">
        <v>1254</v>
      </c>
      <c r="G1084" s="832" t="s">
        <v>1407</v>
      </c>
      <c r="H1084" s="832" t="s">
        <v>586</v>
      </c>
      <c r="I1084" s="832" t="s">
        <v>1411</v>
      </c>
      <c r="J1084" s="832" t="s">
        <v>1409</v>
      </c>
      <c r="K1084" s="832" t="s">
        <v>1412</v>
      </c>
      <c r="L1084" s="835">
        <v>128.55000000000001</v>
      </c>
      <c r="M1084" s="835">
        <v>514.20000000000005</v>
      </c>
      <c r="N1084" s="832">
        <v>4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12</v>
      </c>
      <c r="B1085" s="832" t="s">
        <v>1253</v>
      </c>
      <c r="C1085" s="832" t="s">
        <v>1259</v>
      </c>
      <c r="D1085" s="833" t="s">
        <v>2928</v>
      </c>
      <c r="E1085" s="834" t="s">
        <v>1288</v>
      </c>
      <c r="F1085" s="832" t="s">
        <v>1254</v>
      </c>
      <c r="G1085" s="832" t="s">
        <v>1413</v>
      </c>
      <c r="H1085" s="832" t="s">
        <v>628</v>
      </c>
      <c r="I1085" s="832" t="s">
        <v>1660</v>
      </c>
      <c r="J1085" s="832" t="s">
        <v>1415</v>
      </c>
      <c r="K1085" s="832" t="s">
        <v>1661</v>
      </c>
      <c r="L1085" s="835">
        <v>206.88</v>
      </c>
      <c r="M1085" s="835">
        <v>620.64</v>
      </c>
      <c r="N1085" s="832">
        <v>3</v>
      </c>
      <c r="O1085" s="836">
        <v>1</v>
      </c>
      <c r="P1085" s="835">
        <v>620.64</v>
      </c>
      <c r="Q1085" s="837">
        <v>1</v>
      </c>
      <c r="R1085" s="832">
        <v>3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12</v>
      </c>
      <c r="B1086" s="832" t="s">
        <v>1253</v>
      </c>
      <c r="C1086" s="832" t="s">
        <v>1259</v>
      </c>
      <c r="D1086" s="833" t="s">
        <v>2928</v>
      </c>
      <c r="E1086" s="834" t="s">
        <v>1288</v>
      </c>
      <c r="F1086" s="832" t="s">
        <v>1254</v>
      </c>
      <c r="G1086" s="832" t="s">
        <v>1413</v>
      </c>
      <c r="H1086" s="832" t="s">
        <v>628</v>
      </c>
      <c r="I1086" s="832" t="s">
        <v>1662</v>
      </c>
      <c r="J1086" s="832" t="s">
        <v>1415</v>
      </c>
      <c r="K1086" s="832" t="s">
        <v>1663</v>
      </c>
      <c r="L1086" s="835">
        <v>3818.86</v>
      </c>
      <c r="M1086" s="835">
        <v>42007.46</v>
      </c>
      <c r="N1086" s="832">
        <v>11</v>
      </c>
      <c r="O1086" s="836">
        <v>10</v>
      </c>
      <c r="P1086" s="835">
        <v>34369.74</v>
      </c>
      <c r="Q1086" s="837">
        <v>0.81818181818181812</v>
      </c>
      <c r="R1086" s="832">
        <v>9</v>
      </c>
      <c r="S1086" s="837">
        <v>0.81818181818181823</v>
      </c>
      <c r="T1086" s="836">
        <v>8</v>
      </c>
      <c r="U1086" s="838">
        <v>0.8</v>
      </c>
    </row>
    <row r="1087" spans="1:21" ht="14.4" customHeight="1" x14ac:dyDescent="0.3">
      <c r="A1087" s="831">
        <v>12</v>
      </c>
      <c r="B1087" s="832" t="s">
        <v>1253</v>
      </c>
      <c r="C1087" s="832" t="s">
        <v>1259</v>
      </c>
      <c r="D1087" s="833" t="s">
        <v>2928</v>
      </c>
      <c r="E1087" s="834" t="s">
        <v>1288</v>
      </c>
      <c r="F1087" s="832" t="s">
        <v>1254</v>
      </c>
      <c r="G1087" s="832" t="s">
        <v>1413</v>
      </c>
      <c r="H1087" s="832" t="s">
        <v>586</v>
      </c>
      <c r="I1087" s="832" t="s">
        <v>2627</v>
      </c>
      <c r="J1087" s="832" t="s">
        <v>2628</v>
      </c>
      <c r="K1087" s="832" t="s">
        <v>2629</v>
      </c>
      <c r="L1087" s="835">
        <v>1169.03</v>
      </c>
      <c r="M1087" s="835">
        <v>3507.09</v>
      </c>
      <c r="N1087" s="832">
        <v>3</v>
      </c>
      <c r="O1087" s="836">
        <v>0.5</v>
      </c>
      <c r="P1087" s="835">
        <v>3507.09</v>
      </c>
      <c r="Q1087" s="837">
        <v>1</v>
      </c>
      <c r="R1087" s="832">
        <v>3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12</v>
      </c>
      <c r="B1088" s="832" t="s">
        <v>1253</v>
      </c>
      <c r="C1088" s="832" t="s">
        <v>1259</v>
      </c>
      <c r="D1088" s="833" t="s">
        <v>2928</v>
      </c>
      <c r="E1088" s="834" t="s">
        <v>1288</v>
      </c>
      <c r="F1088" s="832" t="s">
        <v>1254</v>
      </c>
      <c r="G1088" s="832" t="s">
        <v>1315</v>
      </c>
      <c r="H1088" s="832" t="s">
        <v>628</v>
      </c>
      <c r="I1088" s="832" t="s">
        <v>1167</v>
      </c>
      <c r="J1088" s="832" t="s">
        <v>1168</v>
      </c>
      <c r="K1088" s="832" t="s">
        <v>958</v>
      </c>
      <c r="L1088" s="835">
        <v>170.52</v>
      </c>
      <c r="M1088" s="835">
        <v>852.6</v>
      </c>
      <c r="N1088" s="832">
        <v>5</v>
      </c>
      <c r="O1088" s="836">
        <v>3</v>
      </c>
      <c r="P1088" s="835">
        <v>682.08</v>
      </c>
      <c r="Q1088" s="837">
        <v>0.8</v>
      </c>
      <c r="R1088" s="832">
        <v>4</v>
      </c>
      <c r="S1088" s="837">
        <v>0.8</v>
      </c>
      <c r="T1088" s="836">
        <v>2</v>
      </c>
      <c r="U1088" s="838">
        <v>0.66666666666666663</v>
      </c>
    </row>
    <row r="1089" spans="1:21" ht="14.4" customHeight="1" x14ac:dyDescent="0.3">
      <c r="A1089" s="831">
        <v>12</v>
      </c>
      <c r="B1089" s="832" t="s">
        <v>1253</v>
      </c>
      <c r="C1089" s="832" t="s">
        <v>1259</v>
      </c>
      <c r="D1089" s="833" t="s">
        <v>2928</v>
      </c>
      <c r="E1089" s="834" t="s">
        <v>1288</v>
      </c>
      <c r="F1089" s="832" t="s">
        <v>1254</v>
      </c>
      <c r="G1089" s="832" t="s">
        <v>1315</v>
      </c>
      <c r="H1089" s="832" t="s">
        <v>628</v>
      </c>
      <c r="I1089" s="832" t="s">
        <v>1421</v>
      </c>
      <c r="J1089" s="832" t="s">
        <v>1168</v>
      </c>
      <c r="K1089" s="832" t="s">
        <v>1420</v>
      </c>
      <c r="L1089" s="835">
        <v>85.27</v>
      </c>
      <c r="M1089" s="835">
        <v>85.27</v>
      </c>
      <c r="N1089" s="832">
        <v>1</v>
      </c>
      <c r="O1089" s="836">
        <v>1</v>
      </c>
      <c r="P1089" s="835">
        <v>85.27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12</v>
      </c>
      <c r="B1090" s="832" t="s">
        <v>1253</v>
      </c>
      <c r="C1090" s="832" t="s">
        <v>1259</v>
      </c>
      <c r="D1090" s="833" t="s">
        <v>2928</v>
      </c>
      <c r="E1090" s="834" t="s">
        <v>1288</v>
      </c>
      <c r="F1090" s="832" t="s">
        <v>1254</v>
      </c>
      <c r="G1090" s="832" t="s">
        <v>1305</v>
      </c>
      <c r="H1090" s="832" t="s">
        <v>586</v>
      </c>
      <c r="I1090" s="832" t="s">
        <v>1353</v>
      </c>
      <c r="J1090" s="832" t="s">
        <v>1354</v>
      </c>
      <c r="K1090" s="832" t="s">
        <v>958</v>
      </c>
      <c r="L1090" s="835">
        <v>78.33</v>
      </c>
      <c r="M1090" s="835">
        <v>156.66</v>
      </c>
      <c r="N1090" s="832">
        <v>2</v>
      </c>
      <c r="O1090" s="836">
        <v>1</v>
      </c>
      <c r="P1090" s="835">
        <v>156.66</v>
      </c>
      <c r="Q1090" s="837">
        <v>1</v>
      </c>
      <c r="R1090" s="832">
        <v>2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12</v>
      </c>
      <c r="B1091" s="832" t="s">
        <v>1253</v>
      </c>
      <c r="C1091" s="832" t="s">
        <v>1259</v>
      </c>
      <c r="D1091" s="833" t="s">
        <v>2928</v>
      </c>
      <c r="E1091" s="834" t="s">
        <v>1288</v>
      </c>
      <c r="F1091" s="832" t="s">
        <v>1254</v>
      </c>
      <c r="G1091" s="832" t="s">
        <v>1305</v>
      </c>
      <c r="H1091" s="832" t="s">
        <v>586</v>
      </c>
      <c r="I1091" s="832" t="s">
        <v>1306</v>
      </c>
      <c r="J1091" s="832" t="s">
        <v>957</v>
      </c>
      <c r="K1091" s="832" t="s">
        <v>958</v>
      </c>
      <c r="L1091" s="835">
        <v>78.33</v>
      </c>
      <c r="M1091" s="835">
        <v>156.66</v>
      </c>
      <c r="N1091" s="832">
        <v>2</v>
      </c>
      <c r="O1091" s="836">
        <v>1</v>
      </c>
      <c r="P1091" s="835">
        <v>156.66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12</v>
      </c>
      <c r="B1092" s="832" t="s">
        <v>1253</v>
      </c>
      <c r="C1092" s="832" t="s">
        <v>1259</v>
      </c>
      <c r="D1092" s="833" t="s">
        <v>2928</v>
      </c>
      <c r="E1092" s="834" t="s">
        <v>1288</v>
      </c>
      <c r="F1092" s="832" t="s">
        <v>1254</v>
      </c>
      <c r="G1092" s="832" t="s">
        <v>1779</v>
      </c>
      <c r="H1092" s="832" t="s">
        <v>586</v>
      </c>
      <c r="I1092" s="832" t="s">
        <v>2092</v>
      </c>
      <c r="J1092" s="832" t="s">
        <v>1781</v>
      </c>
      <c r="K1092" s="832" t="s">
        <v>2093</v>
      </c>
      <c r="L1092" s="835">
        <v>23.51</v>
      </c>
      <c r="M1092" s="835">
        <v>23.51</v>
      </c>
      <c r="N1092" s="832">
        <v>1</v>
      </c>
      <c r="O1092" s="836">
        <v>1</v>
      </c>
      <c r="P1092" s="835">
        <v>23.51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12</v>
      </c>
      <c r="B1093" s="832" t="s">
        <v>1253</v>
      </c>
      <c r="C1093" s="832" t="s">
        <v>1259</v>
      </c>
      <c r="D1093" s="833" t="s">
        <v>2928</v>
      </c>
      <c r="E1093" s="834" t="s">
        <v>1288</v>
      </c>
      <c r="F1093" s="832" t="s">
        <v>1254</v>
      </c>
      <c r="G1093" s="832" t="s">
        <v>1424</v>
      </c>
      <c r="H1093" s="832" t="s">
        <v>586</v>
      </c>
      <c r="I1093" s="832" t="s">
        <v>1425</v>
      </c>
      <c r="J1093" s="832" t="s">
        <v>1426</v>
      </c>
      <c r="K1093" s="832" t="s">
        <v>1427</v>
      </c>
      <c r="L1093" s="835">
        <v>741.88</v>
      </c>
      <c r="M1093" s="835">
        <v>4451.28</v>
      </c>
      <c r="N1093" s="832">
        <v>6</v>
      </c>
      <c r="O1093" s="836">
        <v>2</v>
      </c>
      <c r="P1093" s="835">
        <v>4451.28</v>
      </c>
      <c r="Q1093" s="837">
        <v>1</v>
      </c>
      <c r="R1093" s="832">
        <v>6</v>
      </c>
      <c r="S1093" s="837">
        <v>1</v>
      </c>
      <c r="T1093" s="836">
        <v>2</v>
      </c>
      <c r="U1093" s="838">
        <v>1</v>
      </c>
    </row>
    <row r="1094" spans="1:21" ht="14.4" customHeight="1" x14ac:dyDescent="0.3">
      <c r="A1094" s="831">
        <v>12</v>
      </c>
      <c r="B1094" s="832" t="s">
        <v>1253</v>
      </c>
      <c r="C1094" s="832" t="s">
        <v>1259</v>
      </c>
      <c r="D1094" s="833" t="s">
        <v>2928</v>
      </c>
      <c r="E1094" s="834" t="s">
        <v>1288</v>
      </c>
      <c r="F1094" s="832" t="s">
        <v>1254</v>
      </c>
      <c r="G1094" s="832" t="s">
        <v>1424</v>
      </c>
      <c r="H1094" s="832" t="s">
        <v>586</v>
      </c>
      <c r="I1094" s="832" t="s">
        <v>1425</v>
      </c>
      <c r="J1094" s="832" t="s">
        <v>1426</v>
      </c>
      <c r="K1094" s="832" t="s">
        <v>1427</v>
      </c>
      <c r="L1094" s="835">
        <v>672.43</v>
      </c>
      <c r="M1094" s="835">
        <v>2017.29</v>
      </c>
      <c r="N1094" s="832">
        <v>3</v>
      </c>
      <c r="O1094" s="836">
        <v>0.5</v>
      </c>
      <c r="P1094" s="835">
        <v>2017.29</v>
      </c>
      <c r="Q1094" s="837">
        <v>1</v>
      </c>
      <c r="R1094" s="832">
        <v>3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12</v>
      </c>
      <c r="B1095" s="832" t="s">
        <v>1253</v>
      </c>
      <c r="C1095" s="832" t="s">
        <v>1259</v>
      </c>
      <c r="D1095" s="833" t="s">
        <v>2928</v>
      </c>
      <c r="E1095" s="834" t="s">
        <v>1288</v>
      </c>
      <c r="F1095" s="832" t="s">
        <v>1254</v>
      </c>
      <c r="G1095" s="832" t="s">
        <v>1424</v>
      </c>
      <c r="H1095" s="832" t="s">
        <v>586</v>
      </c>
      <c r="I1095" s="832" t="s">
        <v>1428</v>
      </c>
      <c r="J1095" s="832" t="s">
        <v>1426</v>
      </c>
      <c r="K1095" s="832" t="s">
        <v>1429</v>
      </c>
      <c r="L1095" s="835">
        <v>1154.81</v>
      </c>
      <c r="M1095" s="835">
        <v>6928.86</v>
      </c>
      <c r="N1095" s="832">
        <v>6</v>
      </c>
      <c r="O1095" s="836">
        <v>1</v>
      </c>
      <c r="P1095" s="835">
        <v>3464.43</v>
      </c>
      <c r="Q1095" s="837">
        <v>0.5</v>
      </c>
      <c r="R1095" s="832">
        <v>3</v>
      </c>
      <c r="S1095" s="837">
        <v>0.5</v>
      </c>
      <c r="T1095" s="836">
        <v>0.5</v>
      </c>
      <c r="U1095" s="838">
        <v>0.5</v>
      </c>
    </row>
    <row r="1096" spans="1:21" ht="14.4" customHeight="1" x14ac:dyDescent="0.3">
      <c r="A1096" s="831">
        <v>12</v>
      </c>
      <c r="B1096" s="832" t="s">
        <v>1253</v>
      </c>
      <c r="C1096" s="832" t="s">
        <v>1259</v>
      </c>
      <c r="D1096" s="833" t="s">
        <v>2928</v>
      </c>
      <c r="E1096" s="834" t="s">
        <v>1288</v>
      </c>
      <c r="F1096" s="832" t="s">
        <v>1254</v>
      </c>
      <c r="G1096" s="832" t="s">
        <v>1424</v>
      </c>
      <c r="H1096" s="832" t="s">
        <v>586</v>
      </c>
      <c r="I1096" s="832" t="s">
        <v>1428</v>
      </c>
      <c r="J1096" s="832" t="s">
        <v>1426</v>
      </c>
      <c r="K1096" s="832" t="s">
        <v>1429</v>
      </c>
      <c r="L1096" s="835">
        <v>1047.94</v>
      </c>
      <c r="M1096" s="835">
        <v>9431.4600000000009</v>
      </c>
      <c r="N1096" s="832">
        <v>9</v>
      </c>
      <c r="O1096" s="836">
        <v>2</v>
      </c>
      <c r="P1096" s="835">
        <v>9431.4600000000009</v>
      </c>
      <c r="Q1096" s="837">
        <v>1</v>
      </c>
      <c r="R1096" s="832">
        <v>9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12</v>
      </c>
      <c r="B1097" s="832" t="s">
        <v>1253</v>
      </c>
      <c r="C1097" s="832" t="s">
        <v>1259</v>
      </c>
      <c r="D1097" s="833" t="s">
        <v>2928</v>
      </c>
      <c r="E1097" s="834" t="s">
        <v>1288</v>
      </c>
      <c r="F1097" s="832" t="s">
        <v>1254</v>
      </c>
      <c r="G1097" s="832" t="s">
        <v>1787</v>
      </c>
      <c r="H1097" s="832" t="s">
        <v>628</v>
      </c>
      <c r="I1097" s="832" t="s">
        <v>1788</v>
      </c>
      <c r="J1097" s="832" t="s">
        <v>1789</v>
      </c>
      <c r="K1097" s="832" t="s">
        <v>1790</v>
      </c>
      <c r="L1097" s="835">
        <v>300.31</v>
      </c>
      <c r="M1097" s="835">
        <v>600.62</v>
      </c>
      <c r="N1097" s="832">
        <v>2</v>
      </c>
      <c r="O1097" s="836">
        <v>1</v>
      </c>
      <c r="P1097" s="835">
        <v>300.31</v>
      </c>
      <c r="Q1097" s="837">
        <v>0.5</v>
      </c>
      <c r="R1097" s="832">
        <v>1</v>
      </c>
      <c r="S1097" s="837">
        <v>0.5</v>
      </c>
      <c r="T1097" s="836">
        <v>0.5</v>
      </c>
      <c r="U1097" s="838">
        <v>0.5</v>
      </c>
    </row>
    <row r="1098" spans="1:21" ht="14.4" customHeight="1" x14ac:dyDescent="0.3">
      <c r="A1098" s="831">
        <v>12</v>
      </c>
      <c r="B1098" s="832" t="s">
        <v>1253</v>
      </c>
      <c r="C1098" s="832" t="s">
        <v>1259</v>
      </c>
      <c r="D1098" s="833" t="s">
        <v>2928</v>
      </c>
      <c r="E1098" s="834" t="s">
        <v>1288</v>
      </c>
      <c r="F1098" s="832" t="s">
        <v>1254</v>
      </c>
      <c r="G1098" s="832" t="s">
        <v>1671</v>
      </c>
      <c r="H1098" s="832" t="s">
        <v>586</v>
      </c>
      <c r="I1098" s="832" t="s">
        <v>1794</v>
      </c>
      <c r="J1098" s="832" t="s">
        <v>1795</v>
      </c>
      <c r="K1098" s="832" t="s">
        <v>1796</v>
      </c>
      <c r="L1098" s="835">
        <v>93.49</v>
      </c>
      <c r="M1098" s="835">
        <v>654.42999999999995</v>
      </c>
      <c r="N1098" s="832">
        <v>7</v>
      </c>
      <c r="O1098" s="836">
        <v>1</v>
      </c>
      <c r="P1098" s="835">
        <v>654.42999999999995</v>
      </c>
      <c r="Q1098" s="837">
        <v>1</v>
      </c>
      <c r="R1098" s="832">
        <v>7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12</v>
      </c>
      <c r="B1099" s="832" t="s">
        <v>1253</v>
      </c>
      <c r="C1099" s="832" t="s">
        <v>1259</v>
      </c>
      <c r="D1099" s="833" t="s">
        <v>2928</v>
      </c>
      <c r="E1099" s="834" t="s">
        <v>1288</v>
      </c>
      <c r="F1099" s="832" t="s">
        <v>1254</v>
      </c>
      <c r="G1099" s="832" t="s">
        <v>1443</v>
      </c>
      <c r="H1099" s="832" t="s">
        <v>586</v>
      </c>
      <c r="I1099" s="832" t="s">
        <v>1444</v>
      </c>
      <c r="J1099" s="832" t="s">
        <v>1445</v>
      </c>
      <c r="K1099" s="832" t="s">
        <v>1446</v>
      </c>
      <c r="L1099" s="835">
        <v>611.59</v>
      </c>
      <c r="M1099" s="835">
        <v>8562.26</v>
      </c>
      <c r="N1099" s="832">
        <v>14</v>
      </c>
      <c r="O1099" s="836">
        <v>8</v>
      </c>
      <c r="P1099" s="835">
        <v>6727.4900000000007</v>
      </c>
      <c r="Q1099" s="837">
        <v>0.78571428571428581</v>
      </c>
      <c r="R1099" s="832">
        <v>11</v>
      </c>
      <c r="S1099" s="837">
        <v>0.7857142857142857</v>
      </c>
      <c r="T1099" s="836">
        <v>6</v>
      </c>
      <c r="U1099" s="838">
        <v>0.75</v>
      </c>
    </row>
    <row r="1100" spans="1:21" ht="14.4" customHeight="1" x14ac:dyDescent="0.3">
      <c r="A1100" s="831">
        <v>12</v>
      </c>
      <c r="B1100" s="832" t="s">
        <v>1253</v>
      </c>
      <c r="C1100" s="832" t="s">
        <v>1259</v>
      </c>
      <c r="D1100" s="833" t="s">
        <v>2928</v>
      </c>
      <c r="E1100" s="834" t="s">
        <v>1288</v>
      </c>
      <c r="F1100" s="832" t="s">
        <v>1254</v>
      </c>
      <c r="G1100" s="832" t="s">
        <v>1447</v>
      </c>
      <c r="H1100" s="832" t="s">
        <v>586</v>
      </c>
      <c r="I1100" s="832" t="s">
        <v>1448</v>
      </c>
      <c r="J1100" s="832" t="s">
        <v>1449</v>
      </c>
      <c r="K1100" s="832" t="s">
        <v>1450</v>
      </c>
      <c r="L1100" s="835">
        <v>1435.18</v>
      </c>
      <c r="M1100" s="835">
        <v>14351.8</v>
      </c>
      <c r="N1100" s="832">
        <v>10</v>
      </c>
      <c r="O1100" s="836">
        <v>9</v>
      </c>
      <c r="P1100" s="835">
        <v>8611.08</v>
      </c>
      <c r="Q1100" s="837">
        <v>0.6</v>
      </c>
      <c r="R1100" s="832">
        <v>6</v>
      </c>
      <c r="S1100" s="837">
        <v>0.6</v>
      </c>
      <c r="T1100" s="836">
        <v>5</v>
      </c>
      <c r="U1100" s="838">
        <v>0.55555555555555558</v>
      </c>
    </row>
    <row r="1101" spans="1:21" ht="14.4" customHeight="1" x14ac:dyDescent="0.3">
      <c r="A1101" s="831">
        <v>12</v>
      </c>
      <c r="B1101" s="832" t="s">
        <v>1253</v>
      </c>
      <c r="C1101" s="832" t="s">
        <v>1259</v>
      </c>
      <c r="D1101" s="833" t="s">
        <v>2928</v>
      </c>
      <c r="E1101" s="834" t="s">
        <v>1288</v>
      </c>
      <c r="F1101" s="832" t="s">
        <v>1254</v>
      </c>
      <c r="G1101" s="832" t="s">
        <v>1799</v>
      </c>
      <c r="H1101" s="832" t="s">
        <v>586</v>
      </c>
      <c r="I1101" s="832" t="s">
        <v>1800</v>
      </c>
      <c r="J1101" s="832" t="s">
        <v>1801</v>
      </c>
      <c r="K1101" s="832" t="s">
        <v>1802</v>
      </c>
      <c r="L1101" s="835">
        <v>611.59</v>
      </c>
      <c r="M1101" s="835">
        <v>611.59</v>
      </c>
      <c r="N1101" s="832">
        <v>1</v>
      </c>
      <c r="O1101" s="836">
        <v>1</v>
      </c>
      <c r="P1101" s="835">
        <v>611.59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12</v>
      </c>
      <c r="B1102" s="832" t="s">
        <v>1253</v>
      </c>
      <c r="C1102" s="832" t="s">
        <v>1259</v>
      </c>
      <c r="D1102" s="833" t="s">
        <v>2928</v>
      </c>
      <c r="E1102" s="834" t="s">
        <v>1288</v>
      </c>
      <c r="F1102" s="832" t="s">
        <v>1254</v>
      </c>
      <c r="G1102" s="832" t="s">
        <v>1799</v>
      </c>
      <c r="H1102" s="832" t="s">
        <v>586</v>
      </c>
      <c r="I1102" s="832" t="s">
        <v>2328</v>
      </c>
      <c r="J1102" s="832" t="s">
        <v>2329</v>
      </c>
      <c r="K1102" s="832" t="s">
        <v>2327</v>
      </c>
      <c r="L1102" s="835">
        <v>679.54</v>
      </c>
      <c r="M1102" s="835">
        <v>1359.08</v>
      </c>
      <c r="N1102" s="832">
        <v>2</v>
      </c>
      <c r="O1102" s="836">
        <v>1</v>
      </c>
      <c r="P1102" s="835">
        <v>1359.08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12</v>
      </c>
      <c r="B1103" s="832" t="s">
        <v>1253</v>
      </c>
      <c r="C1103" s="832" t="s">
        <v>1259</v>
      </c>
      <c r="D1103" s="833" t="s">
        <v>2928</v>
      </c>
      <c r="E1103" s="834" t="s">
        <v>1288</v>
      </c>
      <c r="F1103" s="832" t="s">
        <v>1254</v>
      </c>
      <c r="G1103" s="832" t="s">
        <v>1799</v>
      </c>
      <c r="H1103" s="832" t="s">
        <v>628</v>
      </c>
      <c r="I1103" s="832" t="s">
        <v>2330</v>
      </c>
      <c r="J1103" s="832" t="s">
        <v>2331</v>
      </c>
      <c r="K1103" s="832" t="s">
        <v>1511</v>
      </c>
      <c r="L1103" s="835">
        <v>679.54</v>
      </c>
      <c r="M1103" s="835">
        <v>679.54</v>
      </c>
      <c r="N1103" s="832">
        <v>1</v>
      </c>
      <c r="O1103" s="836">
        <v>0.5</v>
      </c>
      <c r="P1103" s="835">
        <v>679.54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12</v>
      </c>
      <c r="B1104" s="832" t="s">
        <v>1253</v>
      </c>
      <c r="C1104" s="832" t="s">
        <v>1259</v>
      </c>
      <c r="D1104" s="833" t="s">
        <v>2928</v>
      </c>
      <c r="E1104" s="834" t="s">
        <v>1288</v>
      </c>
      <c r="F1104" s="832" t="s">
        <v>1254</v>
      </c>
      <c r="G1104" s="832" t="s">
        <v>1799</v>
      </c>
      <c r="H1104" s="832" t="s">
        <v>586</v>
      </c>
      <c r="I1104" s="832" t="s">
        <v>2630</v>
      </c>
      <c r="J1104" s="832" t="s">
        <v>2631</v>
      </c>
      <c r="K1104" s="832" t="s">
        <v>1511</v>
      </c>
      <c r="L1104" s="835">
        <v>679.54</v>
      </c>
      <c r="M1104" s="835">
        <v>679.54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12</v>
      </c>
      <c r="B1105" s="832" t="s">
        <v>1253</v>
      </c>
      <c r="C1105" s="832" t="s">
        <v>1259</v>
      </c>
      <c r="D1105" s="833" t="s">
        <v>2928</v>
      </c>
      <c r="E1105" s="834" t="s">
        <v>1288</v>
      </c>
      <c r="F1105" s="832" t="s">
        <v>1254</v>
      </c>
      <c r="G1105" s="832" t="s">
        <v>1457</v>
      </c>
      <c r="H1105" s="832" t="s">
        <v>586</v>
      </c>
      <c r="I1105" s="832" t="s">
        <v>1809</v>
      </c>
      <c r="J1105" s="832" t="s">
        <v>1459</v>
      </c>
      <c r="K1105" s="832" t="s">
        <v>1810</v>
      </c>
      <c r="L1105" s="835">
        <v>91.78</v>
      </c>
      <c r="M1105" s="835">
        <v>91.78</v>
      </c>
      <c r="N1105" s="832">
        <v>1</v>
      </c>
      <c r="O1105" s="836">
        <v>0.5</v>
      </c>
      <c r="P1105" s="835">
        <v>91.78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12</v>
      </c>
      <c r="B1106" s="832" t="s">
        <v>1253</v>
      </c>
      <c r="C1106" s="832" t="s">
        <v>1259</v>
      </c>
      <c r="D1106" s="833" t="s">
        <v>2928</v>
      </c>
      <c r="E1106" s="834" t="s">
        <v>1288</v>
      </c>
      <c r="F1106" s="832" t="s">
        <v>1254</v>
      </c>
      <c r="G1106" s="832" t="s">
        <v>1292</v>
      </c>
      <c r="H1106" s="832" t="s">
        <v>586</v>
      </c>
      <c r="I1106" s="832" t="s">
        <v>1293</v>
      </c>
      <c r="J1106" s="832" t="s">
        <v>1294</v>
      </c>
      <c r="K1106" s="832" t="s">
        <v>1295</v>
      </c>
      <c r="L1106" s="835">
        <v>42.14</v>
      </c>
      <c r="M1106" s="835">
        <v>42.14</v>
      </c>
      <c r="N1106" s="832">
        <v>1</v>
      </c>
      <c r="O1106" s="836">
        <v>1</v>
      </c>
      <c r="P1106" s="835">
        <v>42.14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12</v>
      </c>
      <c r="B1107" s="832" t="s">
        <v>1253</v>
      </c>
      <c r="C1107" s="832" t="s">
        <v>1259</v>
      </c>
      <c r="D1107" s="833" t="s">
        <v>2928</v>
      </c>
      <c r="E1107" s="834" t="s">
        <v>1288</v>
      </c>
      <c r="F1107" s="832" t="s">
        <v>1254</v>
      </c>
      <c r="G1107" s="832" t="s">
        <v>2632</v>
      </c>
      <c r="H1107" s="832" t="s">
        <v>586</v>
      </c>
      <c r="I1107" s="832" t="s">
        <v>2633</v>
      </c>
      <c r="J1107" s="832" t="s">
        <v>2634</v>
      </c>
      <c r="K1107" s="832" t="s">
        <v>2635</v>
      </c>
      <c r="L1107" s="835">
        <v>57.48</v>
      </c>
      <c r="M1107" s="835">
        <v>114.96</v>
      </c>
      <c r="N1107" s="832">
        <v>2</v>
      </c>
      <c r="O1107" s="836">
        <v>0.5</v>
      </c>
      <c r="P1107" s="835">
        <v>114.96</v>
      </c>
      <c r="Q1107" s="837">
        <v>1</v>
      </c>
      <c r="R1107" s="832">
        <v>2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12</v>
      </c>
      <c r="B1108" s="832" t="s">
        <v>1253</v>
      </c>
      <c r="C1108" s="832" t="s">
        <v>1259</v>
      </c>
      <c r="D1108" s="833" t="s">
        <v>2928</v>
      </c>
      <c r="E1108" s="834" t="s">
        <v>1288</v>
      </c>
      <c r="F1108" s="832" t="s">
        <v>1254</v>
      </c>
      <c r="G1108" s="832" t="s">
        <v>1469</v>
      </c>
      <c r="H1108" s="832" t="s">
        <v>586</v>
      </c>
      <c r="I1108" s="832" t="s">
        <v>2636</v>
      </c>
      <c r="J1108" s="832" t="s">
        <v>2637</v>
      </c>
      <c r="K1108" s="832" t="s">
        <v>1472</v>
      </c>
      <c r="L1108" s="835">
        <v>38.56</v>
      </c>
      <c r="M1108" s="835">
        <v>38.56</v>
      </c>
      <c r="N1108" s="832">
        <v>1</v>
      </c>
      <c r="O1108" s="836">
        <v>0.5</v>
      </c>
      <c r="P1108" s="835">
        <v>38.56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12</v>
      </c>
      <c r="B1109" s="832" t="s">
        <v>1253</v>
      </c>
      <c r="C1109" s="832" t="s">
        <v>1259</v>
      </c>
      <c r="D1109" s="833" t="s">
        <v>2928</v>
      </c>
      <c r="E1109" s="834" t="s">
        <v>1288</v>
      </c>
      <c r="F1109" s="832" t="s">
        <v>1254</v>
      </c>
      <c r="G1109" s="832" t="s">
        <v>1347</v>
      </c>
      <c r="H1109" s="832" t="s">
        <v>586</v>
      </c>
      <c r="I1109" s="832" t="s">
        <v>1348</v>
      </c>
      <c r="J1109" s="832" t="s">
        <v>1349</v>
      </c>
      <c r="K1109" s="832" t="s">
        <v>1350</v>
      </c>
      <c r="L1109" s="835">
        <v>174.59</v>
      </c>
      <c r="M1109" s="835">
        <v>872.95</v>
      </c>
      <c r="N1109" s="832">
        <v>5</v>
      </c>
      <c r="O1109" s="836">
        <v>2</v>
      </c>
      <c r="P1109" s="835">
        <v>698.36</v>
      </c>
      <c r="Q1109" s="837">
        <v>0.79999999999999993</v>
      </c>
      <c r="R1109" s="832">
        <v>4</v>
      </c>
      <c r="S1109" s="837">
        <v>0.8</v>
      </c>
      <c r="T1109" s="836">
        <v>1.5</v>
      </c>
      <c r="U1109" s="838">
        <v>0.75</v>
      </c>
    </row>
    <row r="1110" spans="1:21" ht="14.4" customHeight="1" x14ac:dyDescent="0.3">
      <c r="A1110" s="831">
        <v>12</v>
      </c>
      <c r="B1110" s="832" t="s">
        <v>1253</v>
      </c>
      <c r="C1110" s="832" t="s">
        <v>1259</v>
      </c>
      <c r="D1110" s="833" t="s">
        <v>2928</v>
      </c>
      <c r="E1110" s="834" t="s">
        <v>1288</v>
      </c>
      <c r="F1110" s="832" t="s">
        <v>1254</v>
      </c>
      <c r="G1110" s="832" t="s">
        <v>1379</v>
      </c>
      <c r="H1110" s="832" t="s">
        <v>586</v>
      </c>
      <c r="I1110" s="832" t="s">
        <v>1380</v>
      </c>
      <c r="J1110" s="832" t="s">
        <v>1381</v>
      </c>
      <c r="K1110" s="832" t="s">
        <v>1382</v>
      </c>
      <c r="L1110" s="835">
        <v>78.33</v>
      </c>
      <c r="M1110" s="835">
        <v>626.64</v>
      </c>
      <c r="N1110" s="832">
        <v>8</v>
      </c>
      <c r="O1110" s="836">
        <v>4</v>
      </c>
      <c r="P1110" s="835">
        <v>234.99</v>
      </c>
      <c r="Q1110" s="837">
        <v>0.375</v>
      </c>
      <c r="R1110" s="832">
        <v>3</v>
      </c>
      <c r="S1110" s="837">
        <v>0.375</v>
      </c>
      <c r="T1110" s="836">
        <v>1.5</v>
      </c>
      <c r="U1110" s="838">
        <v>0.375</v>
      </c>
    </row>
    <row r="1111" spans="1:21" ht="14.4" customHeight="1" x14ac:dyDescent="0.3">
      <c r="A1111" s="831">
        <v>12</v>
      </c>
      <c r="B1111" s="832" t="s">
        <v>1253</v>
      </c>
      <c r="C1111" s="832" t="s">
        <v>1259</v>
      </c>
      <c r="D1111" s="833" t="s">
        <v>2928</v>
      </c>
      <c r="E1111" s="834" t="s">
        <v>1288</v>
      </c>
      <c r="F1111" s="832" t="s">
        <v>1254</v>
      </c>
      <c r="G1111" s="832" t="s">
        <v>1329</v>
      </c>
      <c r="H1111" s="832" t="s">
        <v>586</v>
      </c>
      <c r="I1111" s="832" t="s">
        <v>1330</v>
      </c>
      <c r="J1111" s="832" t="s">
        <v>624</v>
      </c>
      <c r="K1111" s="832" t="s">
        <v>1331</v>
      </c>
      <c r="L1111" s="835">
        <v>108.44</v>
      </c>
      <c r="M1111" s="835">
        <v>216.88</v>
      </c>
      <c r="N1111" s="832">
        <v>2</v>
      </c>
      <c r="O1111" s="836">
        <v>1</v>
      </c>
      <c r="P1111" s="835">
        <v>216.88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12</v>
      </c>
      <c r="B1112" s="832" t="s">
        <v>1253</v>
      </c>
      <c r="C1112" s="832" t="s">
        <v>1259</v>
      </c>
      <c r="D1112" s="833" t="s">
        <v>2928</v>
      </c>
      <c r="E1112" s="834" t="s">
        <v>1288</v>
      </c>
      <c r="F1112" s="832" t="s">
        <v>1254</v>
      </c>
      <c r="G1112" s="832" t="s">
        <v>1385</v>
      </c>
      <c r="H1112" s="832" t="s">
        <v>586</v>
      </c>
      <c r="I1112" s="832" t="s">
        <v>1386</v>
      </c>
      <c r="J1112" s="832" t="s">
        <v>1387</v>
      </c>
      <c r="K1112" s="832" t="s">
        <v>1388</v>
      </c>
      <c r="L1112" s="835">
        <v>432.12</v>
      </c>
      <c r="M1112" s="835">
        <v>6049.68</v>
      </c>
      <c r="N1112" s="832">
        <v>14</v>
      </c>
      <c r="O1112" s="836">
        <v>6</v>
      </c>
      <c r="P1112" s="835">
        <v>3889.08</v>
      </c>
      <c r="Q1112" s="837">
        <v>0.64285714285714279</v>
      </c>
      <c r="R1112" s="832">
        <v>9</v>
      </c>
      <c r="S1112" s="837">
        <v>0.6428571428571429</v>
      </c>
      <c r="T1112" s="836">
        <v>4</v>
      </c>
      <c r="U1112" s="838">
        <v>0.66666666666666663</v>
      </c>
    </row>
    <row r="1113" spans="1:21" ht="14.4" customHeight="1" x14ac:dyDescent="0.3">
      <c r="A1113" s="831">
        <v>12</v>
      </c>
      <c r="B1113" s="832" t="s">
        <v>1253</v>
      </c>
      <c r="C1113" s="832" t="s">
        <v>1259</v>
      </c>
      <c r="D1113" s="833" t="s">
        <v>2928</v>
      </c>
      <c r="E1113" s="834" t="s">
        <v>1288</v>
      </c>
      <c r="F1113" s="832" t="s">
        <v>1254</v>
      </c>
      <c r="G1113" s="832" t="s">
        <v>1385</v>
      </c>
      <c r="H1113" s="832" t="s">
        <v>586</v>
      </c>
      <c r="I1113" s="832" t="s">
        <v>1488</v>
      </c>
      <c r="J1113" s="832" t="s">
        <v>1387</v>
      </c>
      <c r="K1113" s="832" t="s">
        <v>1489</v>
      </c>
      <c r="L1113" s="835">
        <v>648.16999999999996</v>
      </c>
      <c r="M1113" s="835">
        <v>1944.5099999999998</v>
      </c>
      <c r="N1113" s="832">
        <v>3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12</v>
      </c>
      <c r="B1114" s="832" t="s">
        <v>1253</v>
      </c>
      <c r="C1114" s="832" t="s">
        <v>1259</v>
      </c>
      <c r="D1114" s="833" t="s">
        <v>2928</v>
      </c>
      <c r="E1114" s="834" t="s">
        <v>1288</v>
      </c>
      <c r="F1114" s="832" t="s">
        <v>1254</v>
      </c>
      <c r="G1114" s="832" t="s">
        <v>1495</v>
      </c>
      <c r="H1114" s="832" t="s">
        <v>586</v>
      </c>
      <c r="I1114" s="832" t="s">
        <v>1496</v>
      </c>
      <c r="J1114" s="832" t="s">
        <v>1497</v>
      </c>
      <c r="K1114" s="832" t="s">
        <v>1498</v>
      </c>
      <c r="L1114" s="835">
        <v>0</v>
      </c>
      <c r="M1114" s="835">
        <v>0</v>
      </c>
      <c r="N1114" s="832">
        <v>21</v>
      </c>
      <c r="O1114" s="836">
        <v>15</v>
      </c>
      <c r="P1114" s="835">
        <v>0</v>
      </c>
      <c r="Q1114" s="837"/>
      <c r="R1114" s="832">
        <v>21</v>
      </c>
      <c r="S1114" s="837">
        <v>1</v>
      </c>
      <c r="T1114" s="836">
        <v>15</v>
      </c>
      <c r="U1114" s="838">
        <v>1</v>
      </c>
    </row>
    <row r="1115" spans="1:21" ht="14.4" customHeight="1" x14ac:dyDescent="0.3">
      <c r="A1115" s="831">
        <v>12</v>
      </c>
      <c r="B1115" s="832" t="s">
        <v>1253</v>
      </c>
      <c r="C1115" s="832" t="s">
        <v>1259</v>
      </c>
      <c r="D1115" s="833" t="s">
        <v>2928</v>
      </c>
      <c r="E1115" s="834" t="s">
        <v>1288</v>
      </c>
      <c r="F1115" s="832" t="s">
        <v>1254</v>
      </c>
      <c r="G1115" s="832" t="s">
        <v>1495</v>
      </c>
      <c r="H1115" s="832" t="s">
        <v>586</v>
      </c>
      <c r="I1115" s="832" t="s">
        <v>2372</v>
      </c>
      <c r="J1115" s="832" t="s">
        <v>2373</v>
      </c>
      <c r="K1115" s="832" t="s">
        <v>2374</v>
      </c>
      <c r="L1115" s="835">
        <v>0</v>
      </c>
      <c r="M1115" s="835">
        <v>0</v>
      </c>
      <c r="N1115" s="832">
        <v>15</v>
      </c>
      <c r="O1115" s="836">
        <v>4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12</v>
      </c>
      <c r="B1116" s="832" t="s">
        <v>1253</v>
      </c>
      <c r="C1116" s="832" t="s">
        <v>1259</v>
      </c>
      <c r="D1116" s="833" t="s">
        <v>2928</v>
      </c>
      <c r="E1116" s="834" t="s">
        <v>1288</v>
      </c>
      <c r="F1116" s="832" t="s">
        <v>1254</v>
      </c>
      <c r="G1116" s="832" t="s">
        <v>1495</v>
      </c>
      <c r="H1116" s="832" t="s">
        <v>586</v>
      </c>
      <c r="I1116" s="832" t="s">
        <v>1499</v>
      </c>
      <c r="J1116" s="832" t="s">
        <v>1500</v>
      </c>
      <c r="K1116" s="832" t="s">
        <v>1498</v>
      </c>
      <c r="L1116" s="835">
        <v>0</v>
      </c>
      <c r="M1116" s="835">
        <v>0</v>
      </c>
      <c r="N1116" s="832">
        <v>5</v>
      </c>
      <c r="O1116" s="836">
        <v>1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12</v>
      </c>
      <c r="B1117" s="832" t="s">
        <v>1253</v>
      </c>
      <c r="C1117" s="832" t="s">
        <v>1259</v>
      </c>
      <c r="D1117" s="833" t="s">
        <v>2928</v>
      </c>
      <c r="E1117" s="834" t="s">
        <v>1288</v>
      </c>
      <c r="F1117" s="832" t="s">
        <v>1254</v>
      </c>
      <c r="G1117" s="832" t="s">
        <v>1508</v>
      </c>
      <c r="H1117" s="832" t="s">
        <v>586</v>
      </c>
      <c r="I1117" s="832" t="s">
        <v>1509</v>
      </c>
      <c r="J1117" s="832" t="s">
        <v>1510</v>
      </c>
      <c r="K1117" s="832" t="s">
        <v>1511</v>
      </c>
      <c r="L1117" s="835">
        <v>1543.27</v>
      </c>
      <c r="M1117" s="835">
        <v>20062.510000000002</v>
      </c>
      <c r="N1117" s="832">
        <v>13</v>
      </c>
      <c r="O1117" s="836">
        <v>11.5</v>
      </c>
      <c r="P1117" s="835">
        <v>16975.97</v>
      </c>
      <c r="Q1117" s="837">
        <v>0.84615384615384615</v>
      </c>
      <c r="R1117" s="832">
        <v>11</v>
      </c>
      <c r="S1117" s="837">
        <v>0.84615384615384615</v>
      </c>
      <c r="T1117" s="836">
        <v>9.5</v>
      </c>
      <c r="U1117" s="838">
        <v>0.82608695652173914</v>
      </c>
    </row>
    <row r="1118" spans="1:21" ht="14.4" customHeight="1" x14ac:dyDescent="0.3">
      <c r="A1118" s="831">
        <v>12</v>
      </c>
      <c r="B1118" s="832" t="s">
        <v>1253</v>
      </c>
      <c r="C1118" s="832" t="s">
        <v>1259</v>
      </c>
      <c r="D1118" s="833" t="s">
        <v>2928</v>
      </c>
      <c r="E1118" s="834" t="s">
        <v>1288</v>
      </c>
      <c r="F1118" s="832" t="s">
        <v>1254</v>
      </c>
      <c r="G1118" s="832" t="s">
        <v>1508</v>
      </c>
      <c r="H1118" s="832" t="s">
        <v>586</v>
      </c>
      <c r="I1118" s="832" t="s">
        <v>1512</v>
      </c>
      <c r="J1118" s="832" t="s">
        <v>1510</v>
      </c>
      <c r="K1118" s="832" t="s">
        <v>1513</v>
      </c>
      <c r="L1118" s="835">
        <v>3086.53</v>
      </c>
      <c r="M1118" s="835">
        <v>21605.71</v>
      </c>
      <c r="N1118" s="832">
        <v>7</v>
      </c>
      <c r="O1118" s="836">
        <v>7</v>
      </c>
      <c r="P1118" s="835">
        <v>18519.18</v>
      </c>
      <c r="Q1118" s="837">
        <v>0.85714285714285721</v>
      </c>
      <c r="R1118" s="832">
        <v>6</v>
      </c>
      <c r="S1118" s="837">
        <v>0.8571428571428571</v>
      </c>
      <c r="T1118" s="836">
        <v>6</v>
      </c>
      <c r="U1118" s="838">
        <v>0.8571428571428571</v>
      </c>
    </row>
    <row r="1119" spans="1:21" ht="14.4" customHeight="1" x14ac:dyDescent="0.3">
      <c r="A1119" s="831">
        <v>12</v>
      </c>
      <c r="B1119" s="832" t="s">
        <v>1253</v>
      </c>
      <c r="C1119" s="832" t="s">
        <v>1259</v>
      </c>
      <c r="D1119" s="833" t="s">
        <v>2928</v>
      </c>
      <c r="E1119" s="834" t="s">
        <v>1288</v>
      </c>
      <c r="F1119" s="832" t="s">
        <v>1254</v>
      </c>
      <c r="G1119" s="832" t="s">
        <v>1508</v>
      </c>
      <c r="H1119" s="832" t="s">
        <v>628</v>
      </c>
      <c r="I1119" s="832" t="s">
        <v>2065</v>
      </c>
      <c r="J1119" s="832" t="s">
        <v>1695</v>
      </c>
      <c r="K1119" s="832" t="s">
        <v>1513</v>
      </c>
      <c r="L1119" s="835">
        <v>3086.53</v>
      </c>
      <c r="M1119" s="835">
        <v>30865.300000000003</v>
      </c>
      <c r="N1119" s="832">
        <v>10</v>
      </c>
      <c r="O1119" s="836">
        <v>9.5</v>
      </c>
      <c r="P1119" s="835">
        <v>12346.12</v>
      </c>
      <c r="Q1119" s="837">
        <v>0.39999999999999997</v>
      </c>
      <c r="R1119" s="832">
        <v>4</v>
      </c>
      <c r="S1119" s="837">
        <v>0.4</v>
      </c>
      <c r="T1119" s="836">
        <v>3.5</v>
      </c>
      <c r="U1119" s="838">
        <v>0.36842105263157893</v>
      </c>
    </row>
    <row r="1120" spans="1:21" ht="14.4" customHeight="1" x14ac:dyDescent="0.3">
      <c r="A1120" s="831">
        <v>12</v>
      </c>
      <c r="B1120" s="832" t="s">
        <v>1253</v>
      </c>
      <c r="C1120" s="832" t="s">
        <v>1259</v>
      </c>
      <c r="D1120" s="833" t="s">
        <v>2928</v>
      </c>
      <c r="E1120" s="834" t="s">
        <v>1288</v>
      </c>
      <c r="F1120" s="832" t="s">
        <v>1254</v>
      </c>
      <c r="G1120" s="832" t="s">
        <v>1508</v>
      </c>
      <c r="H1120" s="832" t="s">
        <v>628</v>
      </c>
      <c r="I1120" s="832" t="s">
        <v>1694</v>
      </c>
      <c r="J1120" s="832" t="s">
        <v>1695</v>
      </c>
      <c r="K1120" s="832" t="s">
        <v>1511</v>
      </c>
      <c r="L1120" s="835">
        <v>1543.26</v>
      </c>
      <c r="M1120" s="835">
        <v>12346.08</v>
      </c>
      <c r="N1120" s="832">
        <v>8</v>
      </c>
      <c r="O1120" s="836">
        <v>8</v>
      </c>
      <c r="P1120" s="835">
        <v>7716.3</v>
      </c>
      <c r="Q1120" s="837">
        <v>0.625</v>
      </c>
      <c r="R1120" s="832">
        <v>5</v>
      </c>
      <c r="S1120" s="837">
        <v>0.625</v>
      </c>
      <c r="T1120" s="836">
        <v>5</v>
      </c>
      <c r="U1120" s="838">
        <v>0.625</v>
      </c>
    </row>
    <row r="1121" spans="1:21" ht="14.4" customHeight="1" x14ac:dyDescent="0.3">
      <c r="A1121" s="831">
        <v>12</v>
      </c>
      <c r="B1121" s="832" t="s">
        <v>1253</v>
      </c>
      <c r="C1121" s="832" t="s">
        <v>1259</v>
      </c>
      <c r="D1121" s="833" t="s">
        <v>2928</v>
      </c>
      <c r="E1121" s="834" t="s">
        <v>1288</v>
      </c>
      <c r="F1121" s="832" t="s">
        <v>1254</v>
      </c>
      <c r="G1121" s="832" t="s">
        <v>1508</v>
      </c>
      <c r="H1121" s="832" t="s">
        <v>586</v>
      </c>
      <c r="I1121" s="832" t="s">
        <v>2638</v>
      </c>
      <c r="J1121" s="832" t="s">
        <v>1695</v>
      </c>
      <c r="K1121" s="832" t="s">
        <v>1513</v>
      </c>
      <c r="L1121" s="835">
        <v>3086.53</v>
      </c>
      <c r="M1121" s="835">
        <v>3086.53</v>
      </c>
      <c r="N1121" s="832">
        <v>1</v>
      </c>
      <c r="O1121" s="836">
        <v>1</v>
      </c>
      <c r="P1121" s="835">
        <v>3086.53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12</v>
      </c>
      <c r="B1122" s="832" t="s">
        <v>1253</v>
      </c>
      <c r="C1122" s="832" t="s">
        <v>1259</v>
      </c>
      <c r="D1122" s="833" t="s">
        <v>2928</v>
      </c>
      <c r="E1122" s="834" t="s">
        <v>1288</v>
      </c>
      <c r="F1122" s="832" t="s">
        <v>1254</v>
      </c>
      <c r="G1122" s="832" t="s">
        <v>1307</v>
      </c>
      <c r="H1122" s="832" t="s">
        <v>586</v>
      </c>
      <c r="I1122" s="832" t="s">
        <v>1308</v>
      </c>
      <c r="J1122" s="832" t="s">
        <v>1309</v>
      </c>
      <c r="K1122" s="832" t="s">
        <v>1310</v>
      </c>
      <c r="L1122" s="835">
        <v>42.54</v>
      </c>
      <c r="M1122" s="835">
        <v>510.48</v>
      </c>
      <c r="N1122" s="832">
        <v>12</v>
      </c>
      <c r="O1122" s="836">
        <v>8.5</v>
      </c>
      <c r="P1122" s="835">
        <v>467.94</v>
      </c>
      <c r="Q1122" s="837">
        <v>0.91666666666666663</v>
      </c>
      <c r="R1122" s="832">
        <v>11</v>
      </c>
      <c r="S1122" s="837">
        <v>0.91666666666666663</v>
      </c>
      <c r="T1122" s="836">
        <v>7.5</v>
      </c>
      <c r="U1122" s="838">
        <v>0.88235294117647056</v>
      </c>
    </row>
    <row r="1123" spans="1:21" ht="14.4" customHeight="1" x14ac:dyDescent="0.3">
      <c r="A1123" s="831">
        <v>12</v>
      </c>
      <c r="B1123" s="832" t="s">
        <v>1253</v>
      </c>
      <c r="C1123" s="832" t="s">
        <v>1259</v>
      </c>
      <c r="D1123" s="833" t="s">
        <v>2928</v>
      </c>
      <c r="E1123" s="834" t="s">
        <v>1288</v>
      </c>
      <c r="F1123" s="832" t="s">
        <v>1254</v>
      </c>
      <c r="G1123" s="832" t="s">
        <v>1696</v>
      </c>
      <c r="H1123" s="832" t="s">
        <v>586</v>
      </c>
      <c r="I1123" s="832" t="s">
        <v>2639</v>
      </c>
      <c r="J1123" s="832" t="s">
        <v>2640</v>
      </c>
      <c r="K1123" s="832" t="s">
        <v>2641</v>
      </c>
      <c r="L1123" s="835">
        <v>0</v>
      </c>
      <c r="M1123" s="835">
        <v>0</v>
      </c>
      <c r="N1123" s="832">
        <v>2</v>
      </c>
      <c r="O1123" s="836">
        <v>1</v>
      </c>
      <c r="P1123" s="835">
        <v>0</v>
      </c>
      <c r="Q1123" s="837"/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12</v>
      </c>
      <c r="B1124" s="832" t="s">
        <v>1253</v>
      </c>
      <c r="C1124" s="832" t="s">
        <v>1259</v>
      </c>
      <c r="D1124" s="833" t="s">
        <v>2928</v>
      </c>
      <c r="E1124" s="834" t="s">
        <v>1288</v>
      </c>
      <c r="F1124" s="832" t="s">
        <v>1254</v>
      </c>
      <c r="G1124" s="832" t="s">
        <v>1696</v>
      </c>
      <c r="H1124" s="832" t="s">
        <v>586</v>
      </c>
      <c r="I1124" s="832" t="s">
        <v>1697</v>
      </c>
      <c r="J1124" s="832" t="s">
        <v>1698</v>
      </c>
      <c r="K1124" s="832" t="s">
        <v>1699</v>
      </c>
      <c r="L1124" s="835">
        <v>0</v>
      </c>
      <c r="M1124" s="835">
        <v>0</v>
      </c>
      <c r="N1124" s="832">
        <v>7</v>
      </c>
      <c r="O1124" s="836">
        <v>3</v>
      </c>
      <c r="P1124" s="835">
        <v>0</v>
      </c>
      <c r="Q1124" s="837"/>
      <c r="R1124" s="832">
        <v>7</v>
      </c>
      <c r="S1124" s="837">
        <v>1</v>
      </c>
      <c r="T1124" s="836">
        <v>3</v>
      </c>
      <c r="U1124" s="838">
        <v>1</v>
      </c>
    </row>
    <row r="1125" spans="1:21" ht="14.4" customHeight="1" x14ac:dyDescent="0.3">
      <c r="A1125" s="831">
        <v>12</v>
      </c>
      <c r="B1125" s="832" t="s">
        <v>1253</v>
      </c>
      <c r="C1125" s="832" t="s">
        <v>1259</v>
      </c>
      <c r="D1125" s="833" t="s">
        <v>2928</v>
      </c>
      <c r="E1125" s="834" t="s">
        <v>1288</v>
      </c>
      <c r="F1125" s="832" t="s">
        <v>1254</v>
      </c>
      <c r="G1125" s="832" t="s">
        <v>1696</v>
      </c>
      <c r="H1125" s="832" t="s">
        <v>586</v>
      </c>
      <c r="I1125" s="832" t="s">
        <v>2642</v>
      </c>
      <c r="J1125" s="832" t="s">
        <v>2640</v>
      </c>
      <c r="K1125" s="832" t="s">
        <v>2643</v>
      </c>
      <c r="L1125" s="835">
        <v>0</v>
      </c>
      <c r="M1125" s="835">
        <v>0</v>
      </c>
      <c r="N1125" s="832">
        <v>1</v>
      </c>
      <c r="O1125" s="836">
        <v>0.5</v>
      </c>
      <c r="P1125" s="835">
        <v>0</v>
      </c>
      <c r="Q1125" s="837"/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12</v>
      </c>
      <c r="B1126" s="832" t="s">
        <v>1253</v>
      </c>
      <c r="C1126" s="832" t="s">
        <v>1259</v>
      </c>
      <c r="D1126" s="833" t="s">
        <v>2928</v>
      </c>
      <c r="E1126" s="834" t="s">
        <v>1288</v>
      </c>
      <c r="F1126" s="832" t="s">
        <v>1254</v>
      </c>
      <c r="G1126" s="832" t="s">
        <v>1700</v>
      </c>
      <c r="H1126" s="832" t="s">
        <v>628</v>
      </c>
      <c r="I1126" s="832" t="s">
        <v>2027</v>
      </c>
      <c r="J1126" s="832" t="s">
        <v>1702</v>
      </c>
      <c r="K1126" s="832" t="s">
        <v>2028</v>
      </c>
      <c r="L1126" s="835">
        <v>502.31</v>
      </c>
      <c r="M1126" s="835">
        <v>3516.17</v>
      </c>
      <c r="N1126" s="832">
        <v>7</v>
      </c>
      <c r="O1126" s="836">
        <v>6.5</v>
      </c>
      <c r="P1126" s="835">
        <v>2511.5500000000002</v>
      </c>
      <c r="Q1126" s="837">
        <v>0.7142857142857143</v>
      </c>
      <c r="R1126" s="832">
        <v>5</v>
      </c>
      <c r="S1126" s="837">
        <v>0.7142857142857143</v>
      </c>
      <c r="T1126" s="836">
        <v>4.5</v>
      </c>
      <c r="U1126" s="838">
        <v>0.69230769230769229</v>
      </c>
    </row>
    <row r="1127" spans="1:21" ht="14.4" customHeight="1" x14ac:dyDescent="0.3">
      <c r="A1127" s="831">
        <v>12</v>
      </c>
      <c r="B1127" s="832" t="s">
        <v>1253</v>
      </c>
      <c r="C1127" s="832" t="s">
        <v>1259</v>
      </c>
      <c r="D1127" s="833" t="s">
        <v>2928</v>
      </c>
      <c r="E1127" s="834" t="s">
        <v>1288</v>
      </c>
      <c r="F1127" s="832" t="s">
        <v>1254</v>
      </c>
      <c r="G1127" s="832" t="s">
        <v>1514</v>
      </c>
      <c r="H1127" s="832" t="s">
        <v>586</v>
      </c>
      <c r="I1127" s="832" t="s">
        <v>1515</v>
      </c>
      <c r="J1127" s="832" t="s">
        <v>1516</v>
      </c>
      <c r="K1127" s="832" t="s">
        <v>1517</v>
      </c>
      <c r="L1127" s="835">
        <v>333.68</v>
      </c>
      <c r="M1127" s="835">
        <v>6339.92</v>
      </c>
      <c r="N1127" s="832">
        <v>19</v>
      </c>
      <c r="O1127" s="836">
        <v>11.5</v>
      </c>
      <c r="P1127" s="835">
        <v>5005.2</v>
      </c>
      <c r="Q1127" s="837">
        <v>0.78947368421052633</v>
      </c>
      <c r="R1127" s="832">
        <v>15</v>
      </c>
      <c r="S1127" s="837">
        <v>0.78947368421052633</v>
      </c>
      <c r="T1127" s="836">
        <v>8.5</v>
      </c>
      <c r="U1127" s="838">
        <v>0.73913043478260865</v>
      </c>
    </row>
    <row r="1128" spans="1:21" ht="14.4" customHeight="1" x14ac:dyDescent="0.3">
      <c r="A1128" s="831">
        <v>12</v>
      </c>
      <c r="B1128" s="832" t="s">
        <v>1253</v>
      </c>
      <c r="C1128" s="832" t="s">
        <v>1259</v>
      </c>
      <c r="D1128" s="833" t="s">
        <v>2928</v>
      </c>
      <c r="E1128" s="834" t="s">
        <v>1288</v>
      </c>
      <c r="F1128" s="832" t="s">
        <v>1254</v>
      </c>
      <c r="G1128" s="832" t="s">
        <v>1514</v>
      </c>
      <c r="H1128" s="832" t="s">
        <v>628</v>
      </c>
      <c r="I1128" s="832" t="s">
        <v>1140</v>
      </c>
      <c r="J1128" s="832" t="s">
        <v>721</v>
      </c>
      <c r="K1128" s="832" t="s">
        <v>1141</v>
      </c>
      <c r="L1128" s="835">
        <v>300.31</v>
      </c>
      <c r="M1128" s="835">
        <v>4504.6500000000005</v>
      </c>
      <c r="N1128" s="832">
        <v>15</v>
      </c>
      <c r="O1128" s="836">
        <v>11.5</v>
      </c>
      <c r="P1128" s="835">
        <v>4204.34</v>
      </c>
      <c r="Q1128" s="837">
        <v>0.93333333333333324</v>
      </c>
      <c r="R1128" s="832">
        <v>14</v>
      </c>
      <c r="S1128" s="837">
        <v>0.93333333333333335</v>
      </c>
      <c r="T1128" s="836">
        <v>10.5</v>
      </c>
      <c r="U1128" s="838">
        <v>0.91304347826086951</v>
      </c>
    </row>
    <row r="1129" spans="1:21" ht="14.4" customHeight="1" x14ac:dyDescent="0.3">
      <c r="A1129" s="831">
        <v>12</v>
      </c>
      <c r="B1129" s="832" t="s">
        <v>1253</v>
      </c>
      <c r="C1129" s="832" t="s">
        <v>1259</v>
      </c>
      <c r="D1129" s="833" t="s">
        <v>2928</v>
      </c>
      <c r="E1129" s="834" t="s">
        <v>1288</v>
      </c>
      <c r="F1129" s="832" t="s">
        <v>1254</v>
      </c>
      <c r="G1129" s="832" t="s">
        <v>1514</v>
      </c>
      <c r="H1129" s="832" t="s">
        <v>628</v>
      </c>
      <c r="I1129" s="832" t="s">
        <v>1704</v>
      </c>
      <c r="J1129" s="832" t="s">
        <v>721</v>
      </c>
      <c r="K1129" s="832" t="s">
        <v>1705</v>
      </c>
      <c r="L1129" s="835">
        <v>333.68</v>
      </c>
      <c r="M1129" s="835">
        <v>333.68</v>
      </c>
      <c r="N1129" s="832">
        <v>1</v>
      </c>
      <c r="O1129" s="836">
        <v>1</v>
      </c>
      <c r="P1129" s="835">
        <v>333.68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1253</v>
      </c>
      <c r="C1130" s="832" t="s">
        <v>1259</v>
      </c>
      <c r="D1130" s="833" t="s">
        <v>2928</v>
      </c>
      <c r="E1130" s="834" t="s">
        <v>1288</v>
      </c>
      <c r="F1130" s="832" t="s">
        <v>1254</v>
      </c>
      <c r="G1130" s="832" t="s">
        <v>1514</v>
      </c>
      <c r="H1130" s="832" t="s">
        <v>586</v>
      </c>
      <c r="I1130" s="832" t="s">
        <v>2644</v>
      </c>
      <c r="J1130" s="832" t="s">
        <v>2645</v>
      </c>
      <c r="K1130" s="832" t="s">
        <v>2646</v>
      </c>
      <c r="L1130" s="835">
        <v>166.85</v>
      </c>
      <c r="M1130" s="835">
        <v>333.7</v>
      </c>
      <c r="N1130" s="832">
        <v>2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12</v>
      </c>
      <c r="B1131" s="832" t="s">
        <v>1253</v>
      </c>
      <c r="C1131" s="832" t="s">
        <v>1259</v>
      </c>
      <c r="D1131" s="833" t="s">
        <v>2928</v>
      </c>
      <c r="E1131" s="834" t="s">
        <v>1288</v>
      </c>
      <c r="F1131" s="832" t="s">
        <v>1254</v>
      </c>
      <c r="G1131" s="832" t="s">
        <v>1393</v>
      </c>
      <c r="H1131" s="832" t="s">
        <v>586</v>
      </c>
      <c r="I1131" s="832" t="s">
        <v>1394</v>
      </c>
      <c r="J1131" s="832" t="s">
        <v>1395</v>
      </c>
      <c r="K1131" s="832" t="s">
        <v>1396</v>
      </c>
      <c r="L1131" s="835">
        <v>1514.87</v>
      </c>
      <c r="M1131" s="835">
        <v>31812.26999999999</v>
      </c>
      <c r="N1131" s="832">
        <v>21</v>
      </c>
      <c r="O1131" s="836">
        <v>20</v>
      </c>
      <c r="P1131" s="835">
        <v>25752.78999999999</v>
      </c>
      <c r="Q1131" s="837">
        <v>0.80952380952380942</v>
      </c>
      <c r="R1131" s="832">
        <v>17</v>
      </c>
      <c r="S1131" s="837">
        <v>0.80952380952380953</v>
      </c>
      <c r="T1131" s="836">
        <v>16</v>
      </c>
      <c r="U1131" s="838">
        <v>0.8</v>
      </c>
    </row>
    <row r="1132" spans="1:21" ht="14.4" customHeight="1" x14ac:dyDescent="0.3">
      <c r="A1132" s="831">
        <v>12</v>
      </c>
      <c r="B1132" s="832" t="s">
        <v>1253</v>
      </c>
      <c r="C1132" s="832" t="s">
        <v>1259</v>
      </c>
      <c r="D1132" s="833" t="s">
        <v>2928</v>
      </c>
      <c r="E1132" s="834" t="s">
        <v>1288</v>
      </c>
      <c r="F1132" s="832" t="s">
        <v>1254</v>
      </c>
      <c r="G1132" s="832" t="s">
        <v>1708</v>
      </c>
      <c r="H1132" s="832" t="s">
        <v>586</v>
      </c>
      <c r="I1132" s="832" t="s">
        <v>1719</v>
      </c>
      <c r="J1132" s="832" t="s">
        <v>1720</v>
      </c>
      <c r="K1132" s="832" t="s">
        <v>1721</v>
      </c>
      <c r="L1132" s="835">
        <v>245.43</v>
      </c>
      <c r="M1132" s="835">
        <v>245.43</v>
      </c>
      <c r="N1132" s="832">
        <v>1</v>
      </c>
      <c r="O1132" s="836">
        <v>1</v>
      </c>
      <c r="P1132" s="835">
        <v>245.43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12</v>
      </c>
      <c r="B1133" s="832" t="s">
        <v>1253</v>
      </c>
      <c r="C1133" s="832" t="s">
        <v>1259</v>
      </c>
      <c r="D1133" s="833" t="s">
        <v>2928</v>
      </c>
      <c r="E1133" s="834" t="s">
        <v>1288</v>
      </c>
      <c r="F1133" s="832" t="s">
        <v>1254</v>
      </c>
      <c r="G1133" s="832" t="s">
        <v>1726</v>
      </c>
      <c r="H1133" s="832" t="s">
        <v>586</v>
      </c>
      <c r="I1133" s="832" t="s">
        <v>1727</v>
      </c>
      <c r="J1133" s="832" t="s">
        <v>1728</v>
      </c>
      <c r="K1133" s="832" t="s">
        <v>1729</v>
      </c>
      <c r="L1133" s="835">
        <v>33.18</v>
      </c>
      <c r="M1133" s="835">
        <v>66.36</v>
      </c>
      <c r="N1133" s="832">
        <v>2</v>
      </c>
      <c r="O1133" s="836">
        <v>1</v>
      </c>
      <c r="P1133" s="835">
        <v>66.36</v>
      </c>
      <c r="Q1133" s="837">
        <v>1</v>
      </c>
      <c r="R1133" s="832">
        <v>2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12</v>
      </c>
      <c r="B1134" s="832" t="s">
        <v>1253</v>
      </c>
      <c r="C1134" s="832" t="s">
        <v>1259</v>
      </c>
      <c r="D1134" s="833" t="s">
        <v>2928</v>
      </c>
      <c r="E1134" s="834" t="s">
        <v>1288</v>
      </c>
      <c r="F1134" s="832" t="s">
        <v>1254</v>
      </c>
      <c r="G1134" s="832" t="s">
        <v>1527</v>
      </c>
      <c r="H1134" s="832" t="s">
        <v>586</v>
      </c>
      <c r="I1134" s="832" t="s">
        <v>1528</v>
      </c>
      <c r="J1134" s="832" t="s">
        <v>1529</v>
      </c>
      <c r="K1134" s="832" t="s">
        <v>1530</v>
      </c>
      <c r="L1134" s="835">
        <v>1388.93</v>
      </c>
      <c r="M1134" s="835">
        <v>13889.300000000001</v>
      </c>
      <c r="N1134" s="832">
        <v>10</v>
      </c>
      <c r="O1134" s="836">
        <v>9</v>
      </c>
      <c r="P1134" s="835">
        <v>12500.37</v>
      </c>
      <c r="Q1134" s="837">
        <v>0.9</v>
      </c>
      <c r="R1134" s="832">
        <v>9</v>
      </c>
      <c r="S1134" s="837">
        <v>0.9</v>
      </c>
      <c r="T1134" s="836">
        <v>8</v>
      </c>
      <c r="U1134" s="838">
        <v>0.88888888888888884</v>
      </c>
    </row>
    <row r="1135" spans="1:21" ht="14.4" customHeight="1" x14ac:dyDescent="0.3">
      <c r="A1135" s="831">
        <v>12</v>
      </c>
      <c r="B1135" s="832" t="s">
        <v>1253</v>
      </c>
      <c r="C1135" s="832" t="s">
        <v>1259</v>
      </c>
      <c r="D1135" s="833" t="s">
        <v>2928</v>
      </c>
      <c r="E1135" s="834" t="s">
        <v>1288</v>
      </c>
      <c r="F1135" s="832" t="s">
        <v>1254</v>
      </c>
      <c r="G1135" s="832" t="s">
        <v>1531</v>
      </c>
      <c r="H1135" s="832" t="s">
        <v>586</v>
      </c>
      <c r="I1135" s="832" t="s">
        <v>1532</v>
      </c>
      <c r="J1135" s="832" t="s">
        <v>1533</v>
      </c>
      <c r="K1135" s="832" t="s">
        <v>1534</v>
      </c>
      <c r="L1135" s="835">
        <v>1546.98</v>
      </c>
      <c r="M1135" s="835">
        <v>18563.759999999998</v>
      </c>
      <c r="N1135" s="832">
        <v>12</v>
      </c>
      <c r="O1135" s="836">
        <v>11.5</v>
      </c>
      <c r="P1135" s="835">
        <v>12375.839999999998</v>
      </c>
      <c r="Q1135" s="837">
        <v>0.66666666666666663</v>
      </c>
      <c r="R1135" s="832">
        <v>8</v>
      </c>
      <c r="S1135" s="837">
        <v>0.66666666666666663</v>
      </c>
      <c r="T1135" s="836">
        <v>8</v>
      </c>
      <c r="U1135" s="838">
        <v>0.69565217391304346</v>
      </c>
    </row>
    <row r="1136" spans="1:21" ht="14.4" customHeight="1" x14ac:dyDescent="0.3">
      <c r="A1136" s="831">
        <v>12</v>
      </c>
      <c r="B1136" s="832" t="s">
        <v>1253</v>
      </c>
      <c r="C1136" s="832" t="s">
        <v>1259</v>
      </c>
      <c r="D1136" s="833" t="s">
        <v>2928</v>
      </c>
      <c r="E1136" s="834" t="s">
        <v>1288</v>
      </c>
      <c r="F1136" s="832" t="s">
        <v>1254</v>
      </c>
      <c r="G1136" s="832" t="s">
        <v>1531</v>
      </c>
      <c r="H1136" s="832" t="s">
        <v>586</v>
      </c>
      <c r="I1136" s="832" t="s">
        <v>1733</v>
      </c>
      <c r="J1136" s="832" t="s">
        <v>1533</v>
      </c>
      <c r="K1136" s="832" t="s">
        <v>1734</v>
      </c>
      <c r="L1136" s="835">
        <v>464.09</v>
      </c>
      <c r="M1136" s="835">
        <v>464.09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12</v>
      </c>
      <c r="B1137" s="832" t="s">
        <v>1253</v>
      </c>
      <c r="C1137" s="832" t="s">
        <v>1259</v>
      </c>
      <c r="D1137" s="833" t="s">
        <v>2928</v>
      </c>
      <c r="E1137" s="834" t="s">
        <v>1288</v>
      </c>
      <c r="F1137" s="832" t="s">
        <v>1254</v>
      </c>
      <c r="G1137" s="832" t="s">
        <v>1535</v>
      </c>
      <c r="H1137" s="832" t="s">
        <v>586</v>
      </c>
      <c r="I1137" s="832" t="s">
        <v>1947</v>
      </c>
      <c r="J1137" s="832" t="s">
        <v>1948</v>
      </c>
      <c r="K1137" s="832" t="s">
        <v>1949</v>
      </c>
      <c r="L1137" s="835">
        <v>0</v>
      </c>
      <c r="M1137" s="835">
        <v>0</v>
      </c>
      <c r="N1137" s="832">
        <v>2</v>
      </c>
      <c r="O1137" s="836">
        <v>2</v>
      </c>
      <c r="P1137" s="835">
        <v>0</v>
      </c>
      <c r="Q1137" s="837"/>
      <c r="R1137" s="832">
        <v>2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12</v>
      </c>
      <c r="B1138" s="832" t="s">
        <v>1253</v>
      </c>
      <c r="C1138" s="832" t="s">
        <v>1259</v>
      </c>
      <c r="D1138" s="833" t="s">
        <v>2928</v>
      </c>
      <c r="E1138" s="834" t="s">
        <v>1288</v>
      </c>
      <c r="F1138" s="832" t="s">
        <v>1254</v>
      </c>
      <c r="G1138" s="832" t="s">
        <v>1539</v>
      </c>
      <c r="H1138" s="832" t="s">
        <v>586</v>
      </c>
      <c r="I1138" s="832" t="s">
        <v>1540</v>
      </c>
      <c r="J1138" s="832" t="s">
        <v>1541</v>
      </c>
      <c r="K1138" s="832" t="s">
        <v>1542</v>
      </c>
      <c r="L1138" s="835">
        <v>0</v>
      </c>
      <c r="M1138" s="835">
        <v>0</v>
      </c>
      <c r="N1138" s="832">
        <v>1</v>
      </c>
      <c r="O1138" s="836">
        <v>1</v>
      </c>
      <c r="P1138" s="835">
        <v>0</v>
      </c>
      <c r="Q1138" s="837"/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12</v>
      </c>
      <c r="B1139" s="832" t="s">
        <v>1253</v>
      </c>
      <c r="C1139" s="832" t="s">
        <v>1259</v>
      </c>
      <c r="D1139" s="833" t="s">
        <v>2928</v>
      </c>
      <c r="E1139" s="834" t="s">
        <v>1288</v>
      </c>
      <c r="F1139" s="832" t="s">
        <v>1254</v>
      </c>
      <c r="G1139" s="832" t="s">
        <v>1546</v>
      </c>
      <c r="H1139" s="832" t="s">
        <v>586</v>
      </c>
      <c r="I1139" s="832" t="s">
        <v>1547</v>
      </c>
      <c r="J1139" s="832" t="s">
        <v>1548</v>
      </c>
      <c r="K1139" s="832" t="s">
        <v>1549</v>
      </c>
      <c r="L1139" s="835">
        <v>837.19</v>
      </c>
      <c r="M1139" s="835">
        <v>5023.1400000000003</v>
      </c>
      <c r="N1139" s="832">
        <v>6</v>
      </c>
      <c r="O1139" s="836">
        <v>6</v>
      </c>
      <c r="P1139" s="835">
        <v>3348.76</v>
      </c>
      <c r="Q1139" s="837">
        <v>0.66666666666666663</v>
      </c>
      <c r="R1139" s="832">
        <v>4</v>
      </c>
      <c r="S1139" s="837">
        <v>0.66666666666666663</v>
      </c>
      <c r="T1139" s="836">
        <v>4</v>
      </c>
      <c r="U1139" s="838">
        <v>0.66666666666666663</v>
      </c>
    </row>
    <row r="1140" spans="1:21" ht="14.4" customHeight="1" x14ac:dyDescent="0.3">
      <c r="A1140" s="831">
        <v>12</v>
      </c>
      <c r="B1140" s="832" t="s">
        <v>1253</v>
      </c>
      <c r="C1140" s="832" t="s">
        <v>1259</v>
      </c>
      <c r="D1140" s="833" t="s">
        <v>2928</v>
      </c>
      <c r="E1140" s="834" t="s">
        <v>1288</v>
      </c>
      <c r="F1140" s="832" t="s">
        <v>1254</v>
      </c>
      <c r="G1140" s="832" t="s">
        <v>1546</v>
      </c>
      <c r="H1140" s="832" t="s">
        <v>586</v>
      </c>
      <c r="I1140" s="832" t="s">
        <v>1550</v>
      </c>
      <c r="J1140" s="832" t="s">
        <v>1548</v>
      </c>
      <c r="K1140" s="832" t="s">
        <v>1551</v>
      </c>
      <c r="L1140" s="835">
        <v>1674.38</v>
      </c>
      <c r="M1140" s="835">
        <v>1674.38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12</v>
      </c>
      <c r="B1141" s="832" t="s">
        <v>1253</v>
      </c>
      <c r="C1141" s="832" t="s">
        <v>1259</v>
      </c>
      <c r="D1141" s="833" t="s">
        <v>2928</v>
      </c>
      <c r="E1141" s="834" t="s">
        <v>1288</v>
      </c>
      <c r="F1141" s="832" t="s">
        <v>1254</v>
      </c>
      <c r="G1141" s="832" t="s">
        <v>1546</v>
      </c>
      <c r="H1141" s="832" t="s">
        <v>586</v>
      </c>
      <c r="I1141" s="832" t="s">
        <v>1735</v>
      </c>
      <c r="J1141" s="832" t="s">
        <v>1548</v>
      </c>
      <c r="K1141" s="832" t="s">
        <v>1736</v>
      </c>
      <c r="L1141" s="835">
        <v>239.19</v>
      </c>
      <c r="M1141" s="835">
        <v>239.19</v>
      </c>
      <c r="N1141" s="832">
        <v>1</v>
      </c>
      <c r="O1141" s="836">
        <v>1</v>
      </c>
      <c r="P1141" s="835">
        <v>239.19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12</v>
      </c>
      <c r="B1142" s="832" t="s">
        <v>1253</v>
      </c>
      <c r="C1142" s="832" t="s">
        <v>1259</v>
      </c>
      <c r="D1142" s="833" t="s">
        <v>2928</v>
      </c>
      <c r="E1142" s="834" t="s">
        <v>1288</v>
      </c>
      <c r="F1142" s="832" t="s">
        <v>1254</v>
      </c>
      <c r="G1142" s="832" t="s">
        <v>1546</v>
      </c>
      <c r="H1142" s="832" t="s">
        <v>586</v>
      </c>
      <c r="I1142" s="832" t="s">
        <v>1950</v>
      </c>
      <c r="J1142" s="832" t="s">
        <v>1548</v>
      </c>
      <c r="K1142" s="832" t="s">
        <v>1951</v>
      </c>
      <c r="L1142" s="835">
        <v>1512.39</v>
      </c>
      <c r="M1142" s="835">
        <v>3024.78</v>
      </c>
      <c r="N1142" s="832">
        <v>2</v>
      </c>
      <c r="O1142" s="836">
        <v>2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12</v>
      </c>
      <c r="B1143" s="832" t="s">
        <v>1253</v>
      </c>
      <c r="C1143" s="832" t="s">
        <v>1259</v>
      </c>
      <c r="D1143" s="833" t="s">
        <v>2928</v>
      </c>
      <c r="E1143" s="834" t="s">
        <v>1288</v>
      </c>
      <c r="F1143" s="832" t="s">
        <v>1254</v>
      </c>
      <c r="G1143" s="832" t="s">
        <v>1304</v>
      </c>
      <c r="H1143" s="832" t="s">
        <v>628</v>
      </c>
      <c r="I1143" s="832" t="s">
        <v>1157</v>
      </c>
      <c r="J1143" s="832" t="s">
        <v>931</v>
      </c>
      <c r="K1143" s="832" t="s">
        <v>1158</v>
      </c>
      <c r="L1143" s="835">
        <v>154.36000000000001</v>
      </c>
      <c r="M1143" s="835">
        <v>308.72000000000003</v>
      </c>
      <c r="N1143" s="832">
        <v>2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12</v>
      </c>
      <c r="B1144" s="832" t="s">
        <v>1253</v>
      </c>
      <c r="C1144" s="832" t="s">
        <v>1259</v>
      </c>
      <c r="D1144" s="833" t="s">
        <v>2928</v>
      </c>
      <c r="E1144" s="834" t="s">
        <v>1288</v>
      </c>
      <c r="F1144" s="832" t="s">
        <v>1256</v>
      </c>
      <c r="G1144" s="832" t="s">
        <v>1300</v>
      </c>
      <c r="H1144" s="832" t="s">
        <v>586</v>
      </c>
      <c r="I1144" s="832" t="s">
        <v>1574</v>
      </c>
      <c r="J1144" s="832" t="s">
        <v>1575</v>
      </c>
      <c r="K1144" s="832" t="s">
        <v>1576</v>
      </c>
      <c r="L1144" s="835">
        <v>189.85</v>
      </c>
      <c r="M1144" s="835">
        <v>3227.45</v>
      </c>
      <c r="N1144" s="832">
        <v>17</v>
      </c>
      <c r="O1144" s="836">
        <v>3</v>
      </c>
      <c r="P1144" s="835">
        <v>3227.45</v>
      </c>
      <c r="Q1144" s="837">
        <v>1</v>
      </c>
      <c r="R1144" s="832">
        <v>17</v>
      </c>
      <c r="S1144" s="837">
        <v>1</v>
      </c>
      <c r="T1144" s="836">
        <v>3</v>
      </c>
      <c r="U1144" s="838">
        <v>1</v>
      </c>
    </row>
    <row r="1145" spans="1:21" ht="14.4" customHeight="1" x14ac:dyDescent="0.3">
      <c r="A1145" s="831">
        <v>12</v>
      </c>
      <c r="B1145" s="832" t="s">
        <v>1253</v>
      </c>
      <c r="C1145" s="832" t="s">
        <v>1259</v>
      </c>
      <c r="D1145" s="833" t="s">
        <v>2928</v>
      </c>
      <c r="E1145" s="834" t="s">
        <v>1288</v>
      </c>
      <c r="F1145" s="832" t="s">
        <v>1256</v>
      </c>
      <c r="G1145" s="832" t="s">
        <v>1300</v>
      </c>
      <c r="H1145" s="832" t="s">
        <v>586</v>
      </c>
      <c r="I1145" s="832" t="s">
        <v>1301</v>
      </c>
      <c r="J1145" s="832" t="s">
        <v>1302</v>
      </c>
      <c r="K1145" s="832" t="s">
        <v>1303</v>
      </c>
      <c r="L1145" s="835">
        <v>190</v>
      </c>
      <c r="M1145" s="835">
        <v>2850</v>
      </c>
      <c r="N1145" s="832">
        <v>15</v>
      </c>
      <c r="O1145" s="836">
        <v>3</v>
      </c>
      <c r="P1145" s="835">
        <v>2850</v>
      </c>
      <c r="Q1145" s="837">
        <v>1</v>
      </c>
      <c r="R1145" s="832">
        <v>15</v>
      </c>
      <c r="S1145" s="837">
        <v>1</v>
      </c>
      <c r="T1145" s="836">
        <v>3</v>
      </c>
      <c r="U1145" s="838">
        <v>1</v>
      </c>
    </row>
    <row r="1146" spans="1:21" ht="14.4" customHeight="1" x14ac:dyDescent="0.3">
      <c r="A1146" s="831">
        <v>12</v>
      </c>
      <c r="B1146" s="832" t="s">
        <v>1253</v>
      </c>
      <c r="C1146" s="832" t="s">
        <v>1259</v>
      </c>
      <c r="D1146" s="833" t="s">
        <v>2928</v>
      </c>
      <c r="E1146" s="834" t="s">
        <v>1288</v>
      </c>
      <c r="F1146" s="832" t="s">
        <v>1256</v>
      </c>
      <c r="G1146" s="832" t="s">
        <v>1300</v>
      </c>
      <c r="H1146" s="832" t="s">
        <v>586</v>
      </c>
      <c r="I1146" s="832" t="s">
        <v>2647</v>
      </c>
      <c r="J1146" s="832" t="s">
        <v>2648</v>
      </c>
      <c r="K1146" s="832" t="s">
        <v>2649</v>
      </c>
      <c r="L1146" s="835">
        <v>79</v>
      </c>
      <c r="M1146" s="835">
        <v>1343</v>
      </c>
      <c r="N1146" s="832">
        <v>17</v>
      </c>
      <c r="O1146" s="836">
        <v>1</v>
      </c>
      <c r="P1146" s="835">
        <v>1343</v>
      </c>
      <c r="Q1146" s="837">
        <v>1</v>
      </c>
      <c r="R1146" s="832">
        <v>17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1253</v>
      </c>
      <c r="C1147" s="832" t="s">
        <v>1259</v>
      </c>
      <c r="D1147" s="833" t="s">
        <v>2928</v>
      </c>
      <c r="E1147" s="834" t="s">
        <v>1288</v>
      </c>
      <c r="F1147" s="832" t="s">
        <v>1256</v>
      </c>
      <c r="G1147" s="832" t="s">
        <v>1300</v>
      </c>
      <c r="H1147" s="832" t="s">
        <v>586</v>
      </c>
      <c r="I1147" s="832" t="s">
        <v>1586</v>
      </c>
      <c r="J1147" s="832" t="s">
        <v>1587</v>
      </c>
      <c r="K1147" s="832" t="s">
        <v>1588</v>
      </c>
      <c r="L1147" s="835">
        <v>396.17</v>
      </c>
      <c r="M1147" s="835">
        <v>4754.04</v>
      </c>
      <c r="N1147" s="832">
        <v>12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12</v>
      </c>
      <c r="B1148" s="832" t="s">
        <v>1253</v>
      </c>
      <c r="C1148" s="832" t="s">
        <v>1259</v>
      </c>
      <c r="D1148" s="833" t="s">
        <v>2928</v>
      </c>
      <c r="E1148" s="834" t="s">
        <v>1288</v>
      </c>
      <c r="F1148" s="832" t="s">
        <v>1256</v>
      </c>
      <c r="G1148" s="832" t="s">
        <v>1300</v>
      </c>
      <c r="H1148" s="832" t="s">
        <v>586</v>
      </c>
      <c r="I1148" s="832" t="s">
        <v>1600</v>
      </c>
      <c r="J1148" s="832" t="s">
        <v>1601</v>
      </c>
      <c r="K1148" s="832" t="s">
        <v>1602</v>
      </c>
      <c r="L1148" s="835">
        <v>90</v>
      </c>
      <c r="M1148" s="835">
        <v>1350</v>
      </c>
      <c r="N1148" s="832">
        <v>15</v>
      </c>
      <c r="O1148" s="836">
        <v>1</v>
      </c>
      <c r="P1148" s="835">
        <v>1350</v>
      </c>
      <c r="Q1148" s="837">
        <v>1</v>
      </c>
      <c r="R1148" s="832">
        <v>15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12</v>
      </c>
      <c r="B1149" s="832" t="s">
        <v>1253</v>
      </c>
      <c r="C1149" s="832" t="s">
        <v>1259</v>
      </c>
      <c r="D1149" s="833" t="s">
        <v>2928</v>
      </c>
      <c r="E1149" s="834" t="s">
        <v>1288</v>
      </c>
      <c r="F1149" s="832" t="s">
        <v>1256</v>
      </c>
      <c r="G1149" s="832" t="s">
        <v>1300</v>
      </c>
      <c r="H1149" s="832" t="s">
        <v>586</v>
      </c>
      <c r="I1149" s="832" t="s">
        <v>2650</v>
      </c>
      <c r="J1149" s="832" t="s">
        <v>2651</v>
      </c>
      <c r="K1149" s="832" t="s">
        <v>2652</v>
      </c>
      <c r="L1149" s="835">
        <v>333</v>
      </c>
      <c r="M1149" s="835">
        <v>7326</v>
      </c>
      <c r="N1149" s="832">
        <v>22</v>
      </c>
      <c r="O1149" s="836">
        <v>1</v>
      </c>
      <c r="P1149" s="835">
        <v>7326</v>
      </c>
      <c r="Q1149" s="837">
        <v>1</v>
      </c>
      <c r="R1149" s="832">
        <v>22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12</v>
      </c>
      <c r="B1150" s="832" t="s">
        <v>1253</v>
      </c>
      <c r="C1150" s="832" t="s">
        <v>1259</v>
      </c>
      <c r="D1150" s="833" t="s">
        <v>2928</v>
      </c>
      <c r="E1150" s="834" t="s">
        <v>1288</v>
      </c>
      <c r="F1150" s="832" t="s">
        <v>1256</v>
      </c>
      <c r="G1150" s="832" t="s">
        <v>1615</v>
      </c>
      <c r="H1150" s="832" t="s">
        <v>586</v>
      </c>
      <c r="I1150" s="832" t="s">
        <v>1622</v>
      </c>
      <c r="J1150" s="832" t="s">
        <v>1623</v>
      </c>
      <c r="K1150" s="832" t="s">
        <v>1624</v>
      </c>
      <c r="L1150" s="835">
        <v>1500</v>
      </c>
      <c r="M1150" s="835">
        <v>22500</v>
      </c>
      <c r="N1150" s="832">
        <v>15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12</v>
      </c>
      <c r="B1151" s="832" t="s">
        <v>1253</v>
      </c>
      <c r="C1151" s="832" t="s">
        <v>1259</v>
      </c>
      <c r="D1151" s="833" t="s">
        <v>2928</v>
      </c>
      <c r="E1151" s="834" t="s">
        <v>1288</v>
      </c>
      <c r="F1151" s="832" t="s">
        <v>1256</v>
      </c>
      <c r="G1151" s="832" t="s">
        <v>1615</v>
      </c>
      <c r="H1151" s="832" t="s">
        <v>586</v>
      </c>
      <c r="I1151" s="832" t="s">
        <v>1625</v>
      </c>
      <c r="J1151" s="832" t="s">
        <v>1626</v>
      </c>
      <c r="K1151" s="832" t="s">
        <v>1627</v>
      </c>
      <c r="L1151" s="835">
        <v>1500</v>
      </c>
      <c r="M1151" s="835">
        <v>22500</v>
      </c>
      <c r="N1151" s="832">
        <v>15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12</v>
      </c>
      <c r="B1152" s="832" t="s">
        <v>1253</v>
      </c>
      <c r="C1152" s="832" t="s">
        <v>1259</v>
      </c>
      <c r="D1152" s="833" t="s">
        <v>2928</v>
      </c>
      <c r="E1152" s="834" t="s">
        <v>1288</v>
      </c>
      <c r="F1152" s="832" t="s">
        <v>1256</v>
      </c>
      <c r="G1152" s="832" t="s">
        <v>1615</v>
      </c>
      <c r="H1152" s="832" t="s">
        <v>586</v>
      </c>
      <c r="I1152" s="832" t="s">
        <v>1631</v>
      </c>
      <c r="J1152" s="832" t="s">
        <v>1632</v>
      </c>
      <c r="K1152" s="832" t="s">
        <v>1633</v>
      </c>
      <c r="L1152" s="835">
        <v>1250</v>
      </c>
      <c r="M1152" s="835">
        <v>22500</v>
      </c>
      <c r="N1152" s="832">
        <v>18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12</v>
      </c>
      <c r="B1153" s="832" t="s">
        <v>1253</v>
      </c>
      <c r="C1153" s="832" t="s">
        <v>1259</v>
      </c>
      <c r="D1153" s="833" t="s">
        <v>2928</v>
      </c>
      <c r="E1153" s="834" t="s">
        <v>1288</v>
      </c>
      <c r="F1153" s="832" t="s">
        <v>1256</v>
      </c>
      <c r="G1153" s="832" t="s">
        <v>1615</v>
      </c>
      <c r="H1153" s="832" t="s">
        <v>586</v>
      </c>
      <c r="I1153" s="832" t="s">
        <v>1634</v>
      </c>
      <c r="J1153" s="832" t="s">
        <v>1635</v>
      </c>
      <c r="K1153" s="832" t="s">
        <v>1636</v>
      </c>
      <c r="L1153" s="835">
        <v>1500</v>
      </c>
      <c r="M1153" s="835">
        <v>22500</v>
      </c>
      <c r="N1153" s="832">
        <v>15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12</v>
      </c>
      <c r="B1154" s="832" t="s">
        <v>1253</v>
      </c>
      <c r="C1154" s="832" t="s">
        <v>1259</v>
      </c>
      <c r="D1154" s="833" t="s">
        <v>2928</v>
      </c>
      <c r="E1154" s="834" t="s">
        <v>1289</v>
      </c>
      <c r="F1154" s="832" t="s">
        <v>1254</v>
      </c>
      <c r="G1154" s="832" t="s">
        <v>1648</v>
      </c>
      <c r="H1154" s="832" t="s">
        <v>628</v>
      </c>
      <c r="I1154" s="832" t="s">
        <v>2653</v>
      </c>
      <c r="J1154" s="832" t="s">
        <v>2437</v>
      </c>
      <c r="K1154" s="832" t="s">
        <v>2654</v>
      </c>
      <c r="L1154" s="835">
        <v>425.17</v>
      </c>
      <c r="M1154" s="835">
        <v>425.17</v>
      </c>
      <c r="N1154" s="832">
        <v>1</v>
      </c>
      <c r="O1154" s="836">
        <v>0.5</v>
      </c>
      <c r="P1154" s="835">
        <v>425.17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12</v>
      </c>
      <c r="B1155" s="832" t="s">
        <v>1253</v>
      </c>
      <c r="C1155" s="832" t="s">
        <v>1259</v>
      </c>
      <c r="D1155" s="833" t="s">
        <v>2928</v>
      </c>
      <c r="E1155" s="834" t="s">
        <v>1289</v>
      </c>
      <c r="F1155" s="832" t="s">
        <v>1254</v>
      </c>
      <c r="G1155" s="832" t="s">
        <v>1315</v>
      </c>
      <c r="H1155" s="832" t="s">
        <v>628</v>
      </c>
      <c r="I1155" s="832" t="s">
        <v>1421</v>
      </c>
      <c r="J1155" s="832" t="s">
        <v>1168</v>
      </c>
      <c r="K1155" s="832" t="s">
        <v>1420</v>
      </c>
      <c r="L1155" s="835">
        <v>85.27</v>
      </c>
      <c r="M1155" s="835">
        <v>170.54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12</v>
      </c>
      <c r="B1156" s="832" t="s">
        <v>1253</v>
      </c>
      <c r="C1156" s="832" t="s">
        <v>1259</v>
      </c>
      <c r="D1156" s="833" t="s">
        <v>2928</v>
      </c>
      <c r="E1156" s="834" t="s">
        <v>1289</v>
      </c>
      <c r="F1156" s="832" t="s">
        <v>1254</v>
      </c>
      <c r="G1156" s="832" t="s">
        <v>1305</v>
      </c>
      <c r="H1156" s="832" t="s">
        <v>586</v>
      </c>
      <c r="I1156" s="832" t="s">
        <v>2655</v>
      </c>
      <c r="J1156" s="832" t="s">
        <v>1354</v>
      </c>
      <c r="K1156" s="832" t="s">
        <v>1420</v>
      </c>
      <c r="L1156" s="835">
        <v>39.17</v>
      </c>
      <c r="M1156" s="835">
        <v>78.34</v>
      </c>
      <c r="N1156" s="832">
        <v>2</v>
      </c>
      <c r="O1156" s="836">
        <v>1</v>
      </c>
      <c r="P1156" s="835">
        <v>78.34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12</v>
      </c>
      <c r="B1157" s="832" t="s">
        <v>1253</v>
      </c>
      <c r="C1157" s="832" t="s">
        <v>1259</v>
      </c>
      <c r="D1157" s="833" t="s">
        <v>2928</v>
      </c>
      <c r="E1157" s="834" t="s">
        <v>1289</v>
      </c>
      <c r="F1157" s="832" t="s">
        <v>1254</v>
      </c>
      <c r="G1157" s="832" t="s">
        <v>1424</v>
      </c>
      <c r="H1157" s="832" t="s">
        <v>586</v>
      </c>
      <c r="I1157" s="832" t="s">
        <v>1428</v>
      </c>
      <c r="J1157" s="832" t="s">
        <v>1426</v>
      </c>
      <c r="K1157" s="832" t="s">
        <v>1429</v>
      </c>
      <c r="L1157" s="835">
        <v>1047.94</v>
      </c>
      <c r="M1157" s="835">
        <v>4191.76</v>
      </c>
      <c r="N1157" s="832">
        <v>4</v>
      </c>
      <c r="O1157" s="836">
        <v>2</v>
      </c>
      <c r="P1157" s="835">
        <v>4191.76</v>
      </c>
      <c r="Q1157" s="837">
        <v>1</v>
      </c>
      <c r="R1157" s="832">
        <v>4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12</v>
      </c>
      <c r="B1158" s="832" t="s">
        <v>1253</v>
      </c>
      <c r="C1158" s="832" t="s">
        <v>1259</v>
      </c>
      <c r="D1158" s="833" t="s">
        <v>2928</v>
      </c>
      <c r="E1158" s="834" t="s">
        <v>1289</v>
      </c>
      <c r="F1158" s="832" t="s">
        <v>1254</v>
      </c>
      <c r="G1158" s="832" t="s">
        <v>2316</v>
      </c>
      <c r="H1158" s="832" t="s">
        <v>586</v>
      </c>
      <c r="I1158" s="832" t="s">
        <v>2656</v>
      </c>
      <c r="J1158" s="832" t="s">
        <v>682</v>
      </c>
      <c r="K1158" s="832" t="s">
        <v>2657</v>
      </c>
      <c r="L1158" s="835">
        <v>182.22</v>
      </c>
      <c r="M1158" s="835">
        <v>182.22</v>
      </c>
      <c r="N1158" s="832">
        <v>1</v>
      </c>
      <c r="O1158" s="836">
        <v>0.5</v>
      </c>
      <c r="P1158" s="835">
        <v>182.22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12</v>
      </c>
      <c r="B1159" s="832" t="s">
        <v>1253</v>
      </c>
      <c r="C1159" s="832" t="s">
        <v>1259</v>
      </c>
      <c r="D1159" s="833" t="s">
        <v>2928</v>
      </c>
      <c r="E1159" s="834" t="s">
        <v>1289</v>
      </c>
      <c r="F1159" s="832" t="s">
        <v>1254</v>
      </c>
      <c r="G1159" s="832" t="s">
        <v>2316</v>
      </c>
      <c r="H1159" s="832" t="s">
        <v>586</v>
      </c>
      <c r="I1159" s="832" t="s">
        <v>2658</v>
      </c>
      <c r="J1159" s="832" t="s">
        <v>682</v>
      </c>
      <c r="K1159" s="832" t="s">
        <v>2657</v>
      </c>
      <c r="L1159" s="835">
        <v>182.22</v>
      </c>
      <c r="M1159" s="835">
        <v>182.22</v>
      </c>
      <c r="N1159" s="832">
        <v>1</v>
      </c>
      <c r="O1159" s="836">
        <v>0.5</v>
      </c>
      <c r="P1159" s="835">
        <v>182.22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12</v>
      </c>
      <c r="B1160" s="832" t="s">
        <v>1253</v>
      </c>
      <c r="C1160" s="832" t="s">
        <v>1259</v>
      </c>
      <c r="D1160" s="833" t="s">
        <v>2928</v>
      </c>
      <c r="E1160" s="834" t="s">
        <v>1289</v>
      </c>
      <c r="F1160" s="832" t="s">
        <v>1254</v>
      </c>
      <c r="G1160" s="832" t="s">
        <v>1439</v>
      </c>
      <c r="H1160" s="832" t="s">
        <v>586</v>
      </c>
      <c r="I1160" s="832" t="s">
        <v>1440</v>
      </c>
      <c r="J1160" s="832" t="s">
        <v>1441</v>
      </c>
      <c r="K1160" s="832" t="s">
        <v>1442</v>
      </c>
      <c r="L1160" s="835">
        <v>34.93</v>
      </c>
      <c r="M1160" s="835">
        <v>69.86</v>
      </c>
      <c r="N1160" s="832">
        <v>2</v>
      </c>
      <c r="O1160" s="836">
        <v>0.5</v>
      </c>
      <c r="P1160" s="835">
        <v>69.86</v>
      </c>
      <c r="Q1160" s="837">
        <v>1</v>
      </c>
      <c r="R1160" s="832">
        <v>2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12</v>
      </c>
      <c r="B1161" s="832" t="s">
        <v>1253</v>
      </c>
      <c r="C1161" s="832" t="s">
        <v>1259</v>
      </c>
      <c r="D1161" s="833" t="s">
        <v>2928</v>
      </c>
      <c r="E1161" s="834" t="s">
        <v>1289</v>
      </c>
      <c r="F1161" s="832" t="s">
        <v>1254</v>
      </c>
      <c r="G1161" s="832" t="s">
        <v>1447</v>
      </c>
      <c r="H1161" s="832" t="s">
        <v>586</v>
      </c>
      <c r="I1161" s="832" t="s">
        <v>1448</v>
      </c>
      <c r="J1161" s="832" t="s">
        <v>1449</v>
      </c>
      <c r="K1161" s="832" t="s">
        <v>1450</v>
      </c>
      <c r="L1161" s="835">
        <v>1435.18</v>
      </c>
      <c r="M1161" s="835">
        <v>1435.18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12</v>
      </c>
      <c r="B1162" s="832" t="s">
        <v>1253</v>
      </c>
      <c r="C1162" s="832" t="s">
        <v>1259</v>
      </c>
      <c r="D1162" s="833" t="s">
        <v>2928</v>
      </c>
      <c r="E1162" s="834" t="s">
        <v>1289</v>
      </c>
      <c r="F1162" s="832" t="s">
        <v>1254</v>
      </c>
      <c r="G1162" s="832" t="s">
        <v>2659</v>
      </c>
      <c r="H1162" s="832" t="s">
        <v>586</v>
      </c>
      <c r="I1162" s="832" t="s">
        <v>2660</v>
      </c>
      <c r="J1162" s="832" t="s">
        <v>2661</v>
      </c>
      <c r="K1162" s="832" t="s">
        <v>2662</v>
      </c>
      <c r="L1162" s="835">
        <v>37.68</v>
      </c>
      <c r="M1162" s="835">
        <v>37.68</v>
      </c>
      <c r="N1162" s="832">
        <v>1</v>
      </c>
      <c r="O1162" s="836">
        <v>1</v>
      </c>
      <c r="P1162" s="835">
        <v>37.68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1253</v>
      </c>
      <c r="C1163" s="832" t="s">
        <v>1259</v>
      </c>
      <c r="D1163" s="833" t="s">
        <v>2928</v>
      </c>
      <c r="E1163" s="834" t="s">
        <v>1289</v>
      </c>
      <c r="F1163" s="832" t="s">
        <v>1254</v>
      </c>
      <c r="G1163" s="832" t="s">
        <v>1457</v>
      </c>
      <c r="H1163" s="832" t="s">
        <v>586</v>
      </c>
      <c r="I1163" s="832" t="s">
        <v>1458</v>
      </c>
      <c r="J1163" s="832" t="s">
        <v>1459</v>
      </c>
      <c r="K1163" s="832" t="s">
        <v>1460</v>
      </c>
      <c r="L1163" s="835">
        <v>45.89</v>
      </c>
      <c r="M1163" s="835">
        <v>91.78</v>
      </c>
      <c r="N1163" s="832">
        <v>2</v>
      </c>
      <c r="O1163" s="836">
        <v>1</v>
      </c>
      <c r="P1163" s="835">
        <v>45.89</v>
      </c>
      <c r="Q1163" s="837">
        <v>0.5</v>
      </c>
      <c r="R1163" s="832">
        <v>1</v>
      </c>
      <c r="S1163" s="837">
        <v>0.5</v>
      </c>
      <c r="T1163" s="836">
        <v>0.5</v>
      </c>
      <c r="U1163" s="838">
        <v>0.5</v>
      </c>
    </row>
    <row r="1164" spans="1:21" ht="14.4" customHeight="1" x14ac:dyDescent="0.3">
      <c r="A1164" s="831">
        <v>12</v>
      </c>
      <c r="B1164" s="832" t="s">
        <v>1253</v>
      </c>
      <c r="C1164" s="832" t="s">
        <v>1259</v>
      </c>
      <c r="D1164" s="833" t="s">
        <v>2928</v>
      </c>
      <c r="E1164" s="834" t="s">
        <v>1289</v>
      </c>
      <c r="F1164" s="832" t="s">
        <v>1254</v>
      </c>
      <c r="G1164" s="832" t="s">
        <v>1457</v>
      </c>
      <c r="H1164" s="832" t="s">
        <v>586</v>
      </c>
      <c r="I1164" s="832" t="s">
        <v>1809</v>
      </c>
      <c r="J1164" s="832" t="s">
        <v>1459</v>
      </c>
      <c r="K1164" s="832" t="s">
        <v>1810</v>
      </c>
      <c r="L1164" s="835">
        <v>91.78</v>
      </c>
      <c r="M1164" s="835">
        <v>91.78</v>
      </c>
      <c r="N1164" s="832">
        <v>1</v>
      </c>
      <c r="O1164" s="836">
        <v>0.5</v>
      </c>
      <c r="P1164" s="835">
        <v>91.78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12</v>
      </c>
      <c r="B1165" s="832" t="s">
        <v>1253</v>
      </c>
      <c r="C1165" s="832" t="s">
        <v>1259</v>
      </c>
      <c r="D1165" s="833" t="s">
        <v>2928</v>
      </c>
      <c r="E1165" s="834" t="s">
        <v>1289</v>
      </c>
      <c r="F1165" s="832" t="s">
        <v>1254</v>
      </c>
      <c r="G1165" s="832" t="s">
        <v>1292</v>
      </c>
      <c r="H1165" s="832" t="s">
        <v>586</v>
      </c>
      <c r="I1165" s="832" t="s">
        <v>1293</v>
      </c>
      <c r="J1165" s="832" t="s">
        <v>1294</v>
      </c>
      <c r="K1165" s="832" t="s">
        <v>1295</v>
      </c>
      <c r="L1165" s="835">
        <v>48.09</v>
      </c>
      <c r="M1165" s="835">
        <v>48.09</v>
      </c>
      <c r="N1165" s="832">
        <v>1</v>
      </c>
      <c r="O1165" s="836">
        <v>1</v>
      </c>
      <c r="P1165" s="835">
        <v>48.09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12</v>
      </c>
      <c r="B1166" s="832" t="s">
        <v>1253</v>
      </c>
      <c r="C1166" s="832" t="s">
        <v>1259</v>
      </c>
      <c r="D1166" s="833" t="s">
        <v>2928</v>
      </c>
      <c r="E1166" s="834" t="s">
        <v>1289</v>
      </c>
      <c r="F1166" s="832" t="s">
        <v>1254</v>
      </c>
      <c r="G1166" s="832" t="s">
        <v>1292</v>
      </c>
      <c r="H1166" s="832" t="s">
        <v>586</v>
      </c>
      <c r="I1166" s="832" t="s">
        <v>2663</v>
      </c>
      <c r="J1166" s="832" t="s">
        <v>1294</v>
      </c>
      <c r="K1166" s="832" t="s">
        <v>2664</v>
      </c>
      <c r="L1166" s="835">
        <v>64.36</v>
      </c>
      <c r="M1166" s="835">
        <v>64.36</v>
      </c>
      <c r="N1166" s="832">
        <v>1</v>
      </c>
      <c r="O1166" s="836">
        <v>0.5</v>
      </c>
      <c r="P1166" s="835">
        <v>64.36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12</v>
      </c>
      <c r="B1167" s="832" t="s">
        <v>1253</v>
      </c>
      <c r="C1167" s="832" t="s">
        <v>1259</v>
      </c>
      <c r="D1167" s="833" t="s">
        <v>2928</v>
      </c>
      <c r="E1167" s="834" t="s">
        <v>1289</v>
      </c>
      <c r="F1167" s="832" t="s">
        <v>1254</v>
      </c>
      <c r="G1167" s="832" t="s">
        <v>2665</v>
      </c>
      <c r="H1167" s="832" t="s">
        <v>586</v>
      </c>
      <c r="I1167" s="832" t="s">
        <v>2666</v>
      </c>
      <c r="J1167" s="832" t="s">
        <v>2667</v>
      </c>
      <c r="K1167" s="832" t="s">
        <v>2668</v>
      </c>
      <c r="L1167" s="835">
        <v>0</v>
      </c>
      <c r="M1167" s="835">
        <v>0</v>
      </c>
      <c r="N1167" s="832">
        <v>1</v>
      </c>
      <c r="O1167" s="836">
        <v>1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12</v>
      </c>
      <c r="B1168" s="832" t="s">
        <v>1253</v>
      </c>
      <c r="C1168" s="832" t="s">
        <v>1259</v>
      </c>
      <c r="D1168" s="833" t="s">
        <v>2928</v>
      </c>
      <c r="E1168" s="834" t="s">
        <v>1289</v>
      </c>
      <c r="F1168" s="832" t="s">
        <v>1254</v>
      </c>
      <c r="G1168" s="832" t="s">
        <v>2669</v>
      </c>
      <c r="H1168" s="832" t="s">
        <v>586</v>
      </c>
      <c r="I1168" s="832" t="s">
        <v>2670</v>
      </c>
      <c r="J1168" s="832" t="s">
        <v>2671</v>
      </c>
      <c r="K1168" s="832" t="s">
        <v>2672</v>
      </c>
      <c r="L1168" s="835">
        <v>176.32</v>
      </c>
      <c r="M1168" s="835">
        <v>176.32</v>
      </c>
      <c r="N1168" s="832">
        <v>1</v>
      </c>
      <c r="O1168" s="836">
        <v>0.5</v>
      </c>
      <c r="P1168" s="835">
        <v>176.32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12</v>
      </c>
      <c r="B1169" s="832" t="s">
        <v>1253</v>
      </c>
      <c r="C1169" s="832" t="s">
        <v>1259</v>
      </c>
      <c r="D1169" s="833" t="s">
        <v>2928</v>
      </c>
      <c r="E1169" s="834" t="s">
        <v>1289</v>
      </c>
      <c r="F1169" s="832" t="s">
        <v>1254</v>
      </c>
      <c r="G1169" s="832" t="s">
        <v>2673</v>
      </c>
      <c r="H1169" s="832" t="s">
        <v>586</v>
      </c>
      <c r="I1169" s="832" t="s">
        <v>2674</v>
      </c>
      <c r="J1169" s="832" t="s">
        <v>2675</v>
      </c>
      <c r="K1169" s="832" t="s">
        <v>2676</v>
      </c>
      <c r="L1169" s="835">
        <v>0</v>
      </c>
      <c r="M1169" s="835">
        <v>0</v>
      </c>
      <c r="N1169" s="832">
        <v>1</v>
      </c>
      <c r="O1169" s="836">
        <v>0.5</v>
      </c>
      <c r="P1169" s="835">
        <v>0</v>
      </c>
      <c r="Q1169" s="837"/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12</v>
      </c>
      <c r="B1170" s="832" t="s">
        <v>1253</v>
      </c>
      <c r="C1170" s="832" t="s">
        <v>1259</v>
      </c>
      <c r="D1170" s="833" t="s">
        <v>2928</v>
      </c>
      <c r="E1170" s="834" t="s">
        <v>1289</v>
      </c>
      <c r="F1170" s="832" t="s">
        <v>1254</v>
      </c>
      <c r="G1170" s="832" t="s">
        <v>1347</v>
      </c>
      <c r="H1170" s="832" t="s">
        <v>586</v>
      </c>
      <c r="I1170" s="832" t="s">
        <v>1348</v>
      </c>
      <c r="J1170" s="832" t="s">
        <v>1349</v>
      </c>
      <c r="K1170" s="832" t="s">
        <v>1350</v>
      </c>
      <c r="L1170" s="835">
        <v>174.59</v>
      </c>
      <c r="M1170" s="835">
        <v>3142.62</v>
      </c>
      <c r="N1170" s="832">
        <v>18</v>
      </c>
      <c r="O1170" s="836">
        <v>8.5</v>
      </c>
      <c r="P1170" s="835">
        <v>2095.08</v>
      </c>
      <c r="Q1170" s="837">
        <v>0.66666666666666663</v>
      </c>
      <c r="R1170" s="832">
        <v>12</v>
      </c>
      <c r="S1170" s="837">
        <v>0.66666666666666663</v>
      </c>
      <c r="T1170" s="836">
        <v>4.5</v>
      </c>
      <c r="U1170" s="838">
        <v>0.52941176470588236</v>
      </c>
    </row>
    <row r="1171" spans="1:21" ht="14.4" customHeight="1" x14ac:dyDescent="0.3">
      <c r="A1171" s="831">
        <v>12</v>
      </c>
      <c r="B1171" s="832" t="s">
        <v>1253</v>
      </c>
      <c r="C1171" s="832" t="s">
        <v>1259</v>
      </c>
      <c r="D1171" s="833" t="s">
        <v>2928</v>
      </c>
      <c r="E1171" s="834" t="s">
        <v>1289</v>
      </c>
      <c r="F1171" s="832" t="s">
        <v>1254</v>
      </c>
      <c r="G1171" s="832" t="s">
        <v>1379</v>
      </c>
      <c r="H1171" s="832" t="s">
        <v>586</v>
      </c>
      <c r="I1171" s="832" t="s">
        <v>1380</v>
      </c>
      <c r="J1171" s="832" t="s">
        <v>1381</v>
      </c>
      <c r="K1171" s="832" t="s">
        <v>1382</v>
      </c>
      <c r="L1171" s="835">
        <v>78.33</v>
      </c>
      <c r="M1171" s="835">
        <v>391.65</v>
      </c>
      <c r="N1171" s="832">
        <v>5</v>
      </c>
      <c r="O1171" s="836">
        <v>2</v>
      </c>
      <c r="P1171" s="835">
        <v>391.65</v>
      </c>
      <c r="Q1171" s="837">
        <v>1</v>
      </c>
      <c r="R1171" s="832">
        <v>5</v>
      </c>
      <c r="S1171" s="837">
        <v>1</v>
      </c>
      <c r="T1171" s="836">
        <v>2</v>
      </c>
      <c r="U1171" s="838">
        <v>1</v>
      </c>
    </row>
    <row r="1172" spans="1:21" ht="14.4" customHeight="1" x14ac:dyDescent="0.3">
      <c r="A1172" s="831">
        <v>12</v>
      </c>
      <c r="B1172" s="832" t="s">
        <v>1253</v>
      </c>
      <c r="C1172" s="832" t="s">
        <v>1259</v>
      </c>
      <c r="D1172" s="833" t="s">
        <v>2928</v>
      </c>
      <c r="E1172" s="834" t="s">
        <v>1289</v>
      </c>
      <c r="F1172" s="832" t="s">
        <v>1254</v>
      </c>
      <c r="G1172" s="832" t="s">
        <v>1355</v>
      </c>
      <c r="H1172" s="832" t="s">
        <v>586</v>
      </c>
      <c r="I1172" s="832" t="s">
        <v>1482</v>
      </c>
      <c r="J1172" s="832" t="s">
        <v>750</v>
      </c>
      <c r="K1172" s="832" t="s">
        <v>1483</v>
      </c>
      <c r="L1172" s="835">
        <v>103.67</v>
      </c>
      <c r="M1172" s="835">
        <v>103.67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12</v>
      </c>
      <c r="B1173" s="832" t="s">
        <v>1253</v>
      </c>
      <c r="C1173" s="832" t="s">
        <v>1259</v>
      </c>
      <c r="D1173" s="833" t="s">
        <v>2928</v>
      </c>
      <c r="E1173" s="834" t="s">
        <v>1289</v>
      </c>
      <c r="F1173" s="832" t="s">
        <v>1254</v>
      </c>
      <c r="G1173" s="832" t="s">
        <v>1355</v>
      </c>
      <c r="H1173" s="832" t="s">
        <v>586</v>
      </c>
      <c r="I1173" s="832" t="s">
        <v>1356</v>
      </c>
      <c r="J1173" s="832" t="s">
        <v>750</v>
      </c>
      <c r="K1173" s="832" t="s">
        <v>1357</v>
      </c>
      <c r="L1173" s="835">
        <v>103.67</v>
      </c>
      <c r="M1173" s="835">
        <v>311.01</v>
      </c>
      <c r="N1173" s="832">
        <v>3</v>
      </c>
      <c r="O1173" s="836">
        <v>3</v>
      </c>
      <c r="P1173" s="835">
        <v>311.01</v>
      </c>
      <c r="Q1173" s="837">
        <v>1</v>
      </c>
      <c r="R1173" s="832">
        <v>3</v>
      </c>
      <c r="S1173" s="837">
        <v>1</v>
      </c>
      <c r="T1173" s="836">
        <v>3</v>
      </c>
      <c r="U1173" s="838">
        <v>1</v>
      </c>
    </row>
    <row r="1174" spans="1:21" ht="14.4" customHeight="1" x14ac:dyDescent="0.3">
      <c r="A1174" s="831">
        <v>12</v>
      </c>
      <c r="B1174" s="832" t="s">
        <v>1253</v>
      </c>
      <c r="C1174" s="832" t="s">
        <v>1259</v>
      </c>
      <c r="D1174" s="833" t="s">
        <v>2928</v>
      </c>
      <c r="E1174" s="834" t="s">
        <v>1289</v>
      </c>
      <c r="F1174" s="832" t="s">
        <v>1254</v>
      </c>
      <c r="G1174" s="832" t="s">
        <v>1838</v>
      </c>
      <c r="H1174" s="832" t="s">
        <v>586</v>
      </c>
      <c r="I1174" s="832" t="s">
        <v>1839</v>
      </c>
      <c r="J1174" s="832" t="s">
        <v>1840</v>
      </c>
      <c r="K1174" s="832" t="s">
        <v>1841</v>
      </c>
      <c r="L1174" s="835">
        <v>59.92</v>
      </c>
      <c r="M1174" s="835">
        <v>239.68</v>
      </c>
      <c r="N1174" s="832">
        <v>4</v>
      </c>
      <c r="O1174" s="836">
        <v>1.5</v>
      </c>
      <c r="P1174" s="835">
        <v>239.68</v>
      </c>
      <c r="Q1174" s="837">
        <v>1</v>
      </c>
      <c r="R1174" s="832">
        <v>4</v>
      </c>
      <c r="S1174" s="837">
        <v>1</v>
      </c>
      <c r="T1174" s="836">
        <v>1.5</v>
      </c>
      <c r="U1174" s="838">
        <v>1</v>
      </c>
    </row>
    <row r="1175" spans="1:21" ht="14.4" customHeight="1" x14ac:dyDescent="0.3">
      <c r="A1175" s="831">
        <v>12</v>
      </c>
      <c r="B1175" s="832" t="s">
        <v>1253</v>
      </c>
      <c r="C1175" s="832" t="s">
        <v>1259</v>
      </c>
      <c r="D1175" s="833" t="s">
        <v>2928</v>
      </c>
      <c r="E1175" s="834" t="s">
        <v>1289</v>
      </c>
      <c r="F1175" s="832" t="s">
        <v>1254</v>
      </c>
      <c r="G1175" s="832" t="s">
        <v>1838</v>
      </c>
      <c r="H1175" s="832" t="s">
        <v>586</v>
      </c>
      <c r="I1175" s="832" t="s">
        <v>2363</v>
      </c>
      <c r="J1175" s="832" t="s">
        <v>2018</v>
      </c>
      <c r="K1175" s="832" t="s">
        <v>2019</v>
      </c>
      <c r="L1175" s="835">
        <v>119.84</v>
      </c>
      <c r="M1175" s="835">
        <v>239.68</v>
      </c>
      <c r="N1175" s="832">
        <v>2</v>
      </c>
      <c r="O1175" s="836">
        <v>0.5</v>
      </c>
      <c r="P1175" s="835">
        <v>239.68</v>
      </c>
      <c r="Q1175" s="837">
        <v>1</v>
      </c>
      <c r="R1175" s="832">
        <v>2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12</v>
      </c>
      <c r="B1176" s="832" t="s">
        <v>1253</v>
      </c>
      <c r="C1176" s="832" t="s">
        <v>1259</v>
      </c>
      <c r="D1176" s="833" t="s">
        <v>2928</v>
      </c>
      <c r="E1176" s="834" t="s">
        <v>1289</v>
      </c>
      <c r="F1176" s="832" t="s">
        <v>1254</v>
      </c>
      <c r="G1176" s="832" t="s">
        <v>2457</v>
      </c>
      <c r="H1176" s="832" t="s">
        <v>586</v>
      </c>
      <c r="I1176" s="832" t="s">
        <v>2458</v>
      </c>
      <c r="J1176" s="832" t="s">
        <v>2459</v>
      </c>
      <c r="K1176" s="832" t="s">
        <v>2460</v>
      </c>
      <c r="L1176" s="835">
        <v>609.66</v>
      </c>
      <c r="M1176" s="835">
        <v>1828.98</v>
      </c>
      <c r="N1176" s="832">
        <v>3</v>
      </c>
      <c r="O1176" s="836">
        <v>1</v>
      </c>
      <c r="P1176" s="835">
        <v>1828.98</v>
      </c>
      <c r="Q1176" s="837">
        <v>1</v>
      </c>
      <c r="R1176" s="832">
        <v>3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1253</v>
      </c>
      <c r="C1177" s="832" t="s">
        <v>1259</v>
      </c>
      <c r="D1177" s="833" t="s">
        <v>2928</v>
      </c>
      <c r="E1177" s="834" t="s">
        <v>1289</v>
      </c>
      <c r="F1177" s="832" t="s">
        <v>1254</v>
      </c>
      <c r="G1177" s="832" t="s">
        <v>2457</v>
      </c>
      <c r="H1177" s="832" t="s">
        <v>586</v>
      </c>
      <c r="I1177" s="832" t="s">
        <v>2461</v>
      </c>
      <c r="J1177" s="832" t="s">
        <v>2459</v>
      </c>
      <c r="K1177" s="832" t="s">
        <v>2462</v>
      </c>
      <c r="L1177" s="835">
        <v>330.1</v>
      </c>
      <c r="M1177" s="835">
        <v>660.2</v>
      </c>
      <c r="N1177" s="832">
        <v>2</v>
      </c>
      <c r="O1177" s="836">
        <v>1</v>
      </c>
      <c r="P1177" s="835">
        <v>660.2</v>
      </c>
      <c r="Q1177" s="837">
        <v>1</v>
      </c>
      <c r="R1177" s="832">
        <v>2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12</v>
      </c>
      <c r="B1178" s="832" t="s">
        <v>1253</v>
      </c>
      <c r="C1178" s="832" t="s">
        <v>1259</v>
      </c>
      <c r="D1178" s="833" t="s">
        <v>2928</v>
      </c>
      <c r="E1178" s="834" t="s">
        <v>1289</v>
      </c>
      <c r="F1178" s="832" t="s">
        <v>1254</v>
      </c>
      <c r="G1178" s="832" t="s">
        <v>1846</v>
      </c>
      <c r="H1178" s="832" t="s">
        <v>628</v>
      </c>
      <c r="I1178" s="832" t="s">
        <v>1124</v>
      </c>
      <c r="J1178" s="832" t="s">
        <v>861</v>
      </c>
      <c r="K1178" s="832" t="s">
        <v>1125</v>
      </c>
      <c r="L1178" s="835">
        <v>143.09</v>
      </c>
      <c r="M1178" s="835">
        <v>143.09</v>
      </c>
      <c r="N1178" s="832">
        <v>1</v>
      </c>
      <c r="O1178" s="836">
        <v>1</v>
      </c>
      <c r="P1178" s="835">
        <v>143.09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1253</v>
      </c>
      <c r="C1179" s="832" t="s">
        <v>1259</v>
      </c>
      <c r="D1179" s="833" t="s">
        <v>2928</v>
      </c>
      <c r="E1179" s="834" t="s">
        <v>1289</v>
      </c>
      <c r="F1179" s="832" t="s">
        <v>1254</v>
      </c>
      <c r="G1179" s="832" t="s">
        <v>2677</v>
      </c>
      <c r="H1179" s="832" t="s">
        <v>586</v>
      </c>
      <c r="I1179" s="832" t="s">
        <v>2678</v>
      </c>
      <c r="J1179" s="832" t="s">
        <v>2679</v>
      </c>
      <c r="K1179" s="832" t="s">
        <v>2680</v>
      </c>
      <c r="L1179" s="835">
        <v>218.62</v>
      </c>
      <c r="M1179" s="835">
        <v>218.62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12</v>
      </c>
      <c r="B1180" s="832" t="s">
        <v>1253</v>
      </c>
      <c r="C1180" s="832" t="s">
        <v>1259</v>
      </c>
      <c r="D1180" s="833" t="s">
        <v>2928</v>
      </c>
      <c r="E1180" s="834" t="s">
        <v>1289</v>
      </c>
      <c r="F1180" s="832" t="s">
        <v>1254</v>
      </c>
      <c r="G1180" s="832" t="s">
        <v>1329</v>
      </c>
      <c r="H1180" s="832" t="s">
        <v>586</v>
      </c>
      <c r="I1180" s="832" t="s">
        <v>1330</v>
      </c>
      <c r="J1180" s="832" t="s">
        <v>624</v>
      </c>
      <c r="K1180" s="832" t="s">
        <v>1331</v>
      </c>
      <c r="L1180" s="835">
        <v>108.44</v>
      </c>
      <c r="M1180" s="835">
        <v>216.88</v>
      </c>
      <c r="N1180" s="832">
        <v>2</v>
      </c>
      <c r="O1180" s="836">
        <v>2</v>
      </c>
      <c r="P1180" s="835">
        <v>216.88</v>
      </c>
      <c r="Q1180" s="837">
        <v>1</v>
      </c>
      <c r="R1180" s="832">
        <v>2</v>
      </c>
      <c r="S1180" s="837">
        <v>1</v>
      </c>
      <c r="T1180" s="836">
        <v>2</v>
      </c>
      <c r="U1180" s="838">
        <v>1</v>
      </c>
    </row>
    <row r="1181" spans="1:21" ht="14.4" customHeight="1" x14ac:dyDescent="0.3">
      <c r="A1181" s="831">
        <v>12</v>
      </c>
      <c r="B1181" s="832" t="s">
        <v>1253</v>
      </c>
      <c r="C1181" s="832" t="s">
        <v>1259</v>
      </c>
      <c r="D1181" s="833" t="s">
        <v>2928</v>
      </c>
      <c r="E1181" s="834" t="s">
        <v>1289</v>
      </c>
      <c r="F1181" s="832" t="s">
        <v>1254</v>
      </c>
      <c r="G1181" s="832" t="s">
        <v>1329</v>
      </c>
      <c r="H1181" s="832" t="s">
        <v>586</v>
      </c>
      <c r="I1181" s="832" t="s">
        <v>1847</v>
      </c>
      <c r="J1181" s="832" t="s">
        <v>1848</v>
      </c>
      <c r="K1181" s="832" t="s">
        <v>1849</v>
      </c>
      <c r="L1181" s="835">
        <v>42.09</v>
      </c>
      <c r="M1181" s="835">
        <v>84.18</v>
      </c>
      <c r="N1181" s="832">
        <v>2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12</v>
      </c>
      <c r="B1182" s="832" t="s">
        <v>1253</v>
      </c>
      <c r="C1182" s="832" t="s">
        <v>1259</v>
      </c>
      <c r="D1182" s="833" t="s">
        <v>2928</v>
      </c>
      <c r="E1182" s="834" t="s">
        <v>1289</v>
      </c>
      <c r="F1182" s="832" t="s">
        <v>1254</v>
      </c>
      <c r="G1182" s="832" t="s">
        <v>2050</v>
      </c>
      <c r="H1182" s="832" t="s">
        <v>586</v>
      </c>
      <c r="I1182" s="832" t="s">
        <v>2681</v>
      </c>
      <c r="J1182" s="832" t="s">
        <v>2052</v>
      </c>
      <c r="K1182" s="832" t="s">
        <v>1929</v>
      </c>
      <c r="L1182" s="835">
        <v>21.92</v>
      </c>
      <c r="M1182" s="835">
        <v>21.92</v>
      </c>
      <c r="N1182" s="832">
        <v>1</v>
      </c>
      <c r="O1182" s="836">
        <v>0.5</v>
      </c>
      <c r="P1182" s="835">
        <v>21.92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12</v>
      </c>
      <c r="B1183" s="832" t="s">
        <v>1253</v>
      </c>
      <c r="C1183" s="832" t="s">
        <v>1259</v>
      </c>
      <c r="D1183" s="833" t="s">
        <v>2928</v>
      </c>
      <c r="E1183" s="834" t="s">
        <v>1289</v>
      </c>
      <c r="F1183" s="832" t="s">
        <v>1254</v>
      </c>
      <c r="G1183" s="832" t="s">
        <v>1385</v>
      </c>
      <c r="H1183" s="832" t="s">
        <v>586</v>
      </c>
      <c r="I1183" s="832" t="s">
        <v>2682</v>
      </c>
      <c r="J1183" s="832" t="s">
        <v>1485</v>
      </c>
      <c r="K1183" s="832" t="s">
        <v>2683</v>
      </c>
      <c r="L1183" s="835">
        <v>116.43</v>
      </c>
      <c r="M1183" s="835">
        <v>116.43</v>
      </c>
      <c r="N1183" s="832">
        <v>1</v>
      </c>
      <c r="O1183" s="836">
        <v>1</v>
      </c>
      <c r="P1183" s="835">
        <v>116.43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12</v>
      </c>
      <c r="B1184" s="832" t="s">
        <v>1253</v>
      </c>
      <c r="C1184" s="832" t="s">
        <v>1259</v>
      </c>
      <c r="D1184" s="833" t="s">
        <v>2928</v>
      </c>
      <c r="E1184" s="834" t="s">
        <v>1289</v>
      </c>
      <c r="F1184" s="832" t="s">
        <v>1254</v>
      </c>
      <c r="G1184" s="832" t="s">
        <v>1385</v>
      </c>
      <c r="H1184" s="832" t="s">
        <v>586</v>
      </c>
      <c r="I1184" s="832" t="s">
        <v>2020</v>
      </c>
      <c r="J1184" s="832" t="s">
        <v>1491</v>
      </c>
      <c r="K1184" s="832" t="s">
        <v>1690</v>
      </c>
      <c r="L1184" s="835">
        <v>89.88</v>
      </c>
      <c r="M1184" s="835">
        <v>269.64</v>
      </c>
      <c r="N1184" s="832">
        <v>3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12</v>
      </c>
      <c r="B1185" s="832" t="s">
        <v>1253</v>
      </c>
      <c r="C1185" s="832" t="s">
        <v>1259</v>
      </c>
      <c r="D1185" s="833" t="s">
        <v>2928</v>
      </c>
      <c r="E1185" s="834" t="s">
        <v>1289</v>
      </c>
      <c r="F1185" s="832" t="s">
        <v>1254</v>
      </c>
      <c r="G1185" s="832" t="s">
        <v>1385</v>
      </c>
      <c r="H1185" s="832" t="s">
        <v>586</v>
      </c>
      <c r="I1185" s="832" t="s">
        <v>1487</v>
      </c>
      <c r="J1185" s="832" t="s">
        <v>1387</v>
      </c>
      <c r="K1185" s="832" t="s">
        <v>1388</v>
      </c>
      <c r="L1185" s="835">
        <v>432.12</v>
      </c>
      <c r="M1185" s="835">
        <v>1728.48</v>
      </c>
      <c r="N1185" s="832">
        <v>4</v>
      </c>
      <c r="O1185" s="836">
        <v>1</v>
      </c>
      <c r="P1185" s="835">
        <v>1728.48</v>
      </c>
      <c r="Q1185" s="837">
        <v>1</v>
      </c>
      <c r="R1185" s="832">
        <v>4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12</v>
      </c>
      <c r="B1186" s="832" t="s">
        <v>1253</v>
      </c>
      <c r="C1186" s="832" t="s">
        <v>1259</v>
      </c>
      <c r="D1186" s="833" t="s">
        <v>2928</v>
      </c>
      <c r="E1186" s="834" t="s">
        <v>1289</v>
      </c>
      <c r="F1186" s="832" t="s">
        <v>1254</v>
      </c>
      <c r="G1186" s="832" t="s">
        <v>1495</v>
      </c>
      <c r="H1186" s="832" t="s">
        <v>586</v>
      </c>
      <c r="I1186" s="832" t="s">
        <v>1496</v>
      </c>
      <c r="J1186" s="832" t="s">
        <v>1497</v>
      </c>
      <c r="K1186" s="832" t="s">
        <v>1498</v>
      </c>
      <c r="L1186" s="835">
        <v>0</v>
      </c>
      <c r="M1186" s="835">
        <v>0</v>
      </c>
      <c r="N1186" s="832">
        <v>1</v>
      </c>
      <c r="O1186" s="836">
        <v>1</v>
      </c>
      <c r="P1186" s="835">
        <v>0</v>
      </c>
      <c r="Q1186" s="837"/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1253</v>
      </c>
      <c r="C1187" s="832" t="s">
        <v>1259</v>
      </c>
      <c r="D1187" s="833" t="s">
        <v>2928</v>
      </c>
      <c r="E1187" s="834" t="s">
        <v>1289</v>
      </c>
      <c r="F1187" s="832" t="s">
        <v>1254</v>
      </c>
      <c r="G1187" s="832" t="s">
        <v>1495</v>
      </c>
      <c r="H1187" s="832" t="s">
        <v>586</v>
      </c>
      <c r="I1187" s="832" t="s">
        <v>2684</v>
      </c>
      <c r="J1187" s="832" t="s">
        <v>2685</v>
      </c>
      <c r="K1187" s="832" t="s">
        <v>1498</v>
      </c>
      <c r="L1187" s="835">
        <v>0</v>
      </c>
      <c r="M1187" s="835">
        <v>0</v>
      </c>
      <c r="N1187" s="832">
        <v>3</v>
      </c>
      <c r="O1187" s="836">
        <v>2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12</v>
      </c>
      <c r="B1188" s="832" t="s">
        <v>1253</v>
      </c>
      <c r="C1188" s="832" t="s">
        <v>1259</v>
      </c>
      <c r="D1188" s="833" t="s">
        <v>2928</v>
      </c>
      <c r="E1188" s="834" t="s">
        <v>1289</v>
      </c>
      <c r="F1188" s="832" t="s">
        <v>1254</v>
      </c>
      <c r="G1188" s="832" t="s">
        <v>1316</v>
      </c>
      <c r="H1188" s="832" t="s">
        <v>628</v>
      </c>
      <c r="I1188" s="832" t="s">
        <v>1209</v>
      </c>
      <c r="J1188" s="832" t="s">
        <v>847</v>
      </c>
      <c r="K1188" s="832" t="s">
        <v>848</v>
      </c>
      <c r="L1188" s="835">
        <v>0</v>
      </c>
      <c r="M1188" s="835">
        <v>0</v>
      </c>
      <c r="N1188" s="832">
        <v>1</v>
      </c>
      <c r="O1188" s="836">
        <v>1</v>
      </c>
      <c r="P1188" s="835">
        <v>0</v>
      </c>
      <c r="Q1188" s="837"/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12</v>
      </c>
      <c r="B1189" s="832" t="s">
        <v>1253</v>
      </c>
      <c r="C1189" s="832" t="s">
        <v>1259</v>
      </c>
      <c r="D1189" s="833" t="s">
        <v>2928</v>
      </c>
      <c r="E1189" s="834" t="s">
        <v>1289</v>
      </c>
      <c r="F1189" s="832" t="s">
        <v>1254</v>
      </c>
      <c r="G1189" s="832" t="s">
        <v>1508</v>
      </c>
      <c r="H1189" s="832" t="s">
        <v>586</v>
      </c>
      <c r="I1189" s="832" t="s">
        <v>1509</v>
      </c>
      <c r="J1189" s="832" t="s">
        <v>1510</v>
      </c>
      <c r="K1189" s="832" t="s">
        <v>1511</v>
      </c>
      <c r="L1189" s="835">
        <v>1543.27</v>
      </c>
      <c r="M1189" s="835">
        <v>4629.8099999999995</v>
      </c>
      <c r="N1189" s="832">
        <v>3</v>
      </c>
      <c r="O1189" s="836">
        <v>3</v>
      </c>
      <c r="P1189" s="835">
        <v>1543.27</v>
      </c>
      <c r="Q1189" s="837">
        <v>0.33333333333333337</v>
      </c>
      <c r="R1189" s="832">
        <v>1</v>
      </c>
      <c r="S1189" s="837">
        <v>0.33333333333333331</v>
      </c>
      <c r="T1189" s="836">
        <v>1</v>
      </c>
      <c r="U1189" s="838">
        <v>0.33333333333333331</v>
      </c>
    </row>
    <row r="1190" spans="1:21" ht="14.4" customHeight="1" x14ac:dyDescent="0.3">
      <c r="A1190" s="831">
        <v>12</v>
      </c>
      <c r="B1190" s="832" t="s">
        <v>1253</v>
      </c>
      <c r="C1190" s="832" t="s">
        <v>1259</v>
      </c>
      <c r="D1190" s="833" t="s">
        <v>2928</v>
      </c>
      <c r="E1190" s="834" t="s">
        <v>1289</v>
      </c>
      <c r="F1190" s="832" t="s">
        <v>1254</v>
      </c>
      <c r="G1190" s="832" t="s">
        <v>1508</v>
      </c>
      <c r="H1190" s="832" t="s">
        <v>586</v>
      </c>
      <c r="I1190" s="832" t="s">
        <v>2638</v>
      </c>
      <c r="J1190" s="832" t="s">
        <v>1695</v>
      </c>
      <c r="K1190" s="832" t="s">
        <v>1513</v>
      </c>
      <c r="L1190" s="835">
        <v>3086.53</v>
      </c>
      <c r="M1190" s="835">
        <v>3086.53</v>
      </c>
      <c r="N1190" s="832">
        <v>1</v>
      </c>
      <c r="O1190" s="836">
        <v>1</v>
      </c>
      <c r="P1190" s="835">
        <v>3086.53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12</v>
      </c>
      <c r="B1191" s="832" t="s">
        <v>1253</v>
      </c>
      <c r="C1191" s="832" t="s">
        <v>1259</v>
      </c>
      <c r="D1191" s="833" t="s">
        <v>2928</v>
      </c>
      <c r="E1191" s="834" t="s">
        <v>1289</v>
      </c>
      <c r="F1191" s="832" t="s">
        <v>1254</v>
      </c>
      <c r="G1191" s="832" t="s">
        <v>1307</v>
      </c>
      <c r="H1191" s="832" t="s">
        <v>586</v>
      </c>
      <c r="I1191" s="832" t="s">
        <v>1358</v>
      </c>
      <c r="J1191" s="832" t="s">
        <v>983</v>
      </c>
      <c r="K1191" s="832" t="s">
        <v>1310</v>
      </c>
      <c r="L1191" s="835">
        <v>42.54</v>
      </c>
      <c r="M1191" s="835">
        <v>212.7</v>
      </c>
      <c r="N1191" s="832">
        <v>5</v>
      </c>
      <c r="O1191" s="836">
        <v>3.5</v>
      </c>
      <c r="P1191" s="835">
        <v>127.62</v>
      </c>
      <c r="Q1191" s="837">
        <v>0.60000000000000009</v>
      </c>
      <c r="R1191" s="832">
        <v>3</v>
      </c>
      <c r="S1191" s="837">
        <v>0.6</v>
      </c>
      <c r="T1191" s="836">
        <v>2.5</v>
      </c>
      <c r="U1191" s="838">
        <v>0.7142857142857143</v>
      </c>
    </row>
    <row r="1192" spans="1:21" ht="14.4" customHeight="1" x14ac:dyDescent="0.3">
      <c r="A1192" s="831">
        <v>12</v>
      </c>
      <c r="B1192" s="832" t="s">
        <v>1253</v>
      </c>
      <c r="C1192" s="832" t="s">
        <v>1259</v>
      </c>
      <c r="D1192" s="833" t="s">
        <v>2928</v>
      </c>
      <c r="E1192" s="834" t="s">
        <v>1289</v>
      </c>
      <c r="F1192" s="832" t="s">
        <v>1254</v>
      </c>
      <c r="G1192" s="832" t="s">
        <v>1307</v>
      </c>
      <c r="H1192" s="832" t="s">
        <v>586</v>
      </c>
      <c r="I1192" s="832" t="s">
        <v>1351</v>
      </c>
      <c r="J1192" s="832" t="s">
        <v>1309</v>
      </c>
      <c r="K1192" s="832" t="s">
        <v>1352</v>
      </c>
      <c r="L1192" s="835">
        <v>59.56</v>
      </c>
      <c r="M1192" s="835">
        <v>178.68</v>
      </c>
      <c r="N1192" s="832">
        <v>3</v>
      </c>
      <c r="O1192" s="836">
        <v>2</v>
      </c>
      <c r="P1192" s="835">
        <v>59.56</v>
      </c>
      <c r="Q1192" s="837">
        <v>0.33333333333333331</v>
      </c>
      <c r="R1192" s="832">
        <v>1</v>
      </c>
      <c r="S1192" s="837">
        <v>0.33333333333333331</v>
      </c>
      <c r="T1192" s="836">
        <v>0.5</v>
      </c>
      <c r="U1192" s="838">
        <v>0.25</v>
      </c>
    </row>
    <row r="1193" spans="1:21" ht="14.4" customHeight="1" x14ac:dyDescent="0.3">
      <c r="A1193" s="831">
        <v>12</v>
      </c>
      <c r="B1193" s="832" t="s">
        <v>1253</v>
      </c>
      <c r="C1193" s="832" t="s">
        <v>1259</v>
      </c>
      <c r="D1193" s="833" t="s">
        <v>2928</v>
      </c>
      <c r="E1193" s="834" t="s">
        <v>1289</v>
      </c>
      <c r="F1193" s="832" t="s">
        <v>1254</v>
      </c>
      <c r="G1193" s="832" t="s">
        <v>1514</v>
      </c>
      <c r="H1193" s="832" t="s">
        <v>628</v>
      </c>
      <c r="I1193" s="832" t="s">
        <v>1140</v>
      </c>
      <c r="J1193" s="832" t="s">
        <v>721</v>
      </c>
      <c r="K1193" s="832" t="s">
        <v>1141</v>
      </c>
      <c r="L1193" s="835">
        <v>300.31</v>
      </c>
      <c r="M1193" s="835">
        <v>5105.2699999999995</v>
      </c>
      <c r="N1193" s="832">
        <v>17</v>
      </c>
      <c r="O1193" s="836">
        <v>15.5</v>
      </c>
      <c r="P1193" s="835">
        <v>3303.41</v>
      </c>
      <c r="Q1193" s="837">
        <v>0.6470588235294118</v>
      </c>
      <c r="R1193" s="832">
        <v>11</v>
      </c>
      <c r="S1193" s="837">
        <v>0.6470588235294118</v>
      </c>
      <c r="T1193" s="836">
        <v>9.5</v>
      </c>
      <c r="U1193" s="838">
        <v>0.61290322580645162</v>
      </c>
    </row>
    <row r="1194" spans="1:21" ht="14.4" customHeight="1" x14ac:dyDescent="0.3">
      <c r="A1194" s="831">
        <v>12</v>
      </c>
      <c r="B1194" s="832" t="s">
        <v>1253</v>
      </c>
      <c r="C1194" s="832" t="s">
        <v>1259</v>
      </c>
      <c r="D1194" s="833" t="s">
        <v>2928</v>
      </c>
      <c r="E1194" s="834" t="s">
        <v>1289</v>
      </c>
      <c r="F1194" s="832" t="s">
        <v>1254</v>
      </c>
      <c r="G1194" s="832" t="s">
        <v>1393</v>
      </c>
      <c r="H1194" s="832" t="s">
        <v>586</v>
      </c>
      <c r="I1194" s="832" t="s">
        <v>1394</v>
      </c>
      <c r="J1194" s="832" t="s">
        <v>1395</v>
      </c>
      <c r="K1194" s="832" t="s">
        <v>1396</v>
      </c>
      <c r="L1194" s="835">
        <v>1514.87</v>
      </c>
      <c r="M1194" s="835">
        <v>9089.2199999999993</v>
      </c>
      <c r="N1194" s="832">
        <v>6</v>
      </c>
      <c r="O1194" s="836">
        <v>5</v>
      </c>
      <c r="P1194" s="835">
        <v>6059.48</v>
      </c>
      <c r="Q1194" s="837">
        <v>0.66666666666666663</v>
      </c>
      <c r="R1194" s="832">
        <v>4</v>
      </c>
      <c r="S1194" s="837">
        <v>0.66666666666666663</v>
      </c>
      <c r="T1194" s="836">
        <v>3.5</v>
      </c>
      <c r="U1194" s="838">
        <v>0.7</v>
      </c>
    </row>
    <row r="1195" spans="1:21" ht="14.4" customHeight="1" x14ac:dyDescent="0.3">
      <c r="A1195" s="831">
        <v>12</v>
      </c>
      <c r="B1195" s="832" t="s">
        <v>1253</v>
      </c>
      <c r="C1195" s="832" t="s">
        <v>1259</v>
      </c>
      <c r="D1195" s="833" t="s">
        <v>2928</v>
      </c>
      <c r="E1195" s="834" t="s">
        <v>1289</v>
      </c>
      <c r="F1195" s="832" t="s">
        <v>1254</v>
      </c>
      <c r="G1195" s="832" t="s">
        <v>2486</v>
      </c>
      <c r="H1195" s="832" t="s">
        <v>586</v>
      </c>
      <c r="I1195" s="832" t="s">
        <v>2487</v>
      </c>
      <c r="J1195" s="832" t="s">
        <v>2488</v>
      </c>
      <c r="K1195" s="832" t="s">
        <v>1841</v>
      </c>
      <c r="L1195" s="835">
        <v>100.1</v>
      </c>
      <c r="M1195" s="835">
        <v>500.49999999999994</v>
      </c>
      <c r="N1195" s="832">
        <v>5</v>
      </c>
      <c r="O1195" s="836">
        <v>2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12</v>
      </c>
      <c r="B1196" s="832" t="s">
        <v>1253</v>
      </c>
      <c r="C1196" s="832" t="s">
        <v>1259</v>
      </c>
      <c r="D1196" s="833" t="s">
        <v>2928</v>
      </c>
      <c r="E1196" s="834" t="s">
        <v>1289</v>
      </c>
      <c r="F1196" s="832" t="s">
        <v>1254</v>
      </c>
      <c r="G1196" s="832" t="s">
        <v>1869</v>
      </c>
      <c r="H1196" s="832" t="s">
        <v>586</v>
      </c>
      <c r="I1196" s="832" t="s">
        <v>1870</v>
      </c>
      <c r="J1196" s="832" t="s">
        <v>1871</v>
      </c>
      <c r="K1196" s="832" t="s">
        <v>1872</v>
      </c>
      <c r="L1196" s="835">
        <v>25.12</v>
      </c>
      <c r="M1196" s="835">
        <v>25.12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12</v>
      </c>
      <c r="B1197" s="832" t="s">
        <v>1253</v>
      </c>
      <c r="C1197" s="832" t="s">
        <v>1259</v>
      </c>
      <c r="D1197" s="833" t="s">
        <v>2928</v>
      </c>
      <c r="E1197" s="834" t="s">
        <v>1289</v>
      </c>
      <c r="F1197" s="832" t="s">
        <v>1254</v>
      </c>
      <c r="G1197" s="832" t="s">
        <v>2384</v>
      </c>
      <c r="H1197" s="832" t="s">
        <v>586</v>
      </c>
      <c r="I1197" s="832" t="s">
        <v>2385</v>
      </c>
      <c r="J1197" s="832" t="s">
        <v>2386</v>
      </c>
      <c r="K1197" s="832" t="s">
        <v>2049</v>
      </c>
      <c r="L1197" s="835">
        <v>88.97</v>
      </c>
      <c r="M1197" s="835">
        <v>266.90999999999997</v>
      </c>
      <c r="N1197" s="832">
        <v>3</v>
      </c>
      <c r="O1197" s="836">
        <v>3</v>
      </c>
      <c r="P1197" s="835">
        <v>177.94</v>
      </c>
      <c r="Q1197" s="837">
        <v>0.66666666666666674</v>
      </c>
      <c r="R1197" s="832">
        <v>2</v>
      </c>
      <c r="S1197" s="837">
        <v>0.66666666666666663</v>
      </c>
      <c r="T1197" s="836">
        <v>2</v>
      </c>
      <c r="U1197" s="838">
        <v>0.66666666666666663</v>
      </c>
    </row>
    <row r="1198" spans="1:21" ht="14.4" customHeight="1" x14ac:dyDescent="0.3">
      <c r="A1198" s="831">
        <v>12</v>
      </c>
      <c r="B1198" s="832" t="s">
        <v>1253</v>
      </c>
      <c r="C1198" s="832" t="s">
        <v>1259</v>
      </c>
      <c r="D1198" s="833" t="s">
        <v>2928</v>
      </c>
      <c r="E1198" s="834" t="s">
        <v>1289</v>
      </c>
      <c r="F1198" s="832" t="s">
        <v>1254</v>
      </c>
      <c r="G1198" s="832" t="s">
        <v>2384</v>
      </c>
      <c r="H1198" s="832" t="s">
        <v>586</v>
      </c>
      <c r="I1198" s="832" t="s">
        <v>2686</v>
      </c>
      <c r="J1198" s="832" t="s">
        <v>2386</v>
      </c>
      <c r="K1198" s="832" t="s">
        <v>1796</v>
      </c>
      <c r="L1198" s="835">
        <v>44.49</v>
      </c>
      <c r="M1198" s="835">
        <v>88.98</v>
      </c>
      <c r="N1198" s="832">
        <v>2</v>
      </c>
      <c r="O1198" s="836">
        <v>1</v>
      </c>
      <c r="P1198" s="835">
        <v>88.98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12</v>
      </c>
      <c r="B1199" s="832" t="s">
        <v>1253</v>
      </c>
      <c r="C1199" s="832" t="s">
        <v>1259</v>
      </c>
      <c r="D1199" s="833" t="s">
        <v>2928</v>
      </c>
      <c r="E1199" s="834" t="s">
        <v>1289</v>
      </c>
      <c r="F1199" s="832" t="s">
        <v>1254</v>
      </c>
      <c r="G1199" s="832" t="s">
        <v>2687</v>
      </c>
      <c r="H1199" s="832" t="s">
        <v>628</v>
      </c>
      <c r="I1199" s="832" t="s">
        <v>2688</v>
      </c>
      <c r="J1199" s="832" t="s">
        <v>2689</v>
      </c>
      <c r="K1199" s="832" t="s">
        <v>2690</v>
      </c>
      <c r="L1199" s="835">
        <v>184.74</v>
      </c>
      <c r="M1199" s="835">
        <v>184.74</v>
      </c>
      <c r="N1199" s="832">
        <v>1</v>
      </c>
      <c r="O1199" s="836">
        <v>1</v>
      </c>
      <c r="P1199" s="835">
        <v>184.74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12</v>
      </c>
      <c r="B1200" s="832" t="s">
        <v>1253</v>
      </c>
      <c r="C1200" s="832" t="s">
        <v>1259</v>
      </c>
      <c r="D1200" s="833" t="s">
        <v>2928</v>
      </c>
      <c r="E1200" s="834" t="s">
        <v>1289</v>
      </c>
      <c r="F1200" s="832" t="s">
        <v>1254</v>
      </c>
      <c r="G1200" s="832" t="s">
        <v>1531</v>
      </c>
      <c r="H1200" s="832" t="s">
        <v>586</v>
      </c>
      <c r="I1200" s="832" t="s">
        <v>1532</v>
      </c>
      <c r="J1200" s="832" t="s">
        <v>1533</v>
      </c>
      <c r="K1200" s="832" t="s">
        <v>1534</v>
      </c>
      <c r="L1200" s="835">
        <v>1546.98</v>
      </c>
      <c r="M1200" s="835">
        <v>1546.98</v>
      </c>
      <c r="N1200" s="832">
        <v>1</v>
      </c>
      <c r="O1200" s="836">
        <v>1</v>
      </c>
      <c r="P1200" s="835">
        <v>1546.98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12</v>
      </c>
      <c r="B1201" s="832" t="s">
        <v>1253</v>
      </c>
      <c r="C1201" s="832" t="s">
        <v>1259</v>
      </c>
      <c r="D1201" s="833" t="s">
        <v>2928</v>
      </c>
      <c r="E1201" s="834" t="s">
        <v>1289</v>
      </c>
      <c r="F1201" s="832" t="s">
        <v>1254</v>
      </c>
      <c r="G1201" s="832" t="s">
        <v>2691</v>
      </c>
      <c r="H1201" s="832" t="s">
        <v>586</v>
      </c>
      <c r="I1201" s="832" t="s">
        <v>2692</v>
      </c>
      <c r="J1201" s="832" t="s">
        <v>2693</v>
      </c>
      <c r="K1201" s="832" t="s">
        <v>2694</v>
      </c>
      <c r="L1201" s="835">
        <v>0</v>
      </c>
      <c r="M1201" s="835">
        <v>0</v>
      </c>
      <c r="N1201" s="832">
        <v>1</v>
      </c>
      <c r="O1201" s="836">
        <v>0.5</v>
      </c>
      <c r="P1201" s="835">
        <v>0</v>
      </c>
      <c r="Q1201" s="837"/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12</v>
      </c>
      <c r="B1202" s="832" t="s">
        <v>1253</v>
      </c>
      <c r="C1202" s="832" t="s">
        <v>1259</v>
      </c>
      <c r="D1202" s="833" t="s">
        <v>2928</v>
      </c>
      <c r="E1202" s="834" t="s">
        <v>1289</v>
      </c>
      <c r="F1202" s="832" t="s">
        <v>1254</v>
      </c>
      <c r="G1202" s="832" t="s">
        <v>1304</v>
      </c>
      <c r="H1202" s="832" t="s">
        <v>586</v>
      </c>
      <c r="I1202" s="832" t="s">
        <v>1317</v>
      </c>
      <c r="J1202" s="832" t="s">
        <v>931</v>
      </c>
      <c r="K1202" s="832" t="s">
        <v>1158</v>
      </c>
      <c r="L1202" s="835">
        <v>154.36000000000001</v>
      </c>
      <c r="M1202" s="835">
        <v>154.36000000000001</v>
      </c>
      <c r="N1202" s="832">
        <v>1</v>
      </c>
      <c r="O1202" s="836">
        <v>1</v>
      </c>
      <c r="P1202" s="835">
        <v>154.36000000000001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1253</v>
      </c>
      <c r="C1203" s="832" t="s">
        <v>1259</v>
      </c>
      <c r="D1203" s="833" t="s">
        <v>2928</v>
      </c>
      <c r="E1203" s="834" t="s">
        <v>1289</v>
      </c>
      <c r="F1203" s="832" t="s">
        <v>1255</v>
      </c>
      <c r="G1203" s="832" t="s">
        <v>1741</v>
      </c>
      <c r="H1203" s="832" t="s">
        <v>586</v>
      </c>
      <c r="I1203" s="832" t="s">
        <v>1762</v>
      </c>
      <c r="J1203" s="832" t="s">
        <v>1743</v>
      </c>
      <c r="K1203" s="832"/>
      <c r="L1203" s="835">
        <v>0</v>
      </c>
      <c r="M1203" s="835">
        <v>0</v>
      </c>
      <c r="N1203" s="832">
        <v>2</v>
      </c>
      <c r="O1203" s="836">
        <v>2</v>
      </c>
      <c r="P1203" s="835">
        <v>0</v>
      </c>
      <c r="Q1203" s="837"/>
      <c r="R1203" s="832">
        <v>1</v>
      </c>
      <c r="S1203" s="837">
        <v>0.5</v>
      </c>
      <c r="T1203" s="836">
        <v>1</v>
      </c>
      <c r="U1203" s="838">
        <v>0.5</v>
      </c>
    </row>
    <row r="1204" spans="1:21" ht="14.4" customHeight="1" x14ac:dyDescent="0.3">
      <c r="A1204" s="831">
        <v>12</v>
      </c>
      <c r="B1204" s="832" t="s">
        <v>1253</v>
      </c>
      <c r="C1204" s="832" t="s">
        <v>1259</v>
      </c>
      <c r="D1204" s="833" t="s">
        <v>2928</v>
      </c>
      <c r="E1204" s="834" t="s">
        <v>1289</v>
      </c>
      <c r="F1204" s="832" t="s">
        <v>1255</v>
      </c>
      <c r="G1204" s="832" t="s">
        <v>1741</v>
      </c>
      <c r="H1204" s="832" t="s">
        <v>586</v>
      </c>
      <c r="I1204" s="832" t="s">
        <v>2695</v>
      </c>
      <c r="J1204" s="832" t="s">
        <v>1743</v>
      </c>
      <c r="K1204" s="832"/>
      <c r="L1204" s="835">
        <v>0</v>
      </c>
      <c r="M1204" s="835">
        <v>0</v>
      </c>
      <c r="N1204" s="832">
        <v>4</v>
      </c>
      <c r="O1204" s="836">
        <v>4</v>
      </c>
      <c r="P1204" s="835">
        <v>0</v>
      </c>
      <c r="Q1204" s="837"/>
      <c r="R1204" s="832">
        <v>4</v>
      </c>
      <c r="S1204" s="837">
        <v>1</v>
      </c>
      <c r="T1204" s="836">
        <v>4</v>
      </c>
      <c r="U1204" s="838">
        <v>1</v>
      </c>
    </row>
    <row r="1205" spans="1:21" ht="14.4" customHeight="1" x14ac:dyDescent="0.3">
      <c r="A1205" s="831">
        <v>12</v>
      </c>
      <c r="B1205" s="832" t="s">
        <v>1253</v>
      </c>
      <c r="C1205" s="832" t="s">
        <v>1259</v>
      </c>
      <c r="D1205" s="833" t="s">
        <v>2928</v>
      </c>
      <c r="E1205" s="834" t="s">
        <v>1289</v>
      </c>
      <c r="F1205" s="832" t="s">
        <v>1256</v>
      </c>
      <c r="G1205" s="832" t="s">
        <v>1300</v>
      </c>
      <c r="H1205" s="832" t="s">
        <v>586</v>
      </c>
      <c r="I1205" s="832" t="s">
        <v>1301</v>
      </c>
      <c r="J1205" s="832" t="s">
        <v>1302</v>
      </c>
      <c r="K1205" s="832" t="s">
        <v>1303</v>
      </c>
      <c r="L1205" s="835">
        <v>190</v>
      </c>
      <c r="M1205" s="835">
        <v>950</v>
      </c>
      <c r="N1205" s="832">
        <v>5</v>
      </c>
      <c r="O1205" s="836">
        <v>1</v>
      </c>
      <c r="P1205" s="835">
        <v>950</v>
      </c>
      <c r="Q1205" s="837">
        <v>1</v>
      </c>
      <c r="R1205" s="832">
        <v>5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12</v>
      </c>
      <c r="B1206" s="832" t="s">
        <v>1253</v>
      </c>
      <c r="C1206" s="832" t="s">
        <v>1259</v>
      </c>
      <c r="D1206" s="833" t="s">
        <v>2928</v>
      </c>
      <c r="E1206" s="834" t="s">
        <v>1289</v>
      </c>
      <c r="F1206" s="832" t="s">
        <v>1256</v>
      </c>
      <c r="G1206" s="832" t="s">
        <v>1300</v>
      </c>
      <c r="H1206" s="832" t="s">
        <v>586</v>
      </c>
      <c r="I1206" s="832" t="s">
        <v>2493</v>
      </c>
      <c r="J1206" s="832" t="s">
        <v>1748</v>
      </c>
      <c r="K1206" s="832" t="s">
        <v>1749</v>
      </c>
      <c r="L1206" s="835">
        <v>315.55</v>
      </c>
      <c r="M1206" s="835">
        <v>1262.2</v>
      </c>
      <c r="N1206" s="832">
        <v>4</v>
      </c>
      <c r="O1206" s="836">
        <v>1</v>
      </c>
      <c r="P1206" s="835">
        <v>1262.2</v>
      </c>
      <c r="Q1206" s="837">
        <v>1</v>
      </c>
      <c r="R1206" s="832">
        <v>4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12</v>
      </c>
      <c r="B1207" s="832" t="s">
        <v>1253</v>
      </c>
      <c r="C1207" s="832" t="s">
        <v>1259</v>
      </c>
      <c r="D1207" s="833" t="s">
        <v>2928</v>
      </c>
      <c r="E1207" s="834" t="s">
        <v>1289</v>
      </c>
      <c r="F1207" s="832" t="s">
        <v>1256</v>
      </c>
      <c r="G1207" s="832" t="s">
        <v>1300</v>
      </c>
      <c r="H1207" s="832" t="s">
        <v>586</v>
      </c>
      <c r="I1207" s="832" t="s">
        <v>1600</v>
      </c>
      <c r="J1207" s="832" t="s">
        <v>1601</v>
      </c>
      <c r="K1207" s="832" t="s">
        <v>1602</v>
      </c>
      <c r="L1207" s="835">
        <v>90</v>
      </c>
      <c r="M1207" s="835">
        <v>1890</v>
      </c>
      <c r="N1207" s="832">
        <v>21</v>
      </c>
      <c r="O1207" s="836">
        <v>2</v>
      </c>
      <c r="P1207" s="835">
        <v>1890</v>
      </c>
      <c r="Q1207" s="837">
        <v>1</v>
      </c>
      <c r="R1207" s="832">
        <v>21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12</v>
      </c>
      <c r="B1208" s="832" t="s">
        <v>1253</v>
      </c>
      <c r="C1208" s="832" t="s">
        <v>1259</v>
      </c>
      <c r="D1208" s="833" t="s">
        <v>2928</v>
      </c>
      <c r="E1208" s="834" t="s">
        <v>1289</v>
      </c>
      <c r="F1208" s="832" t="s">
        <v>1256</v>
      </c>
      <c r="G1208" s="832" t="s">
        <v>1300</v>
      </c>
      <c r="H1208" s="832" t="s">
        <v>586</v>
      </c>
      <c r="I1208" s="832" t="s">
        <v>2696</v>
      </c>
      <c r="J1208" s="832" t="s">
        <v>2697</v>
      </c>
      <c r="K1208" s="832" t="s">
        <v>2698</v>
      </c>
      <c r="L1208" s="835">
        <v>225.4</v>
      </c>
      <c r="M1208" s="835">
        <v>2254</v>
      </c>
      <c r="N1208" s="832">
        <v>10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12</v>
      </c>
      <c r="B1209" s="832" t="s">
        <v>1253</v>
      </c>
      <c r="C1209" s="832" t="s">
        <v>1259</v>
      </c>
      <c r="D1209" s="833" t="s">
        <v>2928</v>
      </c>
      <c r="E1209" s="834" t="s">
        <v>1289</v>
      </c>
      <c r="F1209" s="832" t="s">
        <v>1256</v>
      </c>
      <c r="G1209" s="832" t="s">
        <v>1615</v>
      </c>
      <c r="H1209" s="832" t="s">
        <v>586</v>
      </c>
      <c r="I1209" s="832" t="s">
        <v>1750</v>
      </c>
      <c r="J1209" s="832" t="s">
        <v>1620</v>
      </c>
      <c r="K1209" s="832" t="s">
        <v>1751</v>
      </c>
      <c r="L1209" s="835">
        <v>1500</v>
      </c>
      <c r="M1209" s="835">
        <v>22500</v>
      </c>
      <c r="N1209" s="832">
        <v>15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12</v>
      </c>
      <c r="B1210" s="832" t="s">
        <v>1253</v>
      </c>
      <c r="C1210" s="832" t="s">
        <v>1259</v>
      </c>
      <c r="D1210" s="833" t="s">
        <v>2928</v>
      </c>
      <c r="E1210" s="834" t="s">
        <v>1290</v>
      </c>
      <c r="F1210" s="832" t="s">
        <v>1254</v>
      </c>
      <c r="G1210" s="832" t="s">
        <v>1771</v>
      </c>
      <c r="H1210" s="832" t="s">
        <v>628</v>
      </c>
      <c r="I1210" s="832" t="s">
        <v>2699</v>
      </c>
      <c r="J1210" s="832" t="s">
        <v>2700</v>
      </c>
      <c r="K1210" s="832" t="s">
        <v>2701</v>
      </c>
      <c r="L1210" s="835">
        <v>278.63</v>
      </c>
      <c r="M1210" s="835">
        <v>835.89</v>
      </c>
      <c r="N1210" s="832">
        <v>3</v>
      </c>
      <c r="O1210" s="836">
        <v>0.5</v>
      </c>
      <c r="P1210" s="835">
        <v>835.89</v>
      </c>
      <c r="Q1210" s="837">
        <v>1</v>
      </c>
      <c r="R1210" s="832">
        <v>3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12</v>
      </c>
      <c r="B1211" s="832" t="s">
        <v>1253</v>
      </c>
      <c r="C1211" s="832" t="s">
        <v>1259</v>
      </c>
      <c r="D1211" s="833" t="s">
        <v>2928</v>
      </c>
      <c r="E1211" s="834" t="s">
        <v>1290</v>
      </c>
      <c r="F1211" s="832" t="s">
        <v>1254</v>
      </c>
      <c r="G1211" s="832" t="s">
        <v>2702</v>
      </c>
      <c r="H1211" s="832" t="s">
        <v>628</v>
      </c>
      <c r="I1211" s="832" t="s">
        <v>2703</v>
      </c>
      <c r="J1211" s="832" t="s">
        <v>2704</v>
      </c>
      <c r="K1211" s="832" t="s">
        <v>2705</v>
      </c>
      <c r="L1211" s="835">
        <v>77.790000000000006</v>
      </c>
      <c r="M1211" s="835">
        <v>77.790000000000006</v>
      </c>
      <c r="N1211" s="832">
        <v>1</v>
      </c>
      <c r="O1211" s="836">
        <v>0.5</v>
      </c>
      <c r="P1211" s="835">
        <v>77.790000000000006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12</v>
      </c>
      <c r="B1212" s="832" t="s">
        <v>1253</v>
      </c>
      <c r="C1212" s="832" t="s">
        <v>1259</v>
      </c>
      <c r="D1212" s="833" t="s">
        <v>2928</v>
      </c>
      <c r="E1212" s="834" t="s">
        <v>1291</v>
      </c>
      <c r="F1212" s="832" t="s">
        <v>1254</v>
      </c>
      <c r="G1212" s="832" t="s">
        <v>2425</v>
      </c>
      <c r="H1212" s="832" t="s">
        <v>586</v>
      </c>
      <c r="I1212" s="832" t="s">
        <v>2706</v>
      </c>
      <c r="J1212" s="832" t="s">
        <v>2707</v>
      </c>
      <c r="K1212" s="832" t="s">
        <v>2708</v>
      </c>
      <c r="L1212" s="835">
        <v>462.73</v>
      </c>
      <c r="M1212" s="835">
        <v>2313.65</v>
      </c>
      <c r="N1212" s="832">
        <v>5</v>
      </c>
      <c r="O1212" s="836">
        <v>1.5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12</v>
      </c>
      <c r="B1213" s="832" t="s">
        <v>1253</v>
      </c>
      <c r="C1213" s="832" t="s">
        <v>1259</v>
      </c>
      <c r="D1213" s="833" t="s">
        <v>2928</v>
      </c>
      <c r="E1213" s="834" t="s">
        <v>1291</v>
      </c>
      <c r="F1213" s="832" t="s">
        <v>1254</v>
      </c>
      <c r="G1213" s="832" t="s">
        <v>2425</v>
      </c>
      <c r="H1213" s="832" t="s">
        <v>586</v>
      </c>
      <c r="I1213" s="832" t="s">
        <v>2709</v>
      </c>
      <c r="J1213" s="832" t="s">
        <v>2710</v>
      </c>
      <c r="K1213" s="832" t="s">
        <v>2711</v>
      </c>
      <c r="L1213" s="835">
        <v>263.26</v>
      </c>
      <c r="M1213" s="835">
        <v>789.78</v>
      </c>
      <c r="N1213" s="832">
        <v>3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12</v>
      </c>
      <c r="B1214" s="832" t="s">
        <v>1253</v>
      </c>
      <c r="C1214" s="832" t="s">
        <v>1259</v>
      </c>
      <c r="D1214" s="833" t="s">
        <v>2928</v>
      </c>
      <c r="E1214" s="834" t="s">
        <v>1291</v>
      </c>
      <c r="F1214" s="832" t="s">
        <v>1254</v>
      </c>
      <c r="G1214" s="832" t="s">
        <v>1315</v>
      </c>
      <c r="H1214" s="832" t="s">
        <v>628</v>
      </c>
      <c r="I1214" s="832" t="s">
        <v>1362</v>
      </c>
      <c r="J1214" s="832" t="s">
        <v>1168</v>
      </c>
      <c r="K1214" s="832" t="s">
        <v>1363</v>
      </c>
      <c r="L1214" s="835">
        <v>272.83</v>
      </c>
      <c r="M1214" s="835">
        <v>272.83</v>
      </c>
      <c r="N1214" s="832">
        <v>1</v>
      </c>
      <c r="O1214" s="836">
        <v>0.5</v>
      </c>
      <c r="P1214" s="835">
        <v>272.83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12</v>
      </c>
      <c r="B1215" s="832" t="s">
        <v>1253</v>
      </c>
      <c r="C1215" s="832" t="s">
        <v>1259</v>
      </c>
      <c r="D1215" s="833" t="s">
        <v>2928</v>
      </c>
      <c r="E1215" s="834" t="s">
        <v>1291</v>
      </c>
      <c r="F1215" s="832" t="s">
        <v>1254</v>
      </c>
      <c r="G1215" s="832" t="s">
        <v>1305</v>
      </c>
      <c r="H1215" s="832" t="s">
        <v>586</v>
      </c>
      <c r="I1215" s="832" t="s">
        <v>1422</v>
      </c>
      <c r="J1215" s="832" t="s">
        <v>1423</v>
      </c>
      <c r="K1215" s="832" t="s">
        <v>958</v>
      </c>
      <c r="L1215" s="835">
        <v>78.33</v>
      </c>
      <c r="M1215" s="835">
        <v>156.66</v>
      </c>
      <c r="N1215" s="832">
        <v>2</v>
      </c>
      <c r="O1215" s="836">
        <v>1</v>
      </c>
      <c r="P1215" s="835">
        <v>156.66</v>
      </c>
      <c r="Q1215" s="837">
        <v>1</v>
      </c>
      <c r="R1215" s="832">
        <v>2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12</v>
      </c>
      <c r="B1216" s="832" t="s">
        <v>1253</v>
      </c>
      <c r="C1216" s="832" t="s">
        <v>1259</v>
      </c>
      <c r="D1216" s="833" t="s">
        <v>2928</v>
      </c>
      <c r="E1216" s="834" t="s">
        <v>1291</v>
      </c>
      <c r="F1216" s="832" t="s">
        <v>1254</v>
      </c>
      <c r="G1216" s="832" t="s">
        <v>1447</v>
      </c>
      <c r="H1216" s="832" t="s">
        <v>586</v>
      </c>
      <c r="I1216" s="832" t="s">
        <v>2008</v>
      </c>
      <c r="J1216" s="832" t="s">
        <v>1449</v>
      </c>
      <c r="K1216" s="832" t="s">
        <v>2009</v>
      </c>
      <c r="L1216" s="835">
        <v>239.19</v>
      </c>
      <c r="M1216" s="835">
        <v>239.19</v>
      </c>
      <c r="N1216" s="832">
        <v>1</v>
      </c>
      <c r="O1216" s="836">
        <v>1</v>
      </c>
      <c r="P1216" s="835">
        <v>239.19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12</v>
      </c>
      <c r="B1217" s="832" t="s">
        <v>1253</v>
      </c>
      <c r="C1217" s="832" t="s">
        <v>1259</v>
      </c>
      <c r="D1217" s="833" t="s">
        <v>2928</v>
      </c>
      <c r="E1217" s="834" t="s">
        <v>1291</v>
      </c>
      <c r="F1217" s="832" t="s">
        <v>1254</v>
      </c>
      <c r="G1217" s="832" t="s">
        <v>2100</v>
      </c>
      <c r="H1217" s="832" t="s">
        <v>586</v>
      </c>
      <c r="I1217" s="832" t="s">
        <v>2101</v>
      </c>
      <c r="J1217" s="832" t="s">
        <v>2102</v>
      </c>
      <c r="K1217" s="832" t="s">
        <v>2103</v>
      </c>
      <c r="L1217" s="835">
        <v>94.7</v>
      </c>
      <c r="M1217" s="835">
        <v>568.20000000000005</v>
      </c>
      <c r="N1217" s="832">
        <v>6</v>
      </c>
      <c r="O1217" s="836">
        <v>1.5</v>
      </c>
      <c r="P1217" s="835">
        <v>284.10000000000002</v>
      </c>
      <c r="Q1217" s="837">
        <v>0.5</v>
      </c>
      <c r="R1217" s="832">
        <v>3</v>
      </c>
      <c r="S1217" s="837">
        <v>0.5</v>
      </c>
      <c r="T1217" s="836">
        <v>0.5</v>
      </c>
      <c r="U1217" s="838">
        <v>0.33333333333333331</v>
      </c>
    </row>
    <row r="1218" spans="1:21" ht="14.4" customHeight="1" x14ac:dyDescent="0.3">
      <c r="A1218" s="831">
        <v>12</v>
      </c>
      <c r="B1218" s="832" t="s">
        <v>1253</v>
      </c>
      <c r="C1218" s="832" t="s">
        <v>1259</v>
      </c>
      <c r="D1218" s="833" t="s">
        <v>2928</v>
      </c>
      <c r="E1218" s="834" t="s">
        <v>1291</v>
      </c>
      <c r="F1218" s="832" t="s">
        <v>1254</v>
      </c>
      <c r="G1218" s="832" t="s">
        <v>1457</v>
      </c>
      <c r="H1218" s="832" t="s">
        <v>586</v>
      </c>
      <c r="I1218" s="832" t="s">
        <v>1809</v>
      </c>
      <c r="J1218" s="832" t="s">
        <v>1459</v>
      </c>
      <c r="K1218" s="832" t="s">
        <v>1810</v>
      </c>
      <c r="L1218" s="835">
        <v>91.78</v>
      </c>
      <c r="M1218" s="835">
        <v>183.56</v>
      </c>
      <c r="N1218" s="832">
        <v>2</v>
      </c>
      <c r="O1218" s="836">
        <v>0.5</v>
      </c>
      <c r="P1218" s="835">
        <v>183.56</v>
      </c>
      <c r="Q1218" s="837">
        <v>1</v>
      </c>
      <c r="R1218" s="832">
        <v>2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12</v>
      </c>
      <c r="B1219" s="832" t="s">
        <v>1253</v>
      </c>
      <c r="C1219" s="832" t="s">
        <v>1259</v>
      </c>
      <c r="D1219" s="833" t="s">
        <v>2928</v>
      </c>
      <c r="E1219" s="834" t="s">
        <v>1291</v>
      </c>
      <c r="F1219" s="832" t="s">
        <v>1254</v>
      </c>
      <c r="G1219" s="832" t="s">
        <v>1292</v>
      </c>
      <c r="H1219" s="832" t="s">
        <v>586</v>
      </c>
      <c r="I1219" s="832" t="s">
        <v>1293</v>
      </c>
      <c r="J1219" s="832" t="s">
        <v>1294</v>
      </c>
      <c r="K1219" s="832" t="s">
        <v>1295</v>
      </c>
      <c r="L1219" s="835">
        <v>48.09</v>
      </c>
      <c r="M1219" s="835">
        <v>240.45000000000002</v>
      </c>
      <c r="N1219" s="832">
        <v>5</v>
      </c>
      <c r="O1219" s="836">
        <v>2</v>
      </c>
      <c r="P1219" s="835">
        <v>48.09</v>
      </c>
      <c r="Q1219" s="837">
        <v>0.2</v>
      </c>
      <c r="R1219" s="832">
        <v>1</v>
      </c>
      <c r="S1219" s="837">
        <v>0.2</v>
      </c>
      <c r="T1219" s="836">
        <v>0.5</v>
      </c>
      <c r="U1219" s="838">
        <v>0.25</v>
      </c>
    </row>
    <row r="1220" spans="1:21" ht="14.4" customHeight="1" x14ac:dyDescent="0.3">
      <c r="A1220" s="831">
        <v>12</v>
      </c>
      <c r="B1220" s="832" t="s">
        <v>1253</v>
      </c>
      <c r="C1220" s="832" t="s">
        <v>1259</v>
      </c>
      <c r="D1220" s="833" t="s">
        <v>2928</v>
      </c>
      <c r="E1220" s="834" t="s">
        <v>1291</v>
      </c>
      <c r="F1220" s="832" t="s">
        <v>1254</v>
      </c>
      <c r="G1220" s="832" t="s">
        <v>2712</v>
      </c>
      <c r="H1220" s="832" t="s">
        <v>586</v>
      </c>
      <c r="I1220" s="832" t="s">
        <v>2713</v>
      </c>
      <c r="J1220" s="832" t="s">
        <v>2714</v>
      </c>
      <c r="K1220" s="832" t="s">
        <v>1958</v>
      </c>
      <c r="L1220" s="835">
        <v>72.47</v>
      </c>
      <c r="M1220" s="835">
        <v>72.47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12</v>
      </c>
      <c r="B1221" s="832" t="s">
        <v>1253</v>
      </c>
      <c r="C1221" s="832" t="s">
        <v>1259</v>
      </c>
      <c r="D1221" s="833" t="s">
        <v>2928</v>
      </c>
      <c r="E1221" s="834" t="s">
        <v>1291</v>
      </c>
      <c r="F1221" s="832" t="s">
        <v>1254</v>
      </c>
      <c r="G1221" s="832" t="s">
        <v>1827</v>
      </c>
      <c r="H1221" s="832" t="s">
        <v>586</v>
      </c>
      <c r="I1221" s="832" t="s">
        <v>2715</v>
      </c>
      <c r="J1221" s="832" t="s">
        <v>2716</v>
      </c>
      <c r="K1221" s="832" t="s">
        <v>2717</v>
      </c>
      <c r="L1221" s="835">
        <v>234.94</v>
      </c>
      <c r="M1221" s="835">
        <v>234.94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12</v>
      </c>
      <c r="B1222" s="832" t="s">
        <v>1253</v>
      </c>
      <c r="C1222" s="832" t="s">
        <v>1259</v>
      </c>
      <c r="D1222" s="833" t="s">
        <v>2928</v>
      </c>
      <c r="E1222" s="834" t="s">
        <v>1291</v>
      </c>
      <c r="F1222" s="832" t="s">
        <v>1254</v>
      </c>
      <c r="G1222" s="832" t="s">
        <v>1320</v>
      </c>
      <c r="H1222" s="832" t="s">
        <v>628</v>
      </c>
      <c r="I1222" s="832" t="s">
        <v>1327</v>
      </c>
      <c r="J1222" s="832" t="s">
        <v>1325</v>
      </c>
      <c r="K1222" s="832" t="s">
        <v>1328</v>
      </c>
      <c r="L1222" s="835">
        <v>490.89</v>
      </c>
      <c r="M1222" s="835">
        <v>490.89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12</v>
      </c>
      <c r="B1223" s="832" t="s">
        <v>1253</v>
      </c>
      <c r="C1223" s="832" t="s">
        <v>1259</v>
      </c>
      <c r="D1223" s="833" t="s">
        <v>2928</v>
      </c>
      <c r="E1223" s="834" t="s">
        <v>1291</v>
      </c>
      <c r="F1223" s="832" t="s">
        <v>1254</v>
      </c>
      <c r="G1223" s="832" t="s">
        <v>1473</v>
      </c>
      <c r="H1223" s="832" t="s">
        <v>586</v>
      </c>
      <c r="I1223" s="832" t="s">
        <v>1476</v>
      </c>
      <c r="J1223" s="832" t="s">
        <v>1475</v>
      </c>
      <c r="K1223" s="832" t="s">
        <v>1477</v>
      </c>
      <c r="L1223" s="835">
        <v>35.25</v>
      </c>
      <c r="M1223" s="835">
        <v>105.75</v>
      </c>
      <c r="N1223" s="832">
        <v>3</v>
      </c>
      <c r="O1223" s="836">
        <v>1.5</v>
      </c>
      <c r="P1223" s="835">
        <v>70.5</v>
      </c>
      <c r="Q1223" s="837">
        <v>0.66666666666666663</v>
      </c>
      <c r="R1223" s="832">
        <v>2</v>
      </c>
      <c r="S1223" s="837">
        <v>0.66666666666666663</v>
      </c>
      <c r="T1223" s="836">
        <v>0.5</v>
      </c>
      <c r="U1223" s="838">
        <v>0.33333333333333331</v>
      </c>
    </row>
    <row r="1224" spans="1:21" ht="14.4" customHeight="1" x14ac:dyDescent="0.3">
      <c r="A1224" s="831">
        <v>12</v>
      </c>
      <c r="B1224" s="832" t="s">
        <v>1253</v>
      </c>
      <c r="C1224" s="832" t="s">
        <v>1259</v>
      </c>
      <c r="D1224" s="833" t="s">
        <v>2928</v>
      </c>
      <c r="E1224" s="834" t="s">
        <v>1291</v>
      </c>
      <c r="F1224" s="832" t="s">
        <v>1254</v>
      </c>
      <c r="G1224" s="832" t="s">
        <v>1379</v>
      </c>
      <c r="H1224" s="832" t="s">
        <v>586</v>
      </c>
      <c r="I1224" s="832" t="s">
        <v>1380</v>
      </c>
      <c r="J1224" s="832" t="s">
        <v>1381</v>
      </c>
      <c r="K1224" s="832" t="s">
        <v>1382</v>
      </c>
      <c r="L1224" s="835">
        <v>78.33</v>
      </c>
      <c r="M1224" s="835">
        <v>626.64</v>
      </c>
      <c r="N1224" s="832">
        <v>8</v>
      </c>
      <c r="O1224" s="836">
        <v>2.5</v>
      </c>
      <c r="P1224" s="835">
        <v>469.98</v>
      </c>
      <c r="Q1224" s="837">
        <v>0.75</v>
      </c>
      <c r="R1224" s="832">
        <v>6</v>
      </c>
      <c r="S1224" s="837">
        <v>0.75</v>
      </c>
      <c r="T1224" s="836">
        <v>1.5</v>
      </c>
      <c r="U1224" s="838">
        <v>0.6</v>
      </c>
    </row>
    <row r="1225" spans="1:21" ht="14.4" customHeight="1" x14ac:dyDescent="0.3">
      <c r="A1225" s="831">
        <v>12</v>
      </c>
      <c r="B1225" s="832" t="s">
        <v>1253</v>
      </c>
      <c r="C1225" s="832" t="s">
        <v>1259</v>
      </c>
      <c r="D1225" s="833" t="s">
        <v>2928</v>
      </c>
      <c r="E1225" s="834" t="s">
        <v>1291</v>
      </c>
      <c r="F1225" s="832" t="s">
        <v>1254</v>
      </c>
      <c r="G1225" s="832" t="s">
        <v>1355</v>
      </c>
      <c r="H1225" s="832" t="s">
        <v>586</v>
      </c>
      <c r="I1225" s="832" t="s">
        <v>1356</v>
      </c>
      <c r="J1225" s="832" t="s">
        <v>750</v>
      </c>
      <c r="K1225" s="832" t="s">
        <v>1357</v>
      </c>
      <c r="L1225" s="835">
        <v>103.67</v>
      </c>
      <c r="M1225" s="835">
        <v>103.67</v>
      </c>
      <c r="N1225" s="832">
        <v>1</v>
      </c>
      <c r="O1225" s="836">
        <v>1</v>
      </c>
      <c r="P1225" s="835">
        <v>103.67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1253</v>
      </c>
      <c r="C1226" s="832" t="s">
        <v>1259</v>
      </c>
      <c r="D1226" s="833" t="s">
        <v>2928</v>
      </c>
      <c r="E1226" s="834" t="s">
        <v>1291</v>
      </c>
      <c r="F1226" s="832" t="s">
        <v>1254</v>
      </c>
      <c r="G1226" s="832" t="s">
        <v>1329</v>
      </c>
      <c r="H1226" s="832" t="s">
        <v>586</v>
      </c>
      <c r="I1226" s="832" t="s">
        <v>1330</v>
      </c>
      <c r="J1226" s="832" t="s">
        <v>624</v>
      </c>
      <c r="K1226" s="832" t="s">
        <v>1331</v>
      </c>
      <c r="L1226" s="835">
        <v>108.44</v>
      </c>
      <c r="M1226" s="835">
        <v>108.44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1253</v>
      </c>
      <c r="C1227" s="832" t="s">
        <v>1259</v>
      </c>
      <c r="D1227" s="833" t="s">
        <v>2928</v>
      </c>
      <c r="E1227" s="834" t="s">
        <v>1291</v>
      </c>
      <c r="F1227" s="832" t="s">
        <v>1254</v>
      </c>
      <c r="G1227" s="832" t="s">
        <v>1329</v>
      </c>
      <c r="H1227" s="832" t="s">
        <v>586</v>
      </c>
      <c r="I1227" s="832" t="s">
        <v>1330</v>
      </c>
      <c r="J1227" s="832" t="s">
        <v>624</v>
      </c>
      <c r="K1227" s="832" t="s">
        <v>1331</v>
      </c>
      <c r="L1227" s="835">
        <v>127.91</v>
      </c>
      <c r="M1227" s="835">
        <v>255.82</v>
      </c>
      <c r="N1227" s="832">
        <v>2</v>
      </c>
      <c r="O1227" s="836">
        <v>1.5</v>
      </c>
      <c r="P1227" s="835">
        <v>255.82</v>
      </c>
      <c r="Q1227" s="837">
        <v>1</v>
      </c>
      <c r="R1227" s="832">
        <v>2</v>
      </c>
      <c r="S1227" s="837">
        <v>1</v>
      </c>
      <c r="T1227" s="836">
        <v>1.5</v>
      </c>
      <c r="U1227" s="838">
        <v>1</v>
      </c>
    </row>
    <row r="1228" spans="1:21" ht="14.4" customHeight="1" x14ac:dyDescent="0.3">
      <c r="A1228" s="831">
        <v>12</v>
      </c>
      <c r="B1228" s="832" t="s">
        <v>1253</v>
      </c>
      <c r="C1228" s="832" t="s">
        <v>1259</v>
      </c>
      <c r="D1228" s="833" t="s">
        <v>2928</v>
      </c>
      <c r="E1228" s="834" t="s">
        <v>1291</v>
      </c>
      <c r="F1228" s="832" t="s">
        <v>1254</v>
      </c>
      <c r="G1228" s="832" t="s">
        <v>1385</v>
      </c>
      <c r="H1228" s="832" t="s">
        <v>586</v>
      </c>
      <c r="I1228" s="832" t="s">
        <v>1386</v>
      </c>
      <c r="J1228" s="832" t="s">
        <v>1387</v>
      </c>
      <c r="K1228" s="832" t="s">
        <v>1388</v>
      </c>
      <c r="L1228" s="835">
        <v>432.12</v>
      </c>
      <c r="M1228" s="835">
        <v>1728.48</v>
      </c>
      <c r="N1228" s="832">
        <v>4</v>
      </c>
      <c r="O1228" s="836">
        <v>2</v>
      </c>
      <c r="P1228" s="835">
        <v>1296.3600000000001</v>
      </c>
      <c r="Q1228" s="837">
        <v>0.75000000000000011</v>
      </c>
      <c r="R1228" s="832">
        <v>3</v>
      </c>
      <c r="S1228" s="837">
        <v>0.75</v>
      </c>
      <c r="T1228" s="836">
        <v>1</v>
      </c>
      <c r="U1228" s="838">
        <v>0.5</v>
      </c>
    </row>
    <row r="1229" spans="1:21" ht="14.4" customHeight="1" x14ac:dyDescent="0.3">
      <c r="A1229" s="831">
        <v>12</v>
      </c>
      <c r="B1229" s="832" t="s">
        <v>1253</v>
      </c>
      <c r="C1229" s="832" t="s">
        <v>1259</v>
      </c>
      <c r="D1229" s="833" t="s">
        <v>2928</v>
      </c>
      <c r="E1229" s="834" t="s">
        <v>1291</v>
      </c>
      <c r="F1229" s="832" t="s">
        <v>1254</v>
      </c>
      <c r="G1229" s="832" t="s">
        <v>1307</v>
      </c>
      <c r="H1229" s="832" t="s">
        <v>586</v>
      </c>
      <c r="I1229" s="832" t="s">
        <v>1308</v>
      </c>
      <c r="J1229" s="832" t="s">
        <v>1309</v>
      </c>
      <c r="K1229" s="832" t="s">
        <v>1310</v>
      </c>
      <c r="L1229" s="835">
        <v>42.54</v>
      </c>
      <c r="M1229" s="835">
        <v>340.32</v>
      </c>
      <c r="N1229" s="832">
        <v>8</v>
      </c>
      <c r="O1229" s="836">
        <v>7.5</v>
      </c>
      <c r="P1229" s="835">
        <v>255.23999999999998</v>
      </c>
      <c r="Q1229" s="837">
        <v>0.75</v>
      </c>
      <c r="R1229" s="832">
        <v>6</v>
      </c>
      <c r="S1229" s="837">
        <v>0.75</v>
      </c>
      <c r="T1229" s="836">
        <v>5.5</v>
      </c>
      <c r="U1229" s="838">
        <v>0.73333333333333328</v>
      </c>
    </row>
    <row r="1230" spans="1:21" ht="14.4" customHeight="1" x14ac:dyDescent="0.3">
      <c r="A1230" s="831">
        <v>12</v>
      </c>
      <c r="B1230" s="832" t="s">
        <v>1253</v>
      </c>
      <c r="C1230" s="832" t="s">
        <v>1259</v>
      </c>
      <c r="D1230" s="833" t="s">
        <v>2928</v>
      </c>
      <c r="E1230" s="834" t="s">
        <v>1291</v>
      </c>
      <c r="F1230" s="832" t="s">
        <v>1254</v>
      </c>
      <c r="G1230" s="832" t="s">
        <v>1514</v>
      </c>
      <c r="H1230" s="832" t="s">
        <v>628</v>
      </c>
      <c r="I1230" s="832" t="s">
        <v>1140</v>
      </c>
      <c r="J1230" s="832" t="s">
        <v>721</v>
      </c>
      <c r="K1230" s="832" t="s">
        <v>1141</v>
      </c>
      <c r="L1230" s="835">
        <v>300.31</v>
      </c>
      <c r="M1230" s="835">
        <v>600.62</v>
      </c>
      <c r="N1230" s="832">
        <v>2</v>
      </c>
      <c r="O1230" s="836">
        <v>2</v>
      </c>
      <c r="P1230" s="835">
        <v>300.31</v>
      </c>
      <c r="Q1230" s="837">
        <v>0.5</v>
      </c>
      <c r="R1230" s="832">
        <v>1</v>
      </c>
      <c r="S1230" s="837">
        <v>0.5</v>
      </c>
      <c r="T1230" s="836">
        <v>1</v>
      </c>
      <c r="U1230" s="838">
        <v>0.5</v>
      </c>
    </row>
    <row r="1231" spans="1:21" ht="14.4" customHeight="1" x14ac:dyDescent="0.3">
      <c r="A1231" s="831">
        <v>12</v>
      </c>
      <c r="B1231" s="832" t="s">
        <v>1253</v>
      </c>
      <c r="C1231" s="832" t="s">
        <v>1259</v>
      </c>
      <c r="D1231" s="833" t="s">
        <v>2928</v>
      </c>
      <c r="E1231" s="834" t="s">
        <v>1291</v>
      </c>
      <c r="F1231" s="832" t="s">
        <v>1254</v>
      </c>
      <c r="G1231" s="832" t="s">
        <v>1393</v>
      </c>
      <c r="H1231" s="832" t="s">
        <v>586</v>
      </c>
      <c r="I1231" s="832" t="s">
        <v>1394</v>
      </c>
      <c r="J1231" s="832" t="s">
        <v>1395</v>
      </c>
      <c r="K1231" s="832" t="s">
        <v>1396</v>
      </c>
      <c r="L1231" s="835">
        <v>1514.87</v>
      </c>
      <c r="M1231" s="835">
        <v>1514.87</v>
      </c>
      <c r="N1231" s="832">
        <v>1</v>
      </c>
      <c r="O1231" s="836">
        <v>1</v>
      </c>
      <c r="P1231" s="835">
        <v>1514.87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12</v>
      </c>
      <c r="B1232" s="832" t="s">
        <v>1253</v>
      </c>
      <c r="C1232" s="832" t="s">
        <v>1259</v>
      </c>
      <c r="D1232" s="833" t="s">
        <v>2928</v>
      </c>
      <c r="E1232" s="834" t="s">
        <v>1291</v>
      </c>
      <c r="F1232" s="832" t="s">
        <v>1254</v>
      </c>
      <c r="G1232" s="832" t="s">
        <v>1518</v>
      </c>
      <c r="H1232" s="832" t="s">
        <v>586</v>
      </c>
      <c r="I1232" s="832" t="s">
        <v>2718</v>
      </c>
      <c r="J1232" s="832" t="s">
        <v>2719</v>
      </c>
      <c r="K1232" s="832" t="s">
        <v>2720</v>
      </c>
      <c r="L1232" s="835">
        <v>237.31</v>
      </c>
      <c r="M1232" s="835">
        <v>237.31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12</v>
      </c>
      <c r="B1233" s="832" t="s">
        <v>1253</v>
      </c>
      <c r="C1233" s="832" t="s">
        <v>1259</v>
      </c>
      <c r="D1233" s="833" t="s">
        <v>2928</v>
      </c>
      <c r="E1233" s="834" t="s">
        <v>1291</v>
      </c>
      <c r="F1233" s="832" t="s">
        <v>1254</v>
      </c>
      <c r="G1233" s="832" t="s">
        <v>1730</v>
      </c>
      <c r="H1233" s="832" t="s">
        <v>628</v>
      </c>
      <c r="I1233" s="832" t="s">
        <v>1221</v>
      </c>
      <c r="J1233" s="832" t="s">
        <v>910</v>
      </c>
      <c r="K1233" s="832" t="s">
        <v>1222</v>
      </c>
      <c r="L1233" s="835">
        <v>0</v>
      </c>
      <c r="M1233" s="835">
        <v>0</v>
      </c>
      <c r="N1233" s="832">
        <v>2</v>
      </c>
      <c r="O1233" s="836">
        <v>1</v>
      </c>
      <c r="P1233" s="835">
        <v>0</v>
      </c>
      <c r="Q1233" s="837"/>
      <c r="R1233" s="832">
        <v>1</v>
      </c>
      <c r="S1233" s="837">
        <v>0.5</v>
      </c>
      <c r="T1233" s="836">
        <v>0.5</v>
      </c>
      <c r="U1233" s="838">
        <v>0.5</v>
      </c>
    </row>
    <row r="1234" spans="1:21" ht="14.4" customHeight="1" x14ac:dyDescent="0.3">
      <c r="A1234" s="831">
        <v>12</v>
      </c>
      <c r="B1234" s="832" t="s">
        <v>1253</v>
      </c>
      <c r="C1234" s="832" t="s">
        <v>1259</v>
      </c>
      <c r="D1234" s="833" t="s">
        <v>2928</v>
      </c>
      <c r="E1234" s="834" t="s">
        <v>1291</v>
      </c>
      <c r="F1234" s="832" t="s">
        <v>1254</v>
      </c>
      <c r="G1234" s="832" t="s">
        <v>1531</v>
      </c>
      <c r="H1234" s="832" t="s">
        <v>586</v>
      </c>
      <c r="I1234" s="832" t="s">
        <v>1532</v>
      </c>
      <c r="J1234" s="832" t="s">
        <v>1533</v>
      </c>
      <c r="K1234" s="832" t="s">
        <v>1534</v>
      </c>
      <c r="L1234" s="835">
        <v>1546.98</v>
      </c>
      <c r="M1234" s="835">
        <v>1546.98</v>
      </c>
      <c r="N1234" s="832">
        <v>1</v>
      </c>
      <c r="O1234" s="836">
        <v>0.5</v>
      </c>
      <c r="P1234" s="835">
        <v>1546.98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12</v>
      </c>
      <c r="B1235" s="832" t="s">
        <v>1253</v>
      </c>
      <c r="C1235" s="832" t="s">
        <v>1259</v>
      </c>
      <c r="D1235" s="833" t="s">
        <v>2928</v>
      </c>
      <c r="E1235" s="834" t="s">
        <v>1291</v>
      </c>
      <c r="F1235" s="832" t="s">
        <v>1254</v>
      </c>
      <c r="G1235" s="832" t="s">
        <v>1304</v>
      </c>
      <c r="H1235" s="832" t="s">
        <v>628</v>
      </c>
      <c r="I1235" s="832" t="s">
        <v>1157</v>
      </c>
      <c r="J1235" s="832" t="s">
        <v>931</v>
      </c>
      <c r="K1235" s="832" t="s">
        <v>1158</v>
      </c>
      <c r="L1235" s="835">
        <v>154.36000000000001</v>
      </c>
      <c r="M1235" s="835">
        <v>1080.52</v>
      </c>
      <c r="N1235" s="832">
        <v>7</v>
      </c>
      <c r="O1235" s="836">
        <v>6</v>
      </c>
      <c r="P1235" s="835">
        <v>771.80000000000007</v>
      </c>
      <c r="Q1235" s="837">
        <v>0.71428571428571441</v>
      </c>
      <c r="R1235" s="832">
        <v>5</v>
      </c>
      <c r="S1235" s="837">
        <v>0.7142857142857143</v>
      </c>
      <c r="T1235" s="836">
        <v>5</v>
      </c>
      <c r="U1235" s="838">
        <v>0.83333333333333337</v>
      </c>
    </row>
    <row r="1236" spans="1:21" ht="14.4" customHeight="1" x14ac:dyDescent="0.3">
      <c r="A1236" s="831">
        <v>12</v>
      </c>
      <c r="B1236" s="832" t="s">
        <v>1253</v>
      </c>
      <c r="C1236" s="832" t="s">
        <v>1259</v>
      </c>
      <c r="D1236" s="833" t="s">
        <v>2928</v>
      </c>
      <c r="E1236" s="834" t="s">
        <v>1291</v>
      </c>
      <c r="F1236" s="832" t="s">
        <v>1256</v>
      </c>
      <c r="G1236" s="832" t="s">
        <v>1300</v>
      </c>
      <c r="H1236" s="832" t="s">
        <v>586</v>
      </c>
      <c r="I1236" s="832" t="s">
        <v>1301</v>
      </c>
      <c r="J1236" s="832" t="s">
        <v>1302</v>
      </c>
      <c r="K1236" s="832" t="s">
        <v>1303</v>
      </c>
      <c r="L1236" s="835">
        <v>190</v>
      </c>
      <c r="M1236" s="835">
        <v>380</v>
      </c>
      <c r="N1236" s="832">
        <v>2</v>
      </c>
      <c r="O1236" s="836">
        <v>1</v>
      </c>
      <c r="P1236" s="835">
        <v>380</v>
      </c>
      <c r="Q1236" s="837">
        <v>1</v>
      </c>
      <c r="R1236" s="832">
        <v>2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12</v>
      </c>
      <c r="B1237" s="832" t="s">
        <v>1253</v>
      </c>
      <c r="C1237" s="832" t="s">
        <v>1259</v>
      </c>
      <c r="D1237" s="833" t="s">
        <v>2928</v>
      </c>
      <c r="E1237" s="834" t="s">
        <v>1284</v>
      </c>
      <c r="F1237" s="832" t="s">
        <v>1254</v>
      </c>
      <c r="G1237" s="832" t="s">
        <v>1508</v>
      </c>
      <c r="H1237" s="832" t="s">
        <v>586</v>
      </c>
      <c r="I1237" s="832" t="s">
        <v>1512</v>
      </c>
      <c r="J1237" s="832" t="s">
        <v>1510</v>
      </c>
      <c r="K1237" s="832" t="s">
        <v>1513</v>
      </c>
      <c r="L1237" s="835">
        <v>3086.53</v>
      </c>
      <c r="M1237" s="835">
        <v>3086.53</v>
      </c>
      <c r="N1237" s="832">
        <v>1</v>
      </c>
      <c r="O1237" s="836">
        <v>0.5</v>
      </c>
      <c r="P1237" s="835">
        <v>3086.53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12</v>
      </c>
      <c r="B1238" s="832" t="s">
        <v>1253</v>
      </c>
      <c r="C1238" s="832" t="s">
        <v>1259</v>
      </c>
      <c r="D1238" s="833" t="s">
        <v>2928</v>
      </c>
      <c r="E1238" s="834" t="s">
        <v>1284</v>
      </c>
      <c r="F1238" s="832" t="s">
        <v>1254</v>
      </c>
      <c r="G1238" s="832" t="s">
        <v>1393</v>
      </c>
      <c r="H1238" s="832" t="s">
        <v>586</v>
      </c>
      <c r="I1238" s="832" t="s">
        <v>1394</v>
      </c>
      <c r="J1238" s="832" t="s">
        <v>1395</v>
      </c>
      <c r="K1238" s="832" t="s">
        <v>1396</v>
      </c>
      <c r="L1238" s="835">
        <v>1514.87</v>
      </c>
      <c r="M1238" s="835">
        <v>1514.87</v>
      </c>
      <c r="N1238" s="832">
        <v>1</v>
      </c>
      <c r="O1238" s="836">
        <v>0.5</v>
      </c>
      <c r="P1238" s="835">
        <v>1514.87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12</v>
      </c>
      <c r="B1239" s="832" t="s">
        <v>1253</v>
      </c>
      <c r="C1239" s="832" t="s">
        <v>1259</v>
      </c>
      <c r="D1239" s="833" t="s">
        <v>2928</v>
      </c>
      <c r="E1239" s="834" t="s">
        <v>1284</v>
      </c>
      <c r="F1239" s="832" t="s">
        <v>1254</v>
      </c>
      <c r="G1239" s="832" t="s">
        <v>1304</v>
      </c>
      <c r="H1239" s="832" t="s">
        <v>628</v>
      </c>
      <c r="I1239" s="832" t="s">
        <v>1155</v>
      </c>
      <c r="J1239" s="832" t="s">
        <v>931</v>
      </c>
      <c r="K1239" s="832" t="s">
        <v>1156</v>
      </c>
      <c r="L1239" s="835">
        <v>225.06</v>
      </c>
      <c r="M1239" s="835">
        <v>225.06</v>
      </c>
      <c r="N1239" s="832">
        <v>1</v>
      </c>
      <c r="O1239" s="836">
        <v>1</v>
      </c>
      <c r="P1239" s="835">
        <v>225.06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12</v>
      </c>
      <c r="B1240" s="832" t="s">
        <v>1253</v>
      </c>
      <c r="C1240" s="832" t="s">
        <v>1259</v>
      </c>
      <c r="D1240" s="833" t="s">
        <v>2928</v>
      </c>
      <c r="E1240" s="834" t="s">
        <v>1280</v>
      </c>
      <c r="F1240" s="832" t="s">
        <v>1254</v>
      </c>
      <c r="G1240" s="832" t="s">
        <v>1546</v>
      </c>
      <c r="H1240" s="832" t="s">
        <v>586</v>
      </c>
      <c r="I1240" s="832" t="s">
        <v>1735</v>
      </c>
      <c r="J1240" s="832" t="s">
        <v>1548</v>
      </c>
      <c r="K1240" s="832" t="s">
        <v>1736</v>
      </c>
      <c r="L1240" s="835">
        <v>239.19</v>
      </c>
      <c r="M1240" s="835">
        <v>239.19</v>
      </c>
      <c r="N1240" s="832">
        <v>1</v>
      </c>
      <c r="O1240" s="836">
        <v>1</v>
      </c>
      <c r="P1240" s="835">
        <v>239.19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1253</v>
      </c>
      <c r="C1241" s="832" t="s">
        <v>1259</v>
      </c>
      <c r="D1241" s="833" t="s">
        <v>2928</v>
      </c>
      <c r="E1241" s="834" t="s">
        <v>1275</v>
      </c>
      <c r="F1241" s="832" t="s">
        <v>1254</v>
      </c>
      <c r="G1241" s="832" t="s">
        <v>1315</v>
      </c>
      <c r="H1241" s="832" t="s">
        <v>628</v>
      </c>
      <c r="I1241" s="832" t="s">
        <v>1362</v>
      </c>
      <c r="J1241" s="832" t="s">
        <v>1168</v>
      </c>
      <c r="K1241" s="832" t="s">
        <v>1363</v>
      </c>
      <c r="L1241" s="835">
        <v>272.83</v>
      </c>
      <c r="M1241" s="835">
        <v>2182.64</v>
      </c>
      <c r="N1241" s="832">
        <v>8</v>
      </c>
      <c r="O1241" s="836">
        <v>5.5</v>
      </c>
      <c r="P1241" s="835">
        <v>1364.1499999999999</v>
      </c>
      <c r="Q1241" s="837">
        <v>0.625</v>
      </c>
      <c r="R1241" s="832">
        <v>5</v>
      </c>
      <c r="S1241" s="837">
        <v>0.625</v>
      </c>
      <c r="T1241" s="836">
        <v>3.5</v>
      </c>
      <c r="U1241" s="838">
        <v>0.63636363636363635</v>
      </c>
    </row>
    <row r="1242" spans="1:21" ht="14.4" customHeight="1" x14ac:dyDescent="0.3">
      <c r="A1242" s="831">
        <v>12</v>
      </c>
      <c r="B1242" s="832" t="s">
        <v>1253</v>
      </c>
      <c r="C1242" s="832" t="s">
        <v>1259</v>
      </c>
      <c r="D1242" s="833" t="s">
        <v>2928</v>
      </c>
      <c r="E1242" s="834" t="s">
        <v>1275</v>
      </c>
      <c r="F1242" s="832" t="s">
        <v>1254</v>
      </c>
      <c r="G1242" s="832" t="s">
        <v>1305</v>
      </c>
      <c r="H1242" s="832" t="s">
        <v>586</v>
      </c>
      <c r="I1242" s="832" t="s">
        <v>1422</v>
      </c>
      <c r="J1242" s="832" t="s">
        <v>1423</v>
      </c>
      <c r="K1242" s="832" t="s">
        <v>958</v>
      </c>
      <c r="L1242" s="835">
        <v>78.33</v>
      </c>
      <c r="M1242" s="835">
        <v>156.66</v>
      </c>
      <c r="N1242" s="832">
        <v>2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12</v>
      </c>
      <c r="B1243" s="832" t="s">
        <v>1253</v>
      </c>
      <c r="C1243" s="832" t="s">
        <v>1259</v>
      </c>
      <c r="D1243" s="833" t="s">
        <v>2928</v>
      </c>
      <c r="E1243" s="834" t="s">
        <v>1275</v>
      </c>
      <c r="F1243" s="832" t="s">
        <v>1254</v>
      </c>
      <c r="G1243" s="832" t="s">
        <v>2721</v>
      </c>
      <c r="H1243" s="832" t="s">
        <v>586</v>
      </c>
      <c r="I1243" s="832" t="s">
        <v>2722</v>
      </c>
      <c r="J1243" s="832" t="s">
        <v>2723</v>
      </c>
      <c r="K1243" s="832" t="s">
        <v>2724</v>
      </c>
      <c r="L1243" s="835">
        <v>0</v>
      </c>
      <c r="M1243" s="835">
        <v>0</v>
      </c>
      <c r="N1243" s="832">
        <v>3</v>
      </c>
      <c r="O1243" s="836">
        <v>2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12</v>
      </c>
      <c r="B1244" s="832" t="s">
        <v>1253</v>
      </c>
      <c r="C1244" s="832" t="s">
        <v>1259</v>
      </c>
      <c r="D1244" s="833" t="s">
        <v>2928</v>
      </c>
      <c r="E1244" s="834" t="s">
        <v>1275</v>
      </c>
      <c r="F1244" s="832" t="s">
        <v>1254</v>
      </c>
      <c r="G1244" s="832" t="s">
        <v>1779</v>
      </c>
      <c r="H1244" s="832" t="s">
        <v>586</v>
      </c>
      <c r="I1244" s="832" t="s">
        <v>2725</v>
      </c>
      <c r="J1244" s="832" t="s">
        <v>1781</v>
      </c>
      <c r="K1244" s="832" t="s">
        <v>2726</v>
      </c>
      <c r="L1244" s="835">
        <v>58.77</v>
      </c>
      <c r="M1244" s="835">
        <v>58.77</v>
      </c>
      <c r="N1244" s="832">
        <v>1</v>
      </c>
      <c r="O1244" s="836">
        <v>1</v>
      </c>
      <c r="P1244" s="835">
        <v>58.77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12</v>
      </c>
      <c r="B1245" s="832" t="s">
        <v>1253</v>
      </c>
      <c r="C1245" s="832" t="s">
        <v>1259</v>
      </c>
      <c r="D1245" s="833" t="s">
        <v>2928</v>
      </c>
      <c r="E1245" s="834" t="s">
        <v>1275</v>
      </c>
      <c r="F1245" s="832" t="s">
        <v>1254</v>
      </c>
      <c r="G1245" s="832" t="s">
        <v>1779</v>
      </c>
      <c r="H1245" s="832" t="s">
        <v>586</v>
      </c>
      <c r="I1245" s="832" t="s">
        <v>2727</v>
      </c>
      <c r="J1245" s="832" t="s">
        <v>1781</v>
      </c>
      <c r="K1245" s="832" t="s">
        <v>2728</v>
      </c>
      <c r="L1245" s="835">
        <v>88.16</v>
      </c>
      <c r="M1245" s="835">
        <v>176.32</v>
      </c>
      <c r="N1245" s="832">
        <v>2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12</v>
      </c>
      <c r="B1246" s="832" t="s">
        <v>1253</v>
      </c>
      <c r="C1246" s="832" t="s">
        <v>1259</v>
      </c>
      <c r="D1246" s="833" t="s">
        <v>2928</v>
      </c>
      <c r="E1246" s="834" t="s">
        <v>1275</v>
      </c>
      <c r="F1246" s="832" t="s">
        <v>1254</v>
      </c>
      <c r="G1246" s="832" t="s">
        <v>1424</v>
      </c>
      <c r="H1246" s="832" t="s">
        <v>586</v>
      </c>
      <c r="I1246" s="832" t="s">
        <v>1428</v>
      </c>
      <c r="J1246" s="832" t="s">
        <v>1426</v>
      </c>
      <c r="K1246" s="832" t="s">
        <v>1429</v>
      </c>
      <c r="L1246" s="835">
        <v>1047.94</v>
      </c>
      <c r="M1246" s="835">
        <v>2095.88</v>
      </c>
      <c r="N1246" s="832">
        <v>2</v>
      </c>
      <c r="O1246" s="836">
        <v>1</v>
      </c>
      <c r="P1246" s="835">
        <v>2095.88</v>
      </c>
      <c r="Q1246" s="837">
        <v>1</v>
      </c>
      <c r="R1246" s="832">
        <v>2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12</v>
      </c>
      <c r="B1247" s="832" t="s">
        <v>1253</v>
      </c>
      <c r="C1247" s="832" t="s">
        <v>1259</v>
      </c>
      <c r="D1247" s="833" t="s">
        <v>2928</v>
      </c>
      <c r="E1247" s="834" t="s">
        <v>1275</v>
      </c>
      <c r="F1247" s="832" t="s">
        <v>1254</v>
      </c>
      <c r="G1247" s="832" t="s">
        <v>1432</v>
      </c>
      <c r="H1247" s="832" t="s">
        <v>586</v>
      </c>
      <c r="I1247" s="832" t="s">
        <v>2438</v>
      </c>
      <c r="J1247" s="832" t="s">
        <v>2439</v>
      </c>
      <c r="K1247" s="832" t="s">
        <v>2440</v>
      </c>
      <c r="L1247" s="835">
        <v>52.87</v>
      </c>
      <c r="M1247" s="835">
        <v>52.87</v>
      </c>
      <c r="N1247" s="832">
        <v>1</v>
      </c>
      <c r="O1247" s="836">
        <v>0.5</v>
      </c>
      <c r="P1247" s="835">
        <v>52.87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12</v>
      </c>
      <c r="B1248" s="832" t="s">
        <v>1253</v>
      </c>
      <c r="C1248" s="832" t="s">
        <v>1259</v>
      </c>
      <c r="D1248" s="833" t="s">
        <v>2928</v>
      </c>
      <c r="E1248" s="834" t="s">
        <v>1275</v>
      </c>
      <c r="F1248" s="832" t="s">
        <v>1254</v>
      </c>
      <c r="G1248" s="832" t="s">
        <v>1432</v>
      </c>
      <c r="H1248" s="832" t="s">
        <v>586</v>
      </c>
      <c r="I1248" s="832" t="s">
        <v>1433</v>
      </c>
      <c r="J1248" s="832" t="s">
        <v>695</v>
      </c>
      <c r="K1248" s="832" t="s">
        <v>1434</v>
      </c>
      <c r="L1248" s="835">
        <v>46.99</v>
      </c>
      <c r="M1248" s="835">
        <v>93.98</v>
      </c>
      <c r="N1248" s="832">
        <v>2</v>
      </c>
      <c r="O1248" s="836">
        <v>0.5</v>
      </c>
      <c r="P1248" s="835">
        <v>93.98</v>
      </c>
      <c r="Q1248" s="837">
        <v>1</v>
      </c>
      <c r="R1248" s="832">
        <v>2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12</v>
      </c>
      <c r="B1249" s="832" t="s">
        <v>1253</v>
      </c>
      <c r="C1249" s="832" t="s">
        <v>1259</v>
      </c>
      <c r="D1249" s="833" t="s">
        <v>2928</v>
      </c>
      <c r="E1249" s="834" t="s">
        <v>1275</v>
      </c>
      <c r="F1249" s="832" t="s">
        <v>1254</v>
      </c>
      <c r="G1249" s="832" t="s">
        <v>2316</v>
      </c>
      <c r="H1249" s="832" t="s">
        <v>586</v>
      </c>
      <c r="I1249" s="832" t="s">
        <v>2658</v>
      </c>
      <c r="J1249" s="832" t="s">
        <v>682</v>
      </c>
      <c r="K1249" s="832" t="s">
        <v>2657</v>
      </c>
      <c r="L1249" s="835">
        <v>182.22</v>
      </c>
      <c r="M1249" s="835">
        <v>364.44</v>
      </c>
      <c r="N1249" s="832">
        <v>2</v>
      </c>
      <c r="O1249" s="836">
        <v>1</v>
      </c>
      <c r="P1249" s="835">
        <v>364.44</v>
      </c>
      <c r="Q1249" s="837">
        <v>1</v>
      </c>
      <c r="R1249" s="832">
        <v>2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12</v>
      </c>
      <c r="B1250" s="832" t="s">
        <v>1253</v>
      </c>
      <c r="C1250" s="832" t="s">
        <v>1259</v>
      </c>
      <c r="D1250" s="833" t="s">
        <v>2928</v>
      </c>
      <c r="E1250" s="834" t="s">
        <v>1275</v>
      </c>
      <c r="F1250" s="832" t="s">
        <v>1254</v>
      </c>
      <c r="G1250" s="832" t="s">
        <v>1435</v>
      </c>
      <c r="H1250" s="832" t="s">
        <v>586</v>
      </c>
      <c r="I1250" s="832" t="s">
        <v>1436</v>
      </c>
      <c r="J1250" s="832" t="s">
        <v>1437</v>
      </c>
      <c r="K1250" s="832" t="s">
        <v>1438</v>
      </c>
      <c r="L1250" s="835">
        <v>0</v>
      </c>
      <c r="M1250" s="835">
        <v>0</v>
      </c>
      <c r="N1250" s="832">
        <v>1</v>
      </c>
      <c r="O1250" s="836">
        <v>1</v>
      </c>
      <c r="P1250" s="835">
        <v>0</v>
      </c>
      <c r="Q1250" s="837"/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12</v>
      </c>
      <c r="B1251" s="832" t="s">
        <v>1253</v>
      </c>
      <c r="C1251" s="832" t="s">
        <v>1259</v>
      </c>
      <c r="D1251" s="833" t="s">
        <v>2928</v>
      </c>
      <c r="E1251" s="834" t="s">
        <v>1275</v>
      </c>
      <c r="F1251" s="832" t="s">
        <v>1254</v>
      </c>
      <c r="G1251" s="832" t="s">
        <v>1435</v>
      </c>
      <c r="H1251" s="832" t="s">
        <v>586</v>
      </c>
      <c r="I1251" s="832" t="s">
        <v>2729</v>
      </c>
      <c r="J1251" s="832" t="s">
        <v>1437</v>
      </c>
      <c r="K1251" s="832" t="s">
        <v>1438</v>
      </c>
      <c r="L1251" s="835">
        <v>0</v>
      </c>
      <c r="M1251" s="835">
        <v>0</v>
      </c>
      <c r="N1251" s="832">
        <v>1</v>
      </c>
      <c r="O1251" s="836">
        <v>1</v>
      </c>
      <c r="P1251" s="835">
        <v>0</v>
      </c>
      <c r="Q1251" s="837"/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12</v>
      </c>
      <c r="B1252" s="832" t="s">
        <v>1253</v>
      </c>
      <c r="C1252" s="832" t="s">
        <v>1259</v>
      </c>
      <c r="D1252" s="833" t="s">
        <v>2928</v>
      </c>
      <c r="E1252" s="834" t="s">
        <v>1275</v>
      </c>
      <c r="F1252" s="832" t="s">
        <v>1254</v>
      </c>
      <c r="G1252" s="832" t="s">
        <v>1369</v>
      </c>
      <c r="H1252" s="832" t="s">
        <v>628</v>
      </c>
      <c r="I1252" s="832" t="s">
        <v>2730</v>
      </c>
      <c r="J1252" s="832" t="s">
        <v>2731</v>
      </c>
      <c r="K1252" s="832" t="s">
        <v>2732</v>
      </c>
      <c r="L1252" s="835">
        <v>3231.81</v>
      </c>
      <c r="M1252" s="835">
        <v>3231.81</v>
      </c>
      <c r="N1252" s="832">
        <v>1</v>
      </c>
      <c r="O1252" s="836">
        <v>1</v>
      </c>
      <c r="P1252" s="835">
        <v>3231.81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12</v>
      </c>
      <c r="B1253" s="832" t="s">
        <v>1253</v>
      </c>
      <c r="C1253" s="832" t="s">
        <v>1259</v>
      </c>
      <c r="D1253" s="833" t="s">
        <v>2928</v>
      </c>
      <c r="E1253" s="834" t="s">
        <v>1275</v>
      </c>
      <c r="F1253" s="832" t="s">
        <v>1254</v>
      </c>
      <c r="G1253" s="832" t="s">
        <v>1292</v>
      </c>
      <c r="H1253" s="832" t="s">
        <v>586</v>
      </c>
      <c r="I1253" s="832" t="s">
        <v>1293</v>
      </c>
      <c r="J1253" s="832" t="s">
        <v>1294</v>
      </c>
      <c r="K1253" s="832" t="s">
        <v>1295</v>
      </c>
      <c r="L1253" s="835">
        <v>48.09</v>
      </c>
      <c r="M1253" s="835">
        <v>48.09</v>
      </c>
      <c r="N1253" s="832">
        <v>1</v>
      </c>
      <c r="O1253" s="836">
        <v>1</v>
      </c>
      <c r="P1253" s="835">
        <v>48.09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12</v>
      </c>
      <c r="B1254" s="832" t="s">
        <v>1253</v>
      </c>
      <c r="C1254" s="832" t="s">
        <v>1259</v>
      </c>
      <c r="D1254" s="833" t="s">
        <v>2928</v>
      </c>
      <c r="E1254" s="834" t="s">
        <v>1275</v>
      </c>
      <c r="F1254" s="832" t="s">
        <v>1254</v>
      </c>
      <c r="G1254" s="832" t="s">
        <v>1318</v>
      </c>
      <c r="H1254" s="832" t="s">
        <v>586</v>
      </c>
      <c r="I1254" s="832" t="s">
        <v>1319</v>
      </c>
      <c r="J1254" s="832" t="s">
        <v>718</v>
      </c>
      <c r="K1254" s="832" t="s">
        <v>848</v>
      </c>
      <c r="L1254" s="835">
        <v>163.54</v>
      </c>
      <c r="M1254" s="835">
        <v>163.54</v>
      </c>
      <c r="N1254" s="832">
        <v>1</v>
      </c>
      <c r="O1254" s="836">
        <v>1</v>
      </c>
      <c r="P1254" s="835">
        <v>163.54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12</v>
      </c>
      <c r="B1255" s="832" t="s">
        <v>1253</v>
      </c>
      <c r="C1255" s="832" t="s">
        <v>1259</v>
      </c>
      <c r="D1255" s="833" t="s">
        <v>2928</v>
      </c>
      <c r="E1255" s="834" t="s">
        <v>1275</v>
      </c>
      <c r="F1255" s="832" t="s">
        <v>1254</v>
      </c>
      <c r="G1255" s="832" t="s">
        <v>2733</v>
      </c>
      <c r="H1255" s="832" t="s">
        <v>586</v>
      </c>
      <c r="I1255" s="832" t="s">
        <v>2734</v>
      </c>
      <c r="J1255" s="832" t="s">
        <v>815</v>
      </c>
      <c r="K1255" s="832" t="s">
        <v>2735</v>
      </c>
      <c r="L1255" s="835">
        <v>0</v>
      </c>
      <c r="M1255" s="835">
        <v>0</v>
      </c>
      <c r="N1255" s="832">
        <v>1</v>
      </c>
      <c r="O1255" s="836">
        <v>0.5</v>
      </c>
      <c r="P1255" s="835">
        <v>0</v>
      </c>
      <c r="Q1255" s="837"/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12</v>
      </c>
      <c r="B1256" s="832" t="s">
        <v>1253</v>
      </c>
      <c r="C1256" s="832" t="s">
        <v>1259</v>
      </c>
      <c r="D1256" s="833" t="s">
        <v>2928</v>
      </c>
      <c r="E1256" s="834" t="s">
        <v>1275</v>
      </c>
      <c r="F1256" s="832" t="s">
        <v>1254</v>
      </c>
      <c r="G1256" s="832" t="s">
        <v>1320</v>
      </c>
      <c r="H1256" s="832" t="s">
        <v>628</v>
      </c>
      <c r="I1256" s="832" t="s">
        <v>1327</v>
      </c>
      <c r="J1256" s="832" t="s">
        <v>1325</v>
      </c>
      <c r="K1256" s="832" t="s">
        <v>1328</v>
      </c>
      <c r="L1256" s="835">
        <v>490.89</v>
      </c>
      <c r="M1256" s="835">
        <v>490.89</v>
      </c>
      <c r="N1256" s="832">
        <v>1</v>
      </c>
      <c r="O1256" s="836">
        <v>1</v>
      </c>
      <c r="P1256" s="835">
        <v>490.89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12</v>
      </c>
      <c r="B1257" s="832" t="s">
        <v>1253</v>
      </c>
      <c r="C1257" s="832" t="s">
        <v>1259</v>
      </c>
      <c r="D1257" s="833" t="s">
        <v>2928</v>
      </c>
      <c r="E1257" s="834" t="s">
        <v>1275</v>
      </c>
      <c r="F1257" s="832" t="s">
        <v>1254</v>
      </c>
      <c r="G1257" s="832" t="s">
        <v>1320</v>
      </c>
      <c r="H1257" s="832" t="s">
        <v>628</v>
      </c>
      <c r="I1257" s="832" t="s">
        <v>2736</v>
      </c>
      <c r="J1257" s="832" t="s">
        <v>1325</v>
      </c>
      <c r="K1257" s="832" t="s">
        <v>2737</v>
      </c>
      <c r="L1257" s="835">
        <v>1154.68</v>
      </c>
      <c r="M1257" s="835">
        <v>3464.04</v>
      </c>
      <c r="N1257" s="832">
        <v>3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12</v>
      </c>
      <c r="B1258" s="832" t="s">
        <v>1253</v>
      </c>
      <c r="C1258" s="832" t="s">
        <v>1259</v>
      </c>
      <c r="D1258" s="833" t="s">
        <v>2928</v>
      </c>
      <c r="E1258" s="834" t="s">
        <v>1275</v>
      </c>
      <c r="F1258" s="832" t="s">
        <v>1254</v>
      </c>
      <c r="G1258" s="832" t="s">
        <v>1473</v>
      </c>
      <c r="H1258" s="832" t="s">
        <v>586</v>
      </c>
      <c r="I1258" s="832" t="s">
        <v>1476</v>
      </c>
      <c r="J1258" s="832" t="s">
        <v>1475</v>
      </c>
      <c r="K1258" s="832" t="s">
        <v>1477</v>
      </c>
      <c r="L1258" s="835">
        <v>35.25</v>
      </c>
      <c r="M1258" s="835">
        <v>70.5</v>
      </c>
      <c r="N1258" s="832">
        <v>2</v>
      </c>
      <c r="O1258" s="836">
        <v>2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12</v>
      </c>
      <c r="B1259" s="832" t="s">
        <v>1253</v>
      </c>
      <c r="C1259" s="832" t="s">
        <v>1259</v>
      </c>
      <c r="D1259" s="833" t="s">
        <v>2928</v>
      </c>
      <c r="E1259" s="834" t="s">
        <v>1275</v>
      </c>
      <c r="F1259" s="832" t="s">
        <v>1254</v>
      </c>
      <c r="G1259" s="832" t="s">
        <v>1473</v>
      </c>
      <c r="H1259" s="832" t="s">
        <v>586</v>
      </c>
      <c r="I1259" s="832" t="s">
        <v>2738</v>
      </c>
      <c r="J1259" s="832" t="s">
        <v>1475</v>
      </c>
      <c r="K1259" s="832" t="s">
        <v>1350</v>
      </c>
      <c r="L1259" s="835">
        <v>35.25</v>
      </c>
      <c r="M1259" s="835">
        <v>35.25</v>
      </c>
      <c r="N1259" s="832">
        <v>1</v>
      </c>
      <c r="O1259" s="836">
        <v>1</v>
      </c>
      <c r="P1259" s="835">
        <v>35.25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12</v>
      </c>
      <c r="B1260" s="832" t="s">
        <v>1253</v>
      </c>
      <c r="C1260" s="832" t="s">
        <v>1259</v>
      </c>
      <c r="D1260" s="833" t="s">
        <v>2928</v>
      </c>
      <c r="E1260" s="834" t="s">
        <v>1275</v>
      </c>
      <c r="F1260" s="832" t="s">
        <v>1254</v>
      </c>
      <c r="G1260" s="832" t="s">
        <v>1347</v>
      </c>
      <c r="H1260" s="832" t="s">
        <v>586</v>
      </c>
      <c r="I1260" s="832" t="s">
        <v>1348</v>
      </c>
      <c r="J1260" s="832" t="s">
        <v>1349</v>
      </c>
      <c r="K1260" s="832" t="s">
        <v>1350</v>
      </c>
      <c r="L1260" s="835">
        <v>174.59</v>
      </c>
      <c r="M1260" s="835">
        <v>698.36</v>
      </c>
      <c r="N1260" s="832">
        <v>4</v>
      </c>
      <c r="O1260" s="836">
        <v>2</v>
      </c>
      <c r="P1260" s="835">
        <v>698.36</v>
      </c>
      <c r="Q1260" s="837">
        <v>1</v>
      </c>
      <c r="R1260" s="832">
        <v>4</v>
      </c>
      <c r="S1260" s="837">
        <v>1</v>
      </c>
      <c r="T1260" s="836">
        <v>2</v>
      </c>
      <c r="U1260" s="838">
        <v>1</v>
      </c>
    </row>
    <row r="1261" spans="1:21" ht="14.4" customHeight="1" x14ac:dyDescent="0.3">
      <c r="A1261" s="831">
        <v>12</v>
      </c>
      <c r="B1261" s="832" t="s">
        <v>1253</v>
      </c>
      <c r="C1261" s="832" t="s">
        <v>1259</v>
      </c>
      <c r="D1261" s="833" t="s">
        <v>2928</v>
      </c>
      <c r="E1261" s="834" t="s">
        <v>1275</v>
      </c>
      <c r="F1261" s="832" t="s">
        <v>1254</v>
      </c>
      <c r="G1261" s="832" t="s">
        <v>1379</v>
      </c>
      <c r="H1261" s="832" t="s">
        <v>586</v>
      </c>
      <c r="I1261" s="832" t="s">
        <v>1380</v>
      </c>
      <c r="J1261" s="832" t="s">
        <v>1381</v>
      </c>
      <c r="K1261" s="832" t="s">
        <v>1382</v>
      </c>
      <c r="L1261" s="835">
        <v>78.33</v>
      </c>
      <c r="M1261" s="835">
        <v>156.66</v>
      </c>
      <c r="N1261" s="832">
        <v>2</v>
      </c>
      <c r="O1261" s="836">
        <v>1</v>
      </c>
      <c r="P1261" s="835">
        <v>156.66</v>
      </c>
      <c r="Q1261" s="837">
        <v>1</v>
      </c>
      <c r="R1261" s="832">
        <v>2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12</v>
      </c>
      <c r="B1262" s="832" t="s">
        <v>1253</v>
      </c>
      <c r="C1262" s="832" t="s">
        <v>1259</v>
      </c>
      <c r="D1262" s="833" t="s">
        <v>2928</v>
      </c>
      <c r="E1262" s="834" t="s">
        <v>1275</v>
      </c>
      <c r="F1262" s="832" t="s">
        <v>1254</v>
      </c>
      <c r="G1262" s="832" t="s">
        <v>1329</v>
      </c>
      <c r="H1262" s="832" t="s">
        <v>586</v>
      </c>
      <c r="I1262" s="832" t="s">
        <v>1330</v>
      </c>
      <c r="J1262" s="832" t="s">
        <v>624</v>
      </c>
      <c r="K1262" s="832" t="s">
        <v>1331</v>
      </c>
      <c r="L1262" s="835">
        <v>108.44</v>
      </c>
      <c r="M1262" s="835">
        <v>216.88</v>
      </c>
      <c r="N1262" s="832">
        <v>2</v>
      </c>
      <c r="O1262" s="836">
        <v>1.5</v>
      </c>
      <c r="P1262" s="835">
        <v>108.44</v>
      </c>
      <c r="Q1262" s="837">
        <v>0.5</v>
      </c>
      <c r="R1262" s="832">
        <v>1</v>
      </c>
      <c r="S1262" s="837">
        <v>0.5</v>
      </c>
      <c r="T1262" s="836">
        <v>1</v>
      </c>
      <c r="U1262" s="838">
        <v>0.66666666666666663</v>
      </c>
    </row>
    <row r="1263" spans="1:21" ht="14.4" customHeight="1" x14ac:dyDescent="0.3">
      <c r="A1263" s="831">
        <v>12</v>
      </c>
      <c r="B1263" s="832" t="s">
        <v>1253</v>
      </c>
      <c r="C1263" s="832" t="s">
        <v>1259</v>
      </c>
      <c r="D1263" s="833" t="s">
        <v>2928</v>
      </c>
      <c r="E1263" s="834" t="s">
        <v>1275</v>
      </c>
      <c r="F1263" s="832" t="s">
        <v>1254</v>
      </c>
      <c r="G1263" s="832" t="s">
        <v>1329</v>
      </c>
      <c r="H1263" s="832" t="s">
        <v>586</v>
      </c>
      <c r="I1263" s="832" t="s">
        <v>1330</v>
      </c>
      <c r="J1263" s="832" t="s">
        <v>624</v>
      </c>
      <c r="K1263" s="832" t="s">
        <v>1331</v>
      </c>
      <c r="L1263" s="835">
        <v>127.91</v>
      </c>
      <c r="M1263" s="835">
        <v>255.82</v>
      </c>
      <c r="N1263" s="832">
        <v>2</v>
      </c>
      <c r="O1263" s="836">
        <v>2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12</v>
      </c>
      <c r="B1264" s="832" t="s">
        <v>1253</v>
      </c>
      <c r="C1264" s="832" t="s">
        <v>1259</v>
      </c>
      <c r="D1264" s="833" t="s">
        <v>2928</v>
      </c>
      <c r="E1264" s="834" t="s">
        <v>1275</v>
      </c>
      <c r="F1264" s="832" t="s">
        <v>1254</v>
      </c>
      <c r="G1264" s="832" t="s">
        <v>1385</v>
      </c>
      <c r="H1264" s="832" t="s">
        <v>586</v>
      </c>
      <c r="I1264" s="832" t="s">
        <v>2020</v>
      </c>
      <c r="J1264" s="832" t="s">
        <v>1491</v>
      </c>
      <c r="K1264" s="832" t="s">
        <v>1690</v>
      </c>
      <c r="L1264" s="835">
        <v>89.88</v>
      </c>
      <c r="M1264" s="835">
        <v>89.88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12</v>
      </c>
      <c r="B1265" s="832" t="s">
        <v>1253</v>
      </c>
      <c r="C1265" s="832" t="s">
        <v>1259</v>
      </c>
      <c r="D1265" s="833" t="s">
        <v>2928</v>
      </c>
      <c r="E1265" s="834" t="s">
        <v>1275</v>
      </c>
      <c r="F1265" s="832" t="s">
        <v>1254</v>
      </c>
      <c r="G1265" s="832" t="s">
        <v>1385</v>
      </c>
      <c r="H1265" s="832" t="s">
        <v>586</v>
      </c>
      <c r="I1265" s="832" t="s">
        <v>1487</v>
      </c>
      <c r="J1265" s="832" t="s">
        <v>1387</v>
      </c>
      <c r="K1265" s="832" t="s">
        <v>1388</v>
      </c>
      <c r="L1265" s="835">
        <v>432.12</v>
      </c>
      <c r="M1265" s="835">
        <v>2160.6000000000004</v>
      </c>
      <c r="N1265" s="832">
        <v>5</v>
      </c>
      <c r="O1265" s="836">
        <v>2</v>
      </c>
      <c r="P1265" s="835">
        <v>2160.6000000000004</v>
      </c>
      <c r="Q1265" s="837">
        <v>1</v>
      </c>
      <c r="R1265" s="832">
        <v>5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12</v>
      </c>
      <c r="B1266" s="832" t="s">
        <v>1253</v>
      </c>
      <c r="C1266" s="832" t="s">
        <v>1259</v>
      </c>
      <c r="D1266" s="833" t="s">
        <v>2928</v>
      </c>
      <c r="E1266" s="834" t="s">
        <v>1275</v>
      </c>
      <c r="F1266" s="832" t="s">
        <v>1254</v>
      </c>
      <c r="G1266" s="832" t="s">
        <v>1385</v>
      </c>
      <c r="H1266" s="832" t="s">
        <v>586</v>
      </c>
      <c r="I1266" s="832" t="s">
        <v>1490</v>
      </c>
      <c r="J1266" s="832" t="s">
        <v>1491</v>
      </c>
      <c r="K1266" s="832" t="s">
        <v>1492</v>
      </c>
      <c r="L1266" s="835">
        <v>89.88</v>
      </c>
      <c r="M1266" s="835">
        <v>89.88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12</v>
      </c>
      <c r="B1267" s="832" t="s">
        <v>1253</v>
      </c>
      <c r="C1267" s="832" t="s">
        <v>1259</v>
      </c>
      <c r="D1267" s="833" t="s">
        <v>2928</v>
      </c>
      <c r="E1267" s="834" t="s">
        <v>1275</v>
      </c>
      <c r="F1267" s="832" t="s">
        <v>1254</v>
      </c>
      <c r="G1267" s="832" t="s">
        <v>2591</v>
      </c>
      <c r="H1267" s="832" t="s">
        <v>628</v>
      </c>
      <c r="I1267" s="832" t="s">
        <v>2739</v>
      </c>
      <c r="J1267" s="832" t="s">
        <v>2740</v>
      </c>
      <c r="K1267" s="832" t="s">
        <v>2741</v>
      </c>
      <c r="L1267" s="835">
        <v>25.5</v>
      </c>
      <c r="M1267" s="835">
        <v>25.5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12</v>
      </c>
      <c r="B1268" s="832" t="s">
        <v>1253</v>
      </c>
      <c r="C1268" s="832" t="s">
        <v>1259</v>
      </c>
      <c r="D1268" s="833" t="s">
        <v>2928</v>
      </c>
      <c r="E1268" s="834" t="s">
        <v>1275</v>
      </c>
      <c r="F1268" s="832" t="s">
        <v>1254</v>
      </c>
      <c r="G1268" s="832" t="s">
        <v>1316</v>
      </c>
      <c r="H1268" s="832" t="s">
        <v>628</v>
      </c>
      <c r="I1268" s="832" t="s">
        <v>1209</v>
      </c>
      <c r="J1268" s="832" t="s">
        <v>847</v>
      </c>
      <c r="K1268" s="832" t="s">
        <v>848</v>
      </c>
      <c r="L1268" s="835">
        <v>0</v>
      </c>
      <c r="M1268" s="835">
        <v>0</v>
      </c>
      <c r="N1268" s="832">
        <v>4</v>
      </c>
      <c r="O1268" s="836">
        <v>3</v>
      </c>
      <c r="P1268" s="835">
        <v>0</v>
      </c>
      <c r="Q1268" s="837"/>
      <c r="R1268" s="832">
        <v>3</v>
      </c>
      <c r="S1268" s="837">
        <v>0.75</v>
      </c>
      <c r="T1268" s="836">
        <v>2.5</v>
      </c>
      <c r="U1268" s="838">
        <v>0.83333333333333337</v>
      </c>
    </row>
    <row r="1269" spans="1:21" ht="14.4" customHeight="1" x14ac:dyDescent="0.3">
      <c r="A1269" s="831">
        <v>12</v>
      </c>
      <c r="B1269" s="832" t="s">
        <v>1253</v>
      </c>
      <c r="C1269" s="832" t="s">
        <v>1259</v>
      </c>
      <c r="D1269" s="833" t="s">
        <v>2928</v>
      </c>
      <c r="E1269" s="834" t="s">
        <v>1275</v>
      </c>
      <c r="F1269" s="832" t="s">
        <v>1254</v>
      </c>
      <c r="G1269" s="832" t="s">
        <v>1508</v>
      </c>
      <c r="H1269" s="832" t="s">
        <v>586</v>
      </c>
      <c r="I1269" s="832" t="s">
        <v>1512</v>
      </c>
      <c r="J1269" s="832" t="s">
        <v>1510</v>
      </c>
      <c r="K1269" s="832" t="s">
        <v>1513</v>
      </c>
      <c r="L1269" s="835">
        <v>3086.53</v>
      </c>
      <c r="M1269" s="835">
        <v>6173.06</v>
      </c>
      <c r="N1269" s="832">
        <v>2</v>
      </c>
      <c r="O1269" s="836">
        <v>1</v>
      </c>
      <c r="P1269" s="835">
        <v>6173.06</v>
      </c>
      <c r="Q1269" s="837">
        <v>1</v>
      </c>
      <c r="R1269" s="832">
        <v>2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12</v>
      </c>
      <c r="B1270" s="832" t="s">
        <v>1253</v>
      </c>
      <c r="C1270" s="832" t="s">
        <v>1259</v>
      </c>
      <c r="D1270" s="833" t="s">
        <v>2928</v>
      </c>
      <c r="E1270" s="834" t="s">
        <v>1275</v>
      </c>
      <c r="F1270" s="832" t="s">
        <v>1254</v>
      </c>
      <c r="G1270" s="832" t="s">
        <v>1508</v>
      </c>
      <c r="H1270" s="832" t="s">
        <v>628</v>
      </c>
      <c r="I1270" s="832" t="s">
        <v>2065</v>
      </c>
      <c r="J1270" s="832" t="s">
        <v>1695</v>
      </c>
      <c r="K1270" s="832" t="s">
        <v>1513</v>
      </c>
      <c r="L1270" s="835">
        <v>3086.53</v>
      </c>
      <c r="M1270" s="835">
        <v>6173.06</v>
      </c>
      <c r="N1270" s="832">
        <v>2</v>
      </c>
      <c r="O1270" s="836">
        <v>1</v>
      </c>
      <c r="P1270" s="835">
        <v>6173.06</v>
      </c>
      <c r="Q1270" s="837">
        <v>1</v>
      </c>
      <c r="R1270" s="832">
        <v>2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12</v>
      </c>
      <c r="B1271" s="832" t="s">
        <v>1253</v>
      </c>
      <c r="C1271" s="832" t="s">
        <v>1259</v>
      </c>
      <c r="D1271" s="833" t="s">
        <v>2928</v>
      </c>
      <c r="E1271" s="834" t="s">
        <v>1275</v>
      </c>
      <c r="F1271" s="832" t="s">
        <v>1254</v>
      </c>
      <c r="G1271" s="832" t="s">
        <v>1508</v>
      </c>
      <c r="H1271" s="832" t="s">
        <v>628</v>
      </c>
      <c r="I1271" s="832" t="s">
        <v>1694</v>
      </c>
      <c r="J1271" s="832" t="s">
        <v>1695</v>
      </c>
      <c r="K1271" s="832" t="s">
        <v>1511</v>
      </c>
      <c r="L1271" s="835">
        <v>1543.26</v>
      </c>
      <c r="M1271" s="835">
        <v>1543.26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12</v>
      </c>
      <c r="B1272" s="832" t="s">
        <v>1253</v>
      </c>
      <c r="C1272" s="832" t="s">
        <v>1259</v>
      </c>
      <c r="D1272" s="833" t="s">
        <v>2928</v>
      </c>
      <c r="E1272" s="834" t="s">
        <v>1275</v>
      </c>
      <c r="F1272" s="832" t="s">
        <v>1254</v>
      </c>
      <c r="G1272" s="832" t="s">
        <v>1307</v>
      </c>
      <c r="H1272" s="832" t="s">
        <v>586</v>
      </c>
      <c r="I1272" s="832" t="s">
        <v>1308</v>
      </c>
      <c r="J1272" s="832" t="s">
        <v>1309</v>
      </c>
      <c r="K1272" s="832" t="s">
        <v>1310</v>
      </c>
      <c r="L1272" s="835">
        <v>42.54</v>
      </c>
      <c r="M1272" s="835">
        <v>85.08</v>
      </c>
      <c r="N1272" s="832">
        <v>2</v>
      </c>
      <c r="O1272" s="836">
        <v>2</v>
      </c>
      <c r="P1272" s="835">
        <v>42.54</v>
      </c>
      <c r="Q1272" s="837">
        <v>0.5</v>
      </c>
      <c r="R1272" s="832">
        <v>1</v>
      </c>
      <c r="S1272" s="837">
        <v>0.5</v>
      </c>
      <c r="T1272" s="836">
        <v>1</v>
      </c>
      <c r="U1272" s="838">
        <v>0.5</v>
      </c>
    </row>
    <row r="1273" spans="1:21" ht="14.4" customHeight="1" x14ac:dyDescent="0.3">
      <c r="A1273" s="831">
        <v>12</v>
      </c>
      <c r="B1273" s="832" t="s">
        <v>1253</v>
      </c>
      <c r="C1273" s="832" t="s">
        <v>1259</v>
      </c>
      <c r="D1273" s="833" t="s">
        <v>2928</v>
      </c>
      <c r="E1273" s="834" t="s">
        <v>1275</v>
      </c>
      <c r="F1273" s="832" t="s">
        <v>1254</v>
      </c>
      <c r="G1273" s="832" t="s">
        <v>1307</v>
      </c>
      <c r="H1273" s="832" t="s">
        <v>586</v>
      </c>
      <c r="I1273" s="832" t="s">
        <v>2375</v>
      </c>
      <c r="J1273" s="832" t="s">
        <v>1309</v>
      </c>
      <c r="K1273" s="832" t="s">
        <v>2376</v>
      </c>
      <c r="L1273" s="835">
        <v>24.05</v>
      </c>
      <c r="M1273" s="835">
        <v>24.05</v>
      </c>
      <c r="N1273" s="832">
        <v>1</v>
      </c>
      <c r="O1273" s="836">
        <v>1</v>
      </c>
      <c r="P1273" s="835">
        <v>24.05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12</v>
      </c>
      <c r="B1274" s="832" t="s">
        <v>1253</v>
      </c>
      <c r="C1274" s="832" t="s">
        <v>1259</v>
      </c>
      <c r="D1274" s="833" t="s">
        <v>2928</v>
      </c>
      <c r="E1274" s="834" t="s">
        <v>1275</v>
      </c>
      <c r="F1274" s="832" t="s">
        <v>1254</v>
      </c>
      <c r="G1274" s="832" t="s">
        <v>1307</v>
      </c>
      <c r="H1274" s="832" t="s">
        <v>586</v>
      </c>
      <c r="I1274" s="832" t="s">
        <v>1945</v>
      </c>
      <c r="J1274" s="832" t="s">
        <v>1943</v>
      </c>
      <c r="K1274" s="832" t="s">
        <v>1946</v>
      </c>
      <c r="L1274" s="835">
        <v>66.88</v>
      </c>
      <c r="M1274" s="835">
        <v>133.76</v>
      </c>
      <c r="N1274" s="832">
        <v>2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12</v>
      </c>
      <c r="B1275" s="832" t="s">
        <v>1253</v>
      </c>
      <c r="C1275" s="832" t="s">
        <v>1259</v>
      </c>
      <c r="D1275" s="833" t="s">
        <v>2928</v>
      </c>
      <c r="E1275" s="834" t="s">
        <v>1275</v>
      </c>
      <c r="F1275" s="832" t="s">
        <v>1254</v>
      </c>
      <c r="G1275" s="832" t="s">
        <v>1307</v>
      </c>
      <c r="H1275" s="832" t="s">
        <v>586</v>
      </c>
      <c r="I1275" s="832" t="s">
        <v>1351</v>
      </c>
      <c r="J1275" s="832" t="s">
        <v>1309</v>
      </c>
      <c r="K1275" s="832" t="s">
        <v>1352</v>
      </c>
      <c r="L1275" s="835">
        <v>59.56</v>
      </c>
      <c r="M1275" s="835">
        <v>119.12</v>
      </c>
      <c r="N1275" s="832">
        <v>2</v>
      </c>
      <c r="O1275" s="836">
        <v>2</v>
      </c>
      <c r="P1275" s="835">
        <v>59.56</v>
      </c>
      <c r="Q1275" s="837">
        <v>0.5</v>
      </c>
      <c r="R1275" s="832">
        <v>1</v>
      </c>
      <c r="S1275" s="837">
        <v>0.5</v>
      </c>
      <c r="T1275" s="836">
        <v>1</v>
      </c>
      <c r="U1275" s="838">
        <v>0.5</v>
      </c>
    </row>
    <row r="1276" spans="1:21" ht="14.4" customHeight="1" x14ac:dyDescent="0.3">
      <c r="A1276" s="831">
        <v>12</v>
      </c>
      <c r="B1276" s="832" t="s">
        <v>1253</v>
      </c>
      <c r="C1276" s="832" t="s">
        <v>1259</v>
      </c>
      <c r="D1276" s="833" t="s">
        <v>2928</v>
      </c>
      <c r="E1276" s="834" t="s">
        <v>1275</v>
      </c>
      <c r="F1276" s="832" t="s">
        <v>1254</v>
      </c>
      <c r="G1276" s="832" t="s">
        <v>1514</v>
      </c>
      <c r="H1276" s="832" t="s">
        <v>586</v>
      </c>
      <c r="I1276" s="832" t="s">
        <v>1515</v>
      </c>
      <c r="J1276" s="832" t="s">
        <v>1516</v>
      </c>
      <c r="K1276" s="832" t="s">
        <v>1517</v>
      </c>
      <c r="L1276" s="835">
        <v>333.68</v>
      </c>
      <c r="M1276" s="835">
        <v>667.36</v>
      </c>
      <c r="N1276" s="832">
        <v>2</v>
      </c>
      <c r="O1276" s="836">
        <v>1</v>
      </c>
      <c r="P1276" s="835">
        <v>667.36</v>
      </c>
      <c r="Q1276" s="837">
        <v>1</v>
      </c>
      <c r="R1276" s="832">
        <v>2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12</v>
      </c>
      <c r="B1277" s="832" t="s">
        <v>1253</v>
      </c>
      <c r="C1277" s="832" t="s">
        <v>1259</v>
      </c>
      <c r="D1277" s="833" t="s">
        <v>2928</v>
      </c>
      <c r="E1277" s="834" t="s">
        <v>1275</v>
      </c>
      <c r="F1277" s="832" t="s">
        <v>1254</v>
      </c>
      <c r="G1277" s="832" t="s">
        <v>1865</v>
      </c>
      <c r="H1277" s="832" t="s">
        <v>586</v>
      </c>
      <c r="I1277" s="832" t="s">
        <v>2742</v>
      </c>
      <c r="J1277" s="832" t="s">
        <v>2743</v>
      </c>
      <c r="K1277" s="832" t="s">
        <v>2744</v>
      </c>
      <c r="L1277" s="835">
        <v>300.68</v>
      </c>
      <c r="M1277" s="835">
        <v>300.68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12</v>
      </c>
      <c r="B1278" s="832" t="s">
        <v>1253</v>
      </c>
      <c r="C1278" s="832" t="s">
        <v>1259</v>
      </c>
      <c r="D1278" s="833" t="s">
        <v>2928</v>
      </c>
      <c r="E1278" s="834" t="s">
        <v>1275</v>
      </c>
      <c r="F1278" s="832" t="s">
        <v>1254</v>
      </c>
      <c r="G1278" s="832" t="s">
        <v>1531</v>
      </c>
      <c r="H1278" s="832" t="s">
        <v>586</v>
      </c>
      <c r="I1278" s="832" t="s">
        <v>1532</v>
      </c>
      <c r="J1278" s="832" t="s">
        <v>1533</v>
      </c>
      <c r="K1278" s="832" t="s">
        <v>1534</v>
      </c>
      <c r="L1278" s="835">
        <v>1546.98</v>
      </c>
      <c r="M1278" s="835">
        <v>1546.98</v>
      </c>
      <c r="N1278" s="832">
        <v>1</v>
      </c>
      <c r="O1278" s="836">
        <v>1</v>
      </c>
      <c r="P1278" s="835">
        <v>1546.98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12</v>
      </c>
      <c r="B1279" s="832" t="s">
        <v>1253</v>
      </c>
      <c r="C1279" s="832" t="s">
        <v>1259</v>
      </c>
      <c r="D1279" s="833" t="s">
        <v>2928</v>
      </c>
      <c r="E1279" s="834" t="s">
        <v>1275</v>
      </c>
      <c r="F1279" s="832" t="s">
        <v>1254</v>
      </c>
      <c r="G1279" s="832" t="s">
        <v>1546</v>
      </c>
      <c r="H1279" s="832" t="s">
        <v>586</v>
      </c>
      <c r="I1279" s="832" t="s">
        <v>1547</v>
      </c>
      <c r="J1279" s="832" t="s">
        <v>1548</v>
      </c>
      <c r="K1279" s="832" t="s">
        <v>1549</v>
      </c>
      <c r="L1279" s="835">
        <v>837.19</v>
      </c>
      <c r="M1279" s="835">
        <v>837.19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12</v>
      </c>
      <c r="B1280" s="832" t="s">
        <v>1253</v>
      </c>
      <c r="C1280" s="832" t="s">
        <v>1259</v>
      </c>
      <c r="D1280" s="833" t="s">
        <v>2928</v>
      </c>
      <c r="E1280" s="834" t="s">
        <v>1275</v>
      </c>
      <c r="F1280" s="832" t="s">
        <v>1254</v>
      </c>
      <c r="G1280" s="832" t="s">
        <v>1952</v>
      </c>
      <c r="H1280" s="832" t="s">
        <v>586</v>
      </c>
      <c r="I1280" s="832" t="s">
        <v>1953</v>
      </c>
      <c r="J1280" s="832" t="s">
        <v>1954</v>
      </c>
      <c r="K1280" s="832" t="s">
        <v>1955</v>
      </c>
      <c r="L1280" s="835">
        <v>50.32</v>
      </c>
      <c r="M1280" s="835">
        <v>150.96</v>
      </c>
      <c r="N1280" s="832">
        <v>3</v>
      </c>
      <c r="O1280" s="836">
        <v>1</v>
      </c>
      <c r="P1280" s="835">
        <v>150.96</v>
      </c>
      <c r="Q1280" s="837">
        <v>1</v>
      </c>
      <c r="R1280" s="832">
        <v>3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12</v>
      </c>
      <c r="B1281" s="832" t="s">
        <v>1253</v>
      </c>
      <c r="C1281" s="832" t="s">
        <v>1259</v>
      </c>
      <c r="D1281" s="833" t="s">
        <v>2928</v>
      </c>
      <c r="E1281" s="834" t="s">
        <v>1275</v>
      </c>
      <c r="F1281" s="832" t="s">
        <v>1254</v>
      </c>
      <c r="G1281" s="832" t="s">
        <v>1304</v>
      </c>
      <c r="H1281" s="832" t="s">
        <v>628</v>
      </c>
      <c r="I1281" s="832" t="s">
        <v>1157</v>
      </c>
      <c r="J1281" s="832" t="s">
        <v>931</v>
      </c>
      <c r="K1281" s="832" t="s">
        <v>1158</v>
      </c>
      <c r="L1281" s="835">
        <v>154.36000000000001</v>
      </c>
      <c r="M1281" s="835">
        <v>617.44000000000005</v>
      </c>
      <c r="N1281" s="832">
        <v>4</v>
      </c>
      <c r="O1281" s="836">
        <v>3.5</v>
      </c>
      <c r="P1281" s="835">
        <v>463.08000000000004</v>
      </c>
      <c r="Q1281" s="837">
        <v>0.75</v>
      </c>
      <c r="R1281" s="832">
        <v>3</v>
      </c>
      <c r="S1281" s="837">
        <v>0.75</v>
      </c>
      <c r="T1281" s="836">
        <v>2.5</v>
      </c>
      <c r="U1281" s="838">
        <v>0.7142857142857143</v>
      </c>
    </row>
    <row r="1282" spans="1:21" ht="14.4" customHeight="1" x14ac:dyDescent="0.3">
      <c r="A1282" s="831">
        <v>12</v>
      </c>
      <c r="B1282" s="832" t="s">
        <v>1253</v>
      </c>
      <c r="C1282" s="832" t="s">
        <v>1259</v>
      </c>
      <c r="D1282" s="833" t="s">
        <v>2928</v>
      </c>
      <c r="E1282" s="834" t="s">
        <v>1275</v>
      </c>
      <c r="F1282" s="832" t="s">
        <v>1254</v>
      </c>
      <c r="G1282" s="832" t="s">
        <v>1304</v>
      </c>
      <c r="H1282" s="832" t="s">
        <v>628</v>
      </c>
      <c r="I1282" s="832" t="s">
        <v>1159</v>
      </c>
      <c r="J1282" s="832" t="s">
        <v>1160</v>
      </c>
      <c r="K1282" s="832" t="s">
        <v>1161</v>
      </c>
      <c r="L1282" s="835">
        <v>149.52000000000001</v>
      </c>
      <c r="M1282" s="835">
        <v>598.08000000000004</v>
      </c>
      <c r="N1282" s="832">
        <v>4</v>
      </c>
      <c r="O1282" s="836">
        <v>3</v>
      </c>
      <c r="P1282" s="835">
        <v>299.04000000000002</v>
      </c>
      <c r="Q1282" s="837">
        <v>0.5</v>
      </c>
      <c r="R1282" s="832">
        <v>2</v>
      </c>
      <c r="S1282" s="837">
        <v>0.5</v>
      </c>
      <c r="T1282" s="836">
        <v>1</v>
      </c>
      <c r="U1282" s="838">
        <v>0.33333333333333331</v>
      </c>
    </row>
    <row r="1283" spans="1:21" ht="14.4" customHeight="1" x14ac:dyDescent="0.3">
      <c r="A1283" s="831">
        <v>12</v>
      </c>
      <c r="B1283" s="832" t="s">
        <v>1253</v>
      </c>
      <c r="C1283" s="832" t="s">
        <v>1259</v>
      </c>
      <c r="D1283" s="833" t="s">
        <v>2928</v>
      </c>
      <c r="E1283" s="834" t="s">
        <v>1275</v>
      </c>
      <c r="F1283" s="832" t="s">
        <v>1254</v>
      </c>
      <c r="G1283" s="832" t="s">
        <v>1304</v>
      </c>
      <c r="H1283" s="832" t="s">
        <v>586</v>
      </c>
      <c r="I1283" s="832" t="s">
        <v>1317</v>
      </c>
      <c r="J1283" s="832" t="s">
        <v>931</v>
      </c>
      <c r="K1283" s="832" t="s">
        <v>1158</v>
      </c>
      <c r="L1283" s="835">
        <v>154.36000000000001</v>
      </c>
      <c r="M1283" s="835">
        <v>308.72000000000003</v>
      </c>
      <c r="N1283" s="832">
        <v>2</v>
      </c>
      <c r="O1283" s="836">
        <v>2</v>
      </c>
      <c r="P1283" s="835">
        <v>154.36000000000001</v>
      </c>
      <c r="Q1283" s="837">
        <v>0.5</v>
      </c>
      <c r="R1283" s="832">
        <v>1</v>
      </c>
      <c r="S1283" s="837">
        <v>0.5</v>
      </c>
      <c r="T1283" s="836">
        <v>1</v>
      </c>
      <c r="U1283" s="838">
        <v>0.5</v>
      </c>
    </row>
    <row r="1284" spans="1:21" ht="14.4" customHeight="1" x14ac:dyDescent="0.3">
      <c r="A1284" s="831">
        <v>12</v>
      </c>
      <c r="B1284" s="832" t="s">
        <v>1253</v>
      </c>
      <c r="C1284" s="832" t="s">
        <v>1259</v>
      </c>
      <c r="D1284" s="833" t="s">
        <v>2928</v>
      </c>
      <c r="E1284" s="834" t="s">
        <v>1275</v>
      </c>
      <c r="F1284" s="832" t="s">
        <v>1254</v>
      </c>
      <c r="G1284" s="832" t="s">
        <v>1304</v>
      </c>
      <c r="H1284" s="832" t="s">
        <v>628</v>
      </c>
      <c r="I1284" s="832" t="s">
        <v>1155</v>
      </c>
      <c r="J1284" s="832" t="s">
        <v>931</v>
      </c>
      <c r="K1284" s="832" t="s">
        <v>1156</v>
      </c>
      <c r="L1284" s="835">
        <v>225.06</v>
      </c>
      <c r="M1284" s="835">
        <v>1350.3600000000001</v>
      </c>
      <c r="N1284" s="832">
        <v>6</v>
      </c>
      <c r="O1284" s="836">
        <v>4</v>
      </c>
      <c r="P1284" s="835">
        <v>675.18000000000006</v>
      </c>
      <c r="Q1284" s="837">
        <v>0.5</v>
      </c>
      <c r="R1284" s="832">
        <v>3</v>
      </c>
      <c r="S1284" s="837">
        <v>0.5</v>
      </c>
      <c r="T1284" s="836">
        <v>2</v>
      </c>
      <c r="U1284" s="838">
        <v>0.5</v>
      </c>
    </row>
    <row r="1285" spans="1:21" ht="14.4" customHeight="1" x14ac:dyDescent="0.3">
      <c r="A1285" s="831">
        <v>12</v>
      </c>
      <c r="B1285" s="832" t="s">
        <v>1253</v>
      </c>
      <c r="C1285" s="832" t="s">
        <v>1259</v>
      </c>
      <c r="D1285" s="833" t="s">
        <v>2928</v>
      </c>
      <c r="E1285" s="834" t="s">
        <v>1275</v>
      </c>
      <c r="F1285" s="832" t="s">
        <v>1254</v>
      </c>
      <c r="G1285" s="832" t="s">
        <v>1304</v>
      </c>
      <c r="H1285" s="832" t="s">
        <v>586</v>
      </c>
      <c r="I1285" s="832" t="s">
        <v>1344</v>
      </c>
      <c r="J1285" s="832" t="s">
        <v>931</v>
      </c>
      <c r="K1285" s="832" t="s">
        <v>1156</v>
      </c>
      <c r="L1285" s="835">
        <v>225.06</v>
      </c>
      <c r="M1285" s="835">
        <v>1800.48</v>
      </c>
      <c r="N1285" s="832">
        <v>8</v>
      </c>
      <c r="O1285" s="836">
        <v>7</v>
      </c>
      <c r="P1285" s="835">
        <v>1125.3</v>
      </c>
      <c r="Q1285" s="837">
        <v>0.625</v>
      </c>
      <c r="R1285" s="832">
        <v>5</v>
      </c>
      <c r="S1285" s="837">
        <v>0.625</v>
      </c>
      <c r="T1285" s="836">
        <v>4</v>
      </c>
      <c r="U1285" s="838">
        <v>0.5714285714285714</v>
      </c>
    </row>
    <row r="1286" spans="1:21" ht="14.4" customHeight="1" x14ac:dyDescent="0.3">
      <c r="A1286" s="831">
        <v>12</v>
      </c>
      <c r="B1286" s="832" t="s">
        <v>1253</v>
      </c>
      <c r="C1286" s="832" t="s">
        <v>1259</v>
      </c>
      <c r="D1286" s="833" t="s">
        <v>2928</v>
      </c>
      <c r="E1286" s="834" t="s">
        <v>1275</v>
      </c>
      <c r="F1286" s="832" t="s">
        <v>1254</v>
      </c>
      <c r="G1286" s="832" t="s">
        <v>1737</v>
      </c>
      <c r="H1286" s="832" t="s">
        <v>586</v>
      </c>
      <c r="I1286" s="832" t="s">
        <v>2071</v>
      </c>
      <c r="J1286" s="832" t="s">
        <v>1739</v>
      </c>
      <c r="K1286" s="832" t="s">
        <v>1740</v>
      </c>
      <c r="L1286" s="835">
        <v>107.27</v>
      </c>
      <c r="M1286" s="835">
        <v>536.35</v>
      </c>
      <c r="N1286" s="832">
        <v>5</v>
      </c>
      <c r="O1286" s="836">
        <v>2</v>
      </c>
      <c r="P1286" s="835">
        <v>536.35</v>
      </c>
      <c r="Q1286" s="837">
        <v>1</v>
      </c>
      <c r="R1286" s="832">
        <v>5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12</v>
      </c>
      <c r="B1287" s="832" t="s">
        <v>1253</v>
      </c>
      <c r="C1287" s="832" t="s">
        <v>1259</v>
      </c>
      <c r="D1287" s="833" t="s">
        <v>2928</v>
      </c>
      <c r="E1287" s="834" t="s">
        <v>1275</v>
      </c>
      <c r="F1287" s="832" t="s">
        <v>1255</v>
      </c>
      <c r="G1287" s="832" t="s">
        <v>1741</v>
      </c>
      <c r="H1287" s="832" t="s">
        <v>586</v>
      </c>
      <c r="I1287" s="832" t="s">
        <v>1762</v>
      </c>
      <c r="J1287" s="832" t="s">
        <v>1743</v>
      </c>
      <c r="K1287" s="832"/>
      <c r="L1287" s="835">
        <v>0</v>
      </c>
      <c r="M1287" s="835">
        <v>0</v>
      </c>
      <c r="N1287" s="832">
        <v>1</v>
      </c>
      <c r="O1287" s="836">
        <v>1</v>
      </c>
      <c r="P1287" s="835">
        <v>0</v>
      </c>
      <c r="Q1287" s="837"/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12</v>
      </c>
      <c r="B1288" s="832" t="s">
        <v>1253</v>
      </c>
      <c r="C1288" s="832" t="s">
        <v>1259</v>
      </c>
      <c r="D1288" s="833" t="s">
        <v>2928</v>
      </c>
      <c r="E1288" s="834" t="s">
        <v>1275</v>
      </c>
      <c r="F1288" s="832" t="s">
        <v>1256</v>
      </c>
      <c r="G1288" s="832" t="s">
        <v>1554</v>
      </c>
      <c r="H1288" s="832" t="s">
        <v>586</v>
      </c>
      <c r="I1288" s="832" t="s">
        <v>1555</v>
      </c>
      <c r="J1288" s="832" t="s">
        <v>1556</v>
      </c>
      <c r="K1288" s="832" t="s">
        <v>1557</v>
      </c>
      <c r="L1288" s="835">
        <v>599.44000000000005</v>
      </c>
      <c r="M1288" s="835">
        <v>1198.8800000000001</v>
      </c>
      <c r="N1288" s="832">
        <v>2</v>
      </c>
      <c r="O1288" s="836">
        <v>2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12</v>
      </c>
      <c r="B1289" s="832" t="s">
        <v>1253</v>
      </c>
      <c r="C1289" s="832" t="s">
        <v>1259</v>
      </c>
      <c r="D1289" s="833" t="s">
        <v>2928</v>
      </c>
      <c r="E1289" s="834" t="s">
        <v>1275</v>
      </c>
      <c r="F1289" s="832" t="s">
        <v>1256</v>
      </c>
      <c r="G1289" s="832" t="s">
        <v>1300</v>
      </c>
      <c r="H1289" s="832" t="s">
        <v>586</v>
      </c>
      <c r="I1289" s="832" t="s">
        <v>1568</v>
      </c>
      <c r="J1289" s="832" t="s">
        <v>1569</v>
      </c>
      <c r="K1289" s="832" t="s">
        <v>1570</v>
      </c>
      <c r="L1289" s="835">
        <v>99.99</v>
      </c>
      <c r="M1289" s="835">
        <v>1199.8799999999999</v>
      </c>
      <c r="N1289" s="832">
        <v>12</v>
      </c>
      <c r="O1289" s="836">
        <v>1</v>
      </c>
      <c r="P1289" s="835">
        <v>1199.8799999999999</v>
      </c>
      <c r="Q1289" s="837">
        <v>1</v>
      </c>
      <c r="R1289" s="832">
        <v>12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12</v>
      </c>
      <c r="B1290" s="832" t="s">
        <v>1253</v>
      </c>
      <c r="C1290" s="832" t="s">
        <v>1259</v>
      </c>
      <c r="D1290" s="833" t="s">
        <v>2928</v>
      </c>
      <c r="E1290" s="834" t="s">
        <v>1275</v>
      </c>
      <c r="F1290" s="832" t="s">
        <v>1256</v>
      </c>
      <c r="G1290" s="832" t="s">
        <v>1300</v>
      </c>
      <c r="H1290" s="832" t="s">
        <v>586</v>
      </c>
      <c r="I1290" s="832" t="s">
        <v>1301</v>
      </c>
      <c r="J1290" s="832" t="s">
        <v>1302</v>
      </c>
      <c r="K1290" s="832" t="s">
        <v>1303</v>
      </c>
      <c r="L1290" s="835">
        <v>190</v>
      </c>
      <c r="M1290" s="835">
        <v>380</v>
      </c>
      <c r="N1290" s="832">
        <v>2</v>
      </c>
      <c r="O1290" s="836">
        <v>1</v>
      </c>
      <c r="P1290" s="835">
        <v>380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12</v>
      </c>
      <c r="B1291" s="832" t="s">
        <v>1253</v>
      </c>
      <c r="C1291" s="832" t="s">
        <v>1259</v>
      </c>
      <c r="D1291" s="833" t="s">
        <v>2928</v>
      </c>
      <c r="E1291" s="834" t="s">
        <v>1275</v>
      </c>
      <c r="F1291" s="832" t="s">
        <v>1256</v>
      </c>
      <c r="G1291" s="832" t="s">
        <v>1300</v>
      </c>
      <c r="H1291" s="832" t="s">
        <v>586</v>
      </c>
      <c r="I1291" s="832" t="s">
        <v>2745</v>
      </c>
      <c r="J1291" s="832" t="s">
        <v>2746</v>
      </c>
      <c r="K1291" s="832" t="s">
        <v>2747</v>
      </c>
      <c r="L1291" s="835">
        <v>220</v>
      </c>
      <c r="M1291" s="835">
        <v>880</v>
      </c>
      <c r="N1291" s="832">
        <v>4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12</v>
      </c>
      <c r="B1292" s="832" t="s">
        <v>1253</v>
      </c>
      <c r="C1292" s="832" t="s">
        <v>1259</v>
      </c>
      <c r="D1292" s="833" t="s">
        <v>2928</v>
      </c>
      <c r="E1292" s="834" t="s">
        <v>1275</v>
      </c>
      <c r="F1292" s="832" t="s">
        <v>1256</v>
      </c>
      <c r="G1292" s="832" t="s">
        <v>1300</v>
      </c>
      <c r="H1292" s="832" t="s">
        <v>586</v>
      </c>
      <c r="I1292" s="832" t="s">
        <v>2748</v>
      </c>
      <c r="J1292" s="832" t="s">
        <v>2749</v>
      </c>
      <c r="K1292" s="832" t="s">
        <v>2750</v>
      </c>
      <c r="L1292" s="835">
        <v>244.42</v>
      </c>
      <c r="M1292" s="835">
        <v>488.84</v>
      </c>
      <c r="N1292" s="832">
        <v>2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12</v>
      </c>
      <c r="B1293" s="832" t="s">
        <v>1253</v>
      </c>
      <c r="C1293" s="832" t="s">
        <v>1259</v>
      </c>
      <c r="D1293" s="833" t="s">
        <v>2928</v>
      </c>
      <c r="E1293" s="834" t="s">
        <v>1273</v>
      </c>
      <c r="F1293" s="832" t="s">
        <v>1254</v>
      </c>
      <c r="G1293" s="832" t="s">
        <v>1403</v>
      </c>
      <c r="H1293" s="832" t="s">
        <v>586</v>
      </c>
      <c r="I1293" s="832" t="s">
        <v>1645</v>
      </c>
      <c r="J1293" s="832" t="s">
        <v>1646</v>
      </c>
      <c r="K1293" s="832" t="s">
        <v>1647</v>
      </c>
      <c r="L1293" s="835">
        <v>0</v>
      </c>
      <c r="M1293" s="835">
        <v>0</v>
      </c>
      <c r="N1293" s="832">
        <v>1</v>
      </c>
      <c r="O1293" s="836">
        <v>0.5</v>
      </c>
      <c r="P1293" s="835"/>
      <c r="Q1293" s="837"/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1253</v>
      </c>
      <c r="C1294" s="832" t="s">
        <v>1259</v>
      </c>
      <c r="D1294" s="833" t="s">
        <v>2928</v>
      </c>
      <c r="E1294" s="834" t="s">
        <v>1273</v>
      </c>
      <c r="F1294" s="832" t="s">
        <v>1254</v>
      </c>
      <c r="G1294" s="832" t="s">
        <v>2751</v>
      </c>
      <c r="H1294" s="832" t="s">
        <v>628</v>
      </c>
      <c r="I1294" s="832" t="s">
        <v>2752</v>
      </c>
      <c r="J1294" s="832" t="s">
        <v>2753</v>
      </c>
      <c r="K1294" s="832" t="s">
        <v>2754</v>
      </c>
      <c r="L1294" s="835">
        <v>62.18</v>
      </c>
      <c r="M1294" s="835">
        <v>62.18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12</v>
      </c>
      <c r="B1295" s="832" t="s">
        <v>1253</v>
      </c>
      <c r="C1295" s="832" t="s">
        <v>1259</v>
      </c>
      <c r="D1295" s="833" t="s">
        <v>2928</v>
      </c>
      <c r="E1295" s="834" t="s">
        <v>1273</v>
      </c>
      <c r="F1295" s="832" t="s">
        <v>1254</v>
      </c>
      <c r="G1295" s="832" t="s">
        <v>1407</v>
      </c>
      <c r="H1295" s="832" t="s">
        <v>586</v>
      </c>
      <c r="I1295" s="832" t="s">
        <v>1411</v>
      </c>
      <c r="J1295" s="832" t="s">
        <v>1409</v>
      </c>
      <c r="K1295" s="832" t="s">
        <v>1412</v>
      </c>
      <c r="L1295" s="835">
        <v>128.55000000000001</v>
      </c>
      <c r="M1295" s="835">
        <v>771.30000000000007</v>
      </c>
      <c r="N1295" s="832">
        <v>6</v>
      </c>
      <c r="O1295" s="836">
        <v>1</v>
      </c>
      <c r="P1295" s="835">
        <v>385.65000000000003</v>
      </c>
      <c r="Q1295" s="837">
        <v>0.5</v>
      </c>
      <c r="R1295" s="832">
        <v>3</v>
      </c>
      <c r="S1295" s="837">
        <v>0.5</v>
      </c>
      <c r="T1295" s="836">
        <v>0.5</v>
      </c>
      <c r="U1295" s="838">
        <v>0.5</v>
      </c>
    </row>
    <row r="1296" spans="1:21" ht="14.4" customHeight="1" x14ac:dyDescent="0.3">
      <c r="A1296" s="831">
        <v>12</v>
      </c>
      <c r="B1296" s="832" t="s">
        <v>1253</v>
      </c>
      <c r="C1296" s="832" t="s">
        <v>1259</v>
      </c>
      <c r="D1296" s="833" t="s">
        <v>2928</v>
      </c>
      <c r="E1296" s="834" t="s">
        <v>1273</v>
      </c>
      <c r="F1296" s="832" t="s">
        <v>1254</v>
      </c>
      <c r="G1296" s="832" t="s">
        <v>2304</v>
      </c>
      <c r="H1296" s="832" t="s">
        <v>628</v>
      </c>
      <c r="I1296" s="832" t="s">
        <v>1120</v>
      </c>
      <c r="J1296" s="832" t="s">
        <v>1121</v>
      </c>
      <c r="K1296" s="832" t="s">
        <v>1122</v>
      </c>
      <c r="L1296" s="835">
        <v>35.11</v>
      </c>
      <c r="M1296" s="835">
        <v>35.11</v>
      </c>
      <c r="N1296" s="832">
        <v>1</v>
      </c>
      <c r="O1296" s="836">
        <v>0.5</v>
      </c>
      <c r="P1296" s="835">
        <v>35.11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12</v>
      </c>
      <c r="B1297" s="832" t="s">
        <v>1253</v>
      </c>
      <c r="C1297" s="832" t="s">
        <v>1259</v>
      </c>
      <c r="D1297" s="833" t="s">
        <v>2928</v>
      </c>
      <c r="E1297" s="834" t="s">
        <v>1273</v>
      </c>
      <c r="F1297" s="832" t="s">
        <v>1254</v>
      </c>
      <c r="G1297" s="832" t="s">
        <v>1315</v>
      </c>
      <c r="H1297" s="832" t="s">
        <v>628</v>
      </c>
      <c r="I1297" s="832" t="s">
        <v>1167</v>
      </c>
      <c r="J1297" s="832" t="s">
        <v>1168</v>
      </c>
      <c r="K1297" s="832" t="s">
        <v>958</v>
      </c>
      <c r="L1297" s="835">
        <v>170.52</v>
      </c>
      <c r="M1297" s="835">
        <v>341.04</v>
      </c>
      <c r="N1297" s="832">
        <v>2</v>
      </c>
      <c r="O1297" s="836">
        <v>1.5</v>
      </c>
      <c r="P1297" s="835">
        <v>170.52</v>
      </c>
      <c r="Q1297" s="837">
        <v>0.5</v>
      </c>
      <c r="R1297" s="832">
        <v>1</v>
      </c>
      <c r="S1297" s="837">
        <v>0.5</v>
      </c>
      <c r="T1297" s="836">
        <v>1</v>
      </c>
      <c r="U1297" s="838">
        <v>0.66666666666666663</v>
      </c>
    </row>
    <row r="1298" spans="1:21" ht="14.4" customHeight="1" x14ac:dyDescent="0.3">
      <c r="A1298" s="831">
        <v>12</v>
      </c>
      <c r="B1298" s="832" t="s">
        <v>1253</v>
      </c>
      <c r="C1298" s="832" t="s">
        <v>1259</v>
      </c>
      <c r="D1298" s="833" t="s">
        <v>2928</v>
      </c>
      <c r="E1298" s="834" t="s">
        <v>1273</v>
      </c>
      <c r="F1298" s="832" t="s">
        <v>1254</v>
      </c>
      <c r="G1298" s="832" t="s">
        <v>1315</v>
      </c>
      <c r="H1298" s="832" t="s">
        <v>628</v>
      </c>
      <c r="I1298" s="832" t="s">
        <v>1362</v>
      </c>
      <c r="J1298" s="832" t="s">
        <v>1168</v>
      </c>
      <c r="K1298" s="832" t="s">
        <v>1363</v>
      </c>
      <c r="L1298" s="835">
        <v>272.83</v>
      </c>
      <c r="M1298" s="835">
        <v>545.66</v>
      </c>
      <c r="N1298" s="832">
        <v>2</v>
      </c>
      <c r="O1298" s="836">
        <v>2</v>
      </c>
      <c r="P1298" s="835">
        <v>545.66</v>
      </c>
      <c r="Q1298" s="837">
        <v>1</v>
      </c>
      <c r="R1298" s="832">
        <v>2</v>
      </c>
      <c r="S1298" s="837">
        <v>1</v>
      </c>
      <c r="T1298" s="836">
        <v>2</v>
      </c>
      <c r="U1298" s="838">
        <v>1</v>
      </c>
    </row>
    <row r="1299" spans="1:21" ht="14.4" customHeight="1" x14ac:dyDescent="0.3">
      <c r="A1299" s="831">
        <v>12</v>
      </c>
      <c r="B1299" s="832" t="s">
        <v>1253</v>
      </c>
      <c r="C1299" s="832" t="s">
        <v>1259</v>
      </c>
      <c r="D1299" s="833" t="s">
        <v>2928</v>
      </c>
      <c r="E1299" s="834" t="s">
        <v>1273</v>
      </c>
      <c r="F1299" s="832" t="s">
        <v>1254</v>
      </c>
      <c r="G1299" s="832" t="s">
        <v>2755</v>
      </c>
      <c r="H1299" s="832" t="s">
        <v>586</v>
      </c>
      <c r="I1299" s="832" t="s">
        <v>2756</v>
      </c>
      <c r="J1299" s="832" t="s">
        <v>2757</v>
      </c>
      <c r="K1299" s="832" t="s">
        <v>1228</v>
      </c>
      <c r="L1299" s="835">
        <v>123.2</v>
      </c>
      <c r="M1299" s="835">
        <v>123.2</v>
      </c>
      <c r="N1299" s="832">
        <v>1</v>
      </c>
      <c r="O1299" s="836">
        <v>0.5</v>
      </c>
      <c r="P1299" s="835">
        <v>123.2</v>
      </c>
      <c r="Q1299" s="837">
        <v>1</v>
      </c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12</v>
      </c>
      <c r="B1300" s="832" t="s">
        <v>1253</v>
      </c>
      <c r="C1300" s="832" t="s">
        <v>1259</v>
      </c>
      <c r="D1300" s="833" t="s">
        <v>2928</v>
      </c>
      <c r="E1300" s="834" t="s">
        <v>1273</v>
      </c>
      <c r="F1300" s="832" t="s">
        <v>1254</v>
      </c>
      <c r="G1300" s="832" t="s">
        <v>1424</v>
      </c>
      <c r="H1300" s="832" t="s">
        <v>586</v>
      </c>
      <c r="I1300" s="832" t="s">
        <v>1428</v>
      </c>
      <c r="J1300" s="832" t="s">
        <v>1426</v>
      </c>
      <c r="K1300" s="832" t="s">
        <v>1429</v>
      </c>
      <c r="L1300" s="835">
        <v>1047.94</v>
      </c>
      <c r="M1300" s="835">
        <v>6287.64</v>
      </c>
      <c r="N1300" s="832">
        <v>6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12</v>
      </c>
      <c r="B1301" s="832" t="s">
        <v>1253</v>
      </c>
      <c r="C1301" s="832" t="s">
        <v>1259</v>
      </c>
      <c r="D1301" s="833" t="s">
        <v>2928</v>
      </c>
      <c r="E1301" s="834" t="s">
        <v>1273</v>
      </c>
      <c r="F1301" s="832" t="s">
        <v>1254</v>
      </c>
      <c r="G1301" s="832" t="s">
        <v>1447</v>
      </c>
      <c r="H1301" s="832" t="s">
        <v>586</v>
      </c>
      <c r="I1301" s="832" t="s">
        <v>1448</v>
      </c>
      <c r="J1301" s="832" t="s">
        <v>1449</v>
      </c>
      <c r="K1301" s="832" t="s">
        <v>1450</v>
      </c>
      <c r="L1301" s="835">
        <v>1435.18</v>
      </c>
      <c r="M1301" s="835">
        <v>1435.18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12</v>
      </c>
      <c r="B1302" s="832" t="s">
        <v>1253</v>
      </c>
      <c r="C1302" s="832" t="s">
        <v>1259</v>
      </c>
      <c r="D1302" s="833" t="s">
        <v>2928</v>
      </c>
      <c r="E1302" s="834" t="s">
        <v>1273</v>
      </c>
      <c r="F1302" s="832" t="s">
        <v>1254</v>
      </c>
      <c r="G1302" s="832" t="s">
        <v>1365</v>
      </c>
      <c r="H1302" s="832" t="s">
        <v>586</v>
      </c>
      <c r="I1302" s="832" t="s">
        <v>1366</v>
      </c>
      <c r="J1302" s="832" t="s">
        <v>1367</v>
      </c>
      <c r="K1302" s="832" t="s">
        <v>1368</v>
      </c>
      <c r="L1302" s="835">
        <v>229.72</v>
      </c>
      <c r="M1302" s="835">
        <v>229.72</v>
      </c>
      <c r="N1302" s="832">
        <v>1</v>
      </c>
      <c r="O1302" s="836">
        <v>0.5</v>
      </c>
      <c r="P1302" s="835">
        <v>229.72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12</v>
      </c>
      <c r="B1303" s="832" t="s">
        <v>1253</v>
      </c>
      <c r="C1303" s="832" t="s">
        <v>1259</v>
      </c>
      <c r="D1303" s="833" t="s">
        <v>2928</v>
      </c>
      <c r="E1303" s="834" t="s">
        <v>1273</v>
      </c>
      <c r="F1303" s="832" t="s">
        <v>1254</v>
      </c>
      <c r="G1303" s="832" t="s">
        <v>1373</v>
      </c>
      <c r="H1303" s="832" t="s">
        <v>586</v>
      </c>
      <c r="I1303" s="832" t="s">
        <v>1374</v>
      </c>
      <c r="J1303" s="832" t="s">
        <v>1375</v>
      </c>
      <c r="K1303" s="832" t="s">
        <v>1376</v>
      </c>
      <c r="L1303" s="835">
        <v>140.72</v>
      </c>
      <c r="M1303" s="835">
        <v>844.31999999999994</v>
      </c>
      <c r="N1303" s="832">
        <v>6</v>
      </c>
      <c r="O1303" s="836">
        <v>0.5</v>
      </c>
      <c r="P1303" s="835">
        <v>844.31999999999994</v>
      </c>
      <c r="Q1303" s="837">
        <v>1</v>
      </c>
      <c r="R1303" s="832">
        <v>6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12</v>
      </c>
      <c r="B1304" s="832" t="s">
        <v>1253</v>
      </c>
      <c r="C1304" s="832" t="s">
        <v>1259</v>
      </c>
      <c r="D1304" s="833" t="s">
        <v>2928</v>
      </c>
      <c r="E1304" s="834" t="s">
        <v>1273</v>
      </c>
      <c r="F1304" s="832" t="s">
        <v>1254</v>
      </c>
      <c r="G1304" s="832" t="s">
        <v>1311</v>
      </c>
      <c r="H1304" s="832" t="s">
        <v>586</v>
      </c>
      <c r="I1304" s="832" t="s">
        <v>1312</v>
      </c>
      <c r="J1304" s="832" t="s">
        <v>1313</v>
      </c>
      <c r="K1304" s="832" t="s">
        <v>1314</v>
      </c>
      <c r="L1304" s="835">
        <v>75.05</v>
      </c>
      <c r="M1304" s="835">
        <v>75.05</v>
      </c>
      <c r="N1304" s="832">
        <v>1</v>
      </c>
      <c r="O1304" s="836">
        <v>0.5</v>
      </c>
      <c r="P1304" s="835">
        <v>75.05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12</v>
      </c>
      <c r="B1305" s="832" t="s">
        <v>1253</v>
      </c>
      <c r="C1305" s="832" t="s">
        <v>1259</v>
      </c>
      <c r="D1305" s="833" t="s">
        <v>2928</v>
      </c>
      <c r="E1305" s="834" t="s">
        <v>1273</v>
      </c>
      <c r="F1305" s="832" t="s">
        <v>1254</v>
      </c>
      <c r="G1305" s="832" t="s">
        <v>1457</v>
      </c>
      <c r="H1305" s="832" t="s">
        <v>586</v>
      </c>
      <c r="I1305" s="832" t="s">
        <v>1809</v>
      </c>
      <c r="J1305" s="832" t="s">
        <v>1459</v>
      </c>
      <c r="K1305" s="832" t="s">
        <v>1810</v>
      </c>
      <c r="L1305" s="835">
        <v>91.78</v>
      </c>
      <c r="M1305" s="835">
        <v>183.56</v>
      </c>
      <c r="N1305" s="832">
        <v>2</v>
      </c>
      <c r="O1305" s="836">
        <v>0.5</v>
      </c>
      <c r="P1305" s="835">
        <v>183.56</v>
      </c>
      <c r="Q1305" s="837">
        <v>1</v>
      </c>
      <c r="R1305" s="832">
        <v>2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12</v>
      </c>
      <c r="B1306" s="832" t="s">
        <v>1253</v>
      </c>
      <c r="C1306" s="832" t="s">
        <v>1259</v>
      </c>
      <c r="D1306" s="833" t="s">
        <v>2928</v>
      </c>
      <c r="E1306" s="834" t="s">
        <v>1273</v>
      </c>
      <c r="F1306" s="832" t="s">
        <v>1254</v>
      </c>
      <c r="G1306" s="832" t="s">
        <v>1318</v>
      </c>
      <c r="H1306" s="832" t="s">
        <v>586</v>
      </c>
      <c r="I1306" s="832" t="s">
        <v>1319</v>
      </c>
      <c r="J1306" s="832" t="s">
        <v>718</v>
      </c>
      <c r="K1306" s="832" t="s">
        <v>848</v>
      </c>
      <c r="L1306" s="835">
        <v>163.54</v>
      </c>
      <c r="M1306" s="835">
        <v>817.69999999999993</v>
      </c>
      <c r="N1306" s="832">
        <v>5</v>
      </c>
      <c r="O1306" s="836">
        <v>3</v>
      </c>
      <c r="P1306" s="835">
        <v>654.16</v>
      </c>
      <c r="Q1306" s="837">
        <v>0.8</v>
      </c>
      <c r="R1306" s="832">
        <v>4</v>
      </c>
      <c r="S1306" s="837">
        <v>0.8</v>
      </c>
      <c r="T1306" s="836">
        <v>2</v>
      </c>
      <c r="U1306" s="838">
        <v>0.66666666666666663</v>
      </c>
    </row>
    <row r="1307" spans="1:21" ht="14.4" customHeight="1" x14ac:dyDescent="0.3">
      <c r="A1307" s="831">
        <v>12</v>
      </c>
      <c r="B1307" s="832" t="s">
        <v>1253</v>
      </c>
      <c r="C1307" s="832" t="s">
        <v>1259</v>
      </c>
      <c r="D1307" s="833" t="s">
        <v>2928</v>
      </c>
      <c r="E1307" s="834" t="s">
        <v>1273</v>
      </c>
      <c r="F1307" s="832" t="s">
        <v>1254</v>
      </c>
      <c r="G1307" s="832" t="s">
        <v>1320</v>
      </c>
      <c r="H1307" s="832" t="s">
        <v>628</v>
      </c>
      <c r="I1307" s="832" t="s">
        <v>1324</v>
      </c>
      <c r="J1307" s="832" t="s">
        <v>1325</v>
      </c>
      <c r="K1307" s="832" t="s">
        <v>1326</v>
      </c>
      <c r="L1307" s="835">
        <v>736.33</v>
      </c>
      <c r="M1307" s="835">
        <v>3681.65</v>
      </c>
      <c r="N1307" s="832">
        <v>5</v>
      </c>
      <c r="O1307" s="836">
        <v>2.5</v>
      </c>
      <c r="P1307" s="835">
        <v>3681.65</v>
      </c>
      <c r="Q1307" s="837">
        <v>1</v>
      </c>
      <c r="R1307" s="832">
        <v>5</v>
      </c>
      <c r="S1307" s="837">
        <v>1</v>
      </c>
      <c r="T1307" s="836">
        <v>2.5</v>
      </c>
      <c r="U1307" s="838">
        <v>1</v>
      </c>
    </row>
    <row r="1308" spans="1:21" ht="14.4" customHeight="1" x14ac:dyDescent="0.3">
      <c r="A1308" s="831">
        <v>12</v>
      </c>
      <c r="B1308" s="832" t="s">
        <v>1253</v>
      </c>
      <c r="C1308" s="832" t="s">
        <v>1259</v>
      </c>
      <c r="D1308" s="833" t="s">
        <v>2928</v>
      </c>
      <c r="E1308" s="834" t="s">
        <v>1273</v>
      </c>
      <c r="F1308" s="832" t="s">
        <v>1254</v>
      </c>
      <c r="G1308" s="832" t="s">
        <v>1320</v>
      </c>
      <c r="H1308" s="832" t="s">
        <v>628</v>
      </c>
      <c r="I1308" s="832" t="s">
        <v>1327</v>
      </c>
      <c r="J1308" s="832" t="s">
        <v>1325</v>
      </c>
      <c r="K1308" s="832" t="s">
        <v>1328</v>
      </c>
      <c r="L1308" s="835">
        <v>490.89</v>
      </c>
      <c r="M1308" s="835">
        <v>1472.67</v>
      </c>
      <c r="N1308" s="832">
        <v>3</v>
      </c>
      <c r="O1308" s="836">
        <v>3</v>
      </c>
      <c r="P1308" s="835">
        <v>490.89</v>
      </c>
      <c r="Q1308" s="837">
        <v>0.33333333333333331</v>
      </c>
      <c r="R1308" s="832">
        <v>1</v>
      </c>
      <c r="S1308" s="837">
        <v>0.33333333333333331</v>
      </c>
      <c r="T1308" s="836">
        <v>1</v>
      </c>
      <c r="U1308" s="838">
        <v>0.33333333333333331</v>
      </c>
    </row>
    <row r="1309" spans="1:21" ht="14.4" customHeight="1" x14ac:dyDescent="0.3">
      <c r="A1309" s="831">
        <v>12</v>
      </c>
      <c r="B1309" s="832" t="s">
        <v>1253</v>
      </c>
      <c r="C1309" s="832" t="s">
        <v>1259</v>
      </c>
      <c r="D1309" s="833" t="s">
        <v>2928</v>
      </c>
      <c r="E1309" s="834" t="s">
        <v>1273</v>
      </c>
      <c r="F1309" s="832" t="s">
        <v>1254</v>
      </c>
      <c r="G1309" s="832" t="s">
        <v>1320</v>
      </c>
      <c r="H1309" s="832" t="s">
        <v>628</v>
      </c>
      <c r="I1309" s="832" t="s">
        <v>1377</v>
      </c>
      <c r="J1309" s="832" t="s">
        <v>1325</v>
      </c>
      <c r="K1309" s="832" t="s">
        <v>1378</v>
      </c>
      <c r="L1309" s="835">
        <v>923.74</v>
      </c>
      <c r="M1309" s="835">
        <v>923.74</v>
      </c>
      <c r="N1309" s="832">
        <v>1</v>
      </c>
      <c r="O1309" s="836">
        <v>1</v>
      </c>
      <c r="P1309" s="835">
        <v>923.74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1253</v>
      </c>
      <c r="C1310" s="832" t="s">
        <v>1259</v>
      </c>
      <c r="D1310" s="833" t="s">
        <v>2928</v>
      </c>
      <c r="E1310" s="834" t="s">
        <v>1273</v>
      </c>
      <c r="F1310" s="832" t="s">
        <v>1254</v>
      </c>
      <c r="G1310" s="832" t="s">
        <v>1296</v>
      </c>
      <c r="H1310" s="832" t="s">
        <v>586</v>
      </c>
      <c r="I1310" s="832" t="s">
        <v>1297</v>
      </c>
      <c r="J1310" s="832" t="s">
        <v>1298</v>
      </c>
      <c r="K1310" s="832" t="s">
        <v>1299</v>
      </c>
      <c r="L1310" s="835">
        <v>77.599999999999994</v>
      </c>
      <c r="M1310" s="835">
        <v>77.599999999999994</v>
      </c>
      <c r="N1310" s="832">
        <v>1</v>
      </c>
      <c r="O1310" s="836">
        <v>0.5</v>
      </c>
      <c r="P1310" s="835">
        <v>77.599999999999994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12</v>
      </c>
      <c r="B1311" s="832" t="s">
        <v>1253</v>
      </c>
      <c r="C1311" s="832" t="s">
        <v>1259</v>
      </c>
      <c r="D1311" s="833" t="s">
        <v>2928</v>
      </c>
      <c r="E1311" s="834" t="s">
        <v>1273</v>
      </c>
      <c r="F1311" s="832" t="s">
        <v>1254</v>
      </c>
      <c r="G1311" s="832" t="s">
        <v>1347</v>
      </c>
      <c r="H1311" s="832" t="s">
        <v>586</v>
      </c>
      <c r="I1311" s="832" t="s">
        <v>1348</v>
      </c>
      <c r="J1311" s="832" t="s">
        <v>1349</v>
      </c>
      <c r="K1311" s="832" t="s">
        <v>1350</v>
      </c>
      <c r="L1311" s="835">
        <v>174.59</v>
      </c>
      <c r="M1311" s="835">
        <v>2444.2599999999998</v>
      </c>
      <c r="N1311" s="832">
        <v>14</v>
      </c>
      <c r="O1311" s="836">
        <v>5.5</v>
      </c>
      <c r="P1311" s="835">
        <v>1920.4899999999998</v>
      </c>
      <c r="Q1311" s="837">
        <v>0.7857142857142857</v>
      </c>
      <c r="R1311" s="832">
        <v>11</v>
      </c>
      <c r="S1311" s="837">
        <v>0.7857142857142857</v>
      </c>
      <c r="T1311" s="836">
        <v>5</v>
      </c>
      <c r="U1311" s="838">
        <v>0.90909090909090906</v>
      </c>
    </row>
    <row r="1312" spans="1:21" ht="14.4" customHeight="1" x14ac:dyDescent="0.3">
      <c r="A1312" s="831">
        <v>12</v>
      </c>
      <c r="B1312" s="832" t="s">
        <v>1253</v>
      </c>
      <c r="C1312" s="832" t="s">
        <v>1259</v>
      </c>
      <c r="D1312" s="833" t="s">
        <v>2928</v>
      </c>
      <c r="E1312" s="834" t="s">
        <v>1273</v>
      </c>
      <c r="F1312" s="832" t="s">
        <v>1254</v>
      </c>
      <c r="G1312" s="832" t="s">
        <v>2758</v>
      </c>
      <c r="H1312" s="832" t="s">
        <v>586</v>
      </c>
      <c r="I1312" s="832" t="s">
        <v>2759</v>
      </c>
      <c r="J1312" s="832" t="s">
        <v>2760</v>
      </c>
      <c r="K1312" s="832" t="s">
        <v>2761</v>
      </c>
      <c r="L1312" s="835">
        <v>168.9</v>
      </c>
      <c r="M1312" s="835">
        <v>168.9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12</v>
      </c>
      <c r="B1313" s="832" t="s">
        <v>1253</v>
      </c>
      <c r="C1313" s="832" t="s">
        <v>1259</v>
      </c>
      <c r="D1313" s="833" t="s">
        <v>2928</v>
      </c>
      <c r="E1313" s="834" t="s">
        <v>1273</v>
      </c>
      <c r="F1313" s="832" t="s">
        <v>1254</v>
      </c>
      <c r="G1313" s="832" t="s">
        <v>1379</v>
      </c>
      <c r="H1313" s="832" t="s">
        <v>586</v>
      </c>
      <c r="I1313" s="832" t="s">
        <v>1380</v>
      </c>
      <c r="J1313" s="832" t="s">
        <v>1381</v>
      </c>
      <c r="K1313" s="832" t="s">
        <v>1382</v>
      </c>
      <c r="L1313" s="835">
        <v>78.33</v>
      </c>
      <c r="M1313" s="835">
        <v>313.32</v>
      </c>
      <c r="N1313" s="832">
        <v>4</v>
      </c>
      <c r="O1313" s="836">
        <v>1.5</v>
      </c>
      <c r="P1313" s="835">
        <v>313.32</v>
      </c>
      <c r="Q1313" s="837">
        <v>1</v>
      </c>
      <c r="R1313" s="832">
        <v>4</v>
      </c>
      <c r="S1313" s="837">
        <v>1</v>
      </c>
      <c r="T1313" s="836">
        <v>1.5</v>
      </c>
      <c r="U1313" s="838">
        <v>1</v>
      </c>
    </row>
    <row r="1314" spans="1:21" ht="14.4" customHeight="1" x14ac:dyDescent="0.3">
      <c r="A1314" s="831">
        <v>12</v>
      </c>
      <c r="B1314" s="832" t="s">
        <v>1253</v>
      </c>
      <c r="C1314" s="832" t="s">
        <v>1259</v>
      </c>
      <c r="D1314" s="833" t="s">
        <v>2928</v>
      </c>
      <c r="E1314" s="834" t="s">
        <v>1273</v>
      </c>
      <c r="F1314" s="832" t="s">
        <v>1254</v>
      </c>
      <c r="G1314" s="832" t="s">
        <v>1355</v>
      </c>
      <c r="H1314" s="832" t="s">
        <v>586</v>
      </c>
      <c r="I1314" s="832" t="s">
        <v>1482</v>
      </c>
      <c r="J1314" s="832" t="s">
        <v>750</v>
      </c>
      <c r="K1314" s="832" t="s">
        <v>1483</v>
      </c>
      <c r="L1314" s="835">
        <v>103.67</v>
      </c>
      <c r="M1314" s="835">
        <v>103.67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12</v>
      </c>
      <c r="B1315" s="832" t="s">
        <v>1253</v>
      </c>
      <c r="C1315" s="832" t="s">
        <v>1259</v>
      </c>
      <c r="D1315" s="833" t="s">
        <v>2928</v>
      </c>
      <c r="E1315" s="834" t="s">
        <v>1273</v>
      </c>
      <c r="F1315" s="832" t="s">
        <v>1254</v>
      </c>
      <c r="G1315" s="832" t="s">
        <v>1846</v>
      </c>
      <c r="H1315" s="832" t="s">
        <v>628</v>
      </c>
      <c r="I1315" s="832" t="s">
        <v>2762</v>
      </c>
      <c r="J1315" s="832" t="s">
        <v>861</v>
      </c>
      <c r="K1315" s="832" t="s">
        <v>1122</v>
      </c>
      <c r="L1315" s="835">
        <v>47.7</v>
      </c>
      <c r="M1315" s="835">
        <v>47.7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12</v>
      </c>
      <c r="B1316" s="832" t="s">
        <v>1253</v>
      </c>
      <c r="C1316" s="832" t="s">
        <v>1259</v>
      </c>
      <c r="D1316" s="833" t="s">
        <v>2928</v>
      </c>
      <c r="E1316" s="834" t="s">
        <v>1273</v>
      </c>
      <c r="F1316" s="832" t="s">
        <v>1254</v>
      </c>
      <c r="G1316" s="832" t="s">
        <v>1329</v>
      </c>
      <c r="H1316" s="832" t="s">
        <v>586</v>
      </c>
      <c r="I1316" s="832" t="s">
        <v>1330</v>
      </c>
      <c r="J1316" s="832" t="s">
        <v>624</v>
      </c>
      <c r="K1316" s="832" t="s">
        <v>1331</v>
      </c>
      <c r="L1316" s="835">
        <v>108.44</v>
      </c>
      <c r="M1316" s="835">
        <v>108.44</v>
      </c>
      <c r="N1316" s="832">
        <v>1</v>
      </c>
      <c r="O1316" s="836">
        <v>0.5</v>
      </c>
      <c r="P1316" s="835">
        <v>108.44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12</v>
      </c>
      <c r="B1317" s="832" t="s">
        <v>1253</v>
      </c>
      <c r="C1317" s="832" t="s">
        <v>1259</v>
      </c>
      <c r="D1317" s="833" t="s">
        <v>2928</v>
      </c>
      <c r="E1317" s="834" t="s">
        <v>1273</v>
      </c>
      <c r="F1317" s="832" t="s">
        <v>1254</v>
      </c>
      <c r="G1317" s="832" t="s">
        <v>1329</v>
      </c>
      <c r="H1317" s="832" t="s">
        <v>586</v>
      </c>
      <c r="I1317" s="832" t="s">
        <v>1330</v>
      </c>
      <c r="J1317" s="832" t="s">
        <v>624</v>
      </c>
      <c r="K1317" s="832" t="s">
        <v>1331</v>
      </c>
      <c r="L1317" s="835">
        <v>127.91</v>
      </c>
      <c r="M1317" s="835">
        <v>255.82</v>
      </c>
      <c r="N1317" s="832">
        <v>2</v>
      </c>
      <c r="O1317" s="836">
        <v>1</v>
      </c>
      <c r="P1317" s="835">
        <v>255.82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12</v>
      </c>
      <c r="B1318" s="832" t="s">
        <v>1253</v>
      </c>
      <c r="C1318" s="832" t="s">
        <v>1259</v>
      </c>
      <c r="D1318" s="833" t="s">
        <v>2928</v>
      </c>
      <c r="E1318" s="834" t="s">
        <v>1273</v>
      </c>
      <c r="F1318" s="832" t="s">
        <v>1254</v>
      </c>
      <c r="G1318" s="832" t="s">
        <v>2050</v>
      </c>
      <c r="H1318" s="832" t="s">
        <v>586</v>
      </c>
      <c r="I1318" s="832" t="s">
        <v>2051</v>
      </c>
      <c r="J1318" s="832" t="s">
        <v>2052</v>
      </c>
      <c r="K1318" s="832" t="s">
        <v>2053</v>
      </c>
      <c r="L1318" s="835">
        <v>87.67</v>
      </c>
      <c r="M1318" s="835">
        <v>87.67</v>
      </c>
      <c r="N1318" s="832">
        <v>1</v>
      </c>
      <c r="O1318" s="836">
        <v>1</v>
      </c>
      <c r="P1318" s="835">
        <v>87.67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12</v>
      </c>
      <c r="B1319" s="832" t="s">
        <v>1253</v>
      </c>
      <c r="C1319" s="832" t="s">
        <v>1259</v>
      </c>
      <c r="D1319" s="833" t="s">
        <v>2928</v>
      </c>
      <c r="E1319" s="834" t="s">
        <v>1273</v>
      </c>
      <c r="F1319" s="832" t="s">
        <v>1254</v>
      </c>
      <c r="G1319" s="832" t="s">
        <v>1385</v>
      </c>
      <c r="H1319" s="832" t="s">
        <v>586</v>
      </c>
      <c r="I1319" s="832" t="s">
        <v>1386</v>
      </c>
      <c r="J1319" s="832" t="s">
        <v>1387</v>
      </c>
      <c r="K1319" s="832" t="s">
        <v>1388</v>
      </c>
      <c r="L1319" s="835">
        <v>432.12</v>
      </c>
      <c r="M1319" s="835">
        <v>3456.9600000000005</v>
      </c>
      <c r="N1319" s="832">
        <v>8</v>
      </c>
      <c r="O1319" s="836">
        <v>3</v>
      </c>
      <c r="P1319" s="835">
        <v>2160.6000000000004</v>
      </c>
      <c r="Q1319" s="837">
        <v>0.625</v>
      </c>
      <c r="R1319" s="832">
        <v>5</v>
      </c>
      <c r="S1319" s="837">
        <v>0.625</v>
      </c>
      <c r="T1319" s="836">
        <v>2</v>
      </c>
      <c r="U1319" s="838">
        <v>0.66666666666666663</v>
      </c>
    </row>
    <row r="1320" spans="1:21" ht="14.4" customHeight="1" x14ac:dyDescent="0.3">
      <c r="A1320" s="831">
        <v>12</v>
      </c>
      <c r="B1320" s="832" t="s">
        <v>1253</v>
      </c>
      <c r="C1320" s="832" t="s">
        <v>1259</v>
      </c>
      <c r="D1320" s="833" t="s">
        <v>2928</v>
      </c>
      <c r="E1320" s="834" t="s">
        <v>1273</v>
      </c>
      <c r="F1320" s="832" t="s">
        <v>1254</v>
      </c>
      <c r="G1320" s="832" t="s">
        <v>1385</v>
      </c>
      <c r="H1320" s="832" t="s">
        <v>586</v>
      </c>
      <c r="I1320" s="832" t="s">
        <v>2020</v>
      </c>
      <c r="J1320" s="832" t="s">
        <v>1491</v>
      </c>
      <c r="K1320" s="832" t="s">
        <v>1690</v>
      </c>
      <c r="L1320" s="835">
        <v>89.88</v>
      </c>
      <c r="M1320" s="835">
        <v>269.64</v>
      </c>
      <c r="N1320" s="832">
        <v>3</v>
      </c>
      <c r="O1320" s="836">
        <v>1</v>
      </c>
      <c r="P1320" s="835">
        <v>269.64</v>
      </c>
      <c r="Q1320" s="837">
        <v>1</v>
      </c>
      <c r="R1320" s="832">
        <v>3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12</v>
      </c>
      <c r="B1321" s="832" t="s">
        <v>1253</v>
      </c>
      <c r="C1321" s="832" t="s">
        <v>1259</v>
      </c>
      <c r="D1321" s="833" t="s">
        <v>2928</v>
      </c>
      <c r="E1321" s="834" t="s">
        <v>1273</v>
      </c>
      <c r="F1321" s="832" t="s">
        <v>1254</v>
      </c>
      <c r="G1321" s="832" t="s">
        <v>1385</v>
      </c>
      <c r="H1321" s="832" t="s">
        <v>586</v>
      </c>
      <c r="I1321" s="832" t="s">
        <v>1487</v>
      </c>
      <c r="J1321" s="832" t="s">
        <v>1387</v>
      </c>
      <c r="K1321" s="832" t="s">
        <v>1388</v>
      </c>
      <c r="L1321" s="835">
        <v>432.12</v>
      </c>
      <c r="M1321" s="835">
        <v>2592.7200000000003</v>
      </c>
      <c r="N1321" s="832">
        <v>6</v>
      </c>
      <c r="O1321" s="836">
        <v>1.5</v>
      </c>
      <c r="P1321" s="835">
        <v>1296.3600000000001</v>
      </c>
      <c r="Q1321" s="837">
        <v>0.5</v>
      </c>
      <c r="R1321" s="832">
        <v>3</v>
      </c>
      <c r="S1321" s="837">
        <v>0.5</v>
      </c>
      <c r="T1321" s="836">
        <v>0.5</v>
      </c>
      <c r="U1321" s="838">
        <v>0.33333333333333331</v>
      </c>
    </row>
    <row r="1322" spans="1:21" ht="14.4" customHeight="1" x14ac:dyDescent="0.3">
      <c r="A1322" s="831">
        <v>12</v>
      </c>
      <c r="B1322" s="832" t="s">
        <v>1253</v>
      </c>
      <c r="C1322" s="832" t="s">
        <v>1259</v>
      </c>
      <c r="D1322" s="833" t="s">
        <v>2928</v>
      </c>
      <c r="E1322" s="834" t="s">
        <v>1273</v>
      </c>
      <c r="F1322" s="832" t="s">
        <v>1254</v>
      </c>
      <c r="G1322" s="832" t="s">
        <v>1385</v>
      </c>
      <c r="H1322" s="832" t="s">
        <v>586</v>
      </c>
      <c r="I1322" s="832" t="s">
        <v>1488</v>
      </c>
      <c r="J1322" s="832" t="s">
        <v>1387</v>
      </c>
      <c r="K1322" s="832" t="s">
        <v>1489</v>
      </c>
      <c r="L1322" s="835">
        <v>648.16999999999996</v>
      </c>
      <c r="M1322" s="835">
        <v>1944.5099999999998</v>
      </c>
      <c r="N1322" s="832">
        <v>3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12</v>
      </c>
      <c r="B1323" s="832" t="s">
        <v>1253</v>
      </c>
      <c r="C1323" s="832" t="s">
        <v>1259</v>
      </c>
      <c r="D1323" s="833" t="s">
        <v>2928</v>
      </c>
      <c r="E1323" s="834" t="s">
        <v>1273</v>
      </c>
      <c r="F1323" s="832" t="s">
        <v>1254</v>
      </c>
      <c r="G1323" s="832" t="s">
        <v>1385</v>
      </c>
      <c r="H1323" s="832" t="s">
        <v>586</v>
      </c>
      <c r="I1323" s="832" t="s">
        <v>1494</v>
      </c>
      <c r="J1323" s="832" t="s">
        <v>1491</v>
      </c>
      <c r="K1323" s="832" t="s">
        <v>1492</v>
      </c>
      <c r="L1323" s="835">
        <v>89.88</v>
      </c>
      <c r="M1323" s="835">
        <v>269.64</v>
      </c>
      <c r="N1323" s="832">
        <v>3</v>
      </c>
      <c r="O1323" s="836">
        <v>1</v>
      </c>
      <c r="P1323" s="835">
        <v>269.64</v>
      </c>
      <c r="Q1323" s="837">
        <v>1</v>
      </c>
      <c r="R1323" s="832">
        <v>3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12</v>
      </c>
      <c r="B1324" s="832" t="s">
        <v>1253</v>
      </c>
      <c r="C1324" s="832" t="s">
        <v>1259</v>
      </c>
      <c r="D1324" s="833" t="s">
        <v>2928</v>
      </c>
      <c r="E1324" s="834" t="s">
        <v>1273</v>
      </c>
      <c r="F1324" s="832" t="s">
        <v>1254</v>
      </c>
      <c r="G1324" s="832" t="s">
        <v>2763</v>
      </c>
      <c r="H1324" s="832" t="s">
        <v>586</v>
      </c>
      <c r="I1324" s="832" t="s">
        <v>2764</v>
      </c>
      <c r="J1324" s="832" t="s">
        <v>2765</v>
      </c>
      <c r="K1324" s="832" t="s">
        <v>2766</v>
      </c>
      <c r="L1324" s="835">
        <v>105.44</v>
      </c>
      <c r="M1324" s="835">
        <v>105.44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12</v>
      </c>
      <c r="B1325" s="832" t="s">
        <v>1253</v>
      </c>
      <c r="C1325" s="832" t="s">
        <v>1259</v>
      </c>
      <c r="D1325" s="833" t="s">
        <v>2928</v>
      </c>
      <c r="E1325" s="834" t="s">
        <v>1273</v>
      </c>
      <c r="F1325" s="832" t="s">
        <v>1254</v>
      </c>
      <c r="G1325" s="832" t="s">
        <v>1332</v>
      </c>
      <c r="H1325" s="832" t="s">
        <v>586</v>
      </c>
      <c r="I1325" s="832" t="s">
        <v>1333</v>
      </c>
      <c r="J1325" s="832" t="s">
        <v>1334</v>
      </c>
      <c r="K1325" s="832" t="s">
        <v>1335</v>
      </c>
      <c r="L1325" s="835">
        <v>308.69</v>
      </c>
      <c r="M1325" s="835">
        <v>308.69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12</v>
      </c>
      <c r="B1326" s="832" t="s">
        <v>1253</v>
      </c>
      <c r="C1326" s="832" t="s">
        <v>1259</v>
      </c>
      <c r="D1326" s="833" t="s">
        <v>2928</v>
      </c>
      <c r="E1326" s="834" t="s">
        <v>1273</v>
      </c>
      <c r="F1326" s="832" t="s">
        <v>1254</v>
      </c>
      <c r="G1326" s="832" t="s">
        <v>1389</v>
      </c>
      <c r="H1326" s="832" t="s">
        <v>586</v>
      </c>
      <c r="I1326" s="832" t="s">
        <v>1390</v>
      </c>
      <c r="J1326" s="832" t="s">
        <v>1391</v>
      </c>
      <c r="K1326" s="832" t="s">
        <v>1392</v>
      </c>
      <c r="L1326" s="835">
        <v>128.69999999999999</v>
      </c>
      <c r="M1326" s="835">
        <v>128.69999999999999</v>
      </c>
      <c r="N1326" s="832">
        <v>1</v>
      </c>
      <c r="O1326" s="836">
        <v>0.5</v>
      </c>
      <c r="P1326" s="835">
        <v>128.69999999999999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12</v>
      </c>
      <c r="B1327" s="832" t="s">
        <v>1253</v>
      </c>
      <c r="C1327" s="832" t="s">
        <v>1259</v>
      </c>
      <c r="D1327" s="833" t="s">
        <v>2928</v>
      </c>
      <c r="E1327" s="834" t="s">
        <v>1273</v>
      </c>
      <c r="F1327" s="832" t="s">
        <v>1254</v>
      </c>
      <c r="G1327" s="832" t="s">
        <v>1495</v>
      </c>
      <c r="H1327" s="832" t="s">
        <v>586</v>
      </c>
      <c r="I1327" s="832" t="s">
        <v>1496</v>
      </c>
      <c r="J1327" s="832" t="s">
        <v>1497</v>
      </c>
      <c r="K1327" s="832" t="s">
        <v>1498</v>
      </c>
      <c r="L1327" s="835">
        <v>0</v>
      </c>
      <c r="M1327" s="835">
        <v>0</v>
      </c>
      <c r="N1327" s="832">
        <v>6</v>
      </c>
      <c r="O1327" s="836">
        <v>1</v>
      </c>
      <c r="P1327" s="835">
        <v>0</v>
      </c>
      <c r="Q1327" s="837"/>
      <c r="R1327" s="832">
        <v>6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12</v>
      </c>
      <c r="B1328" s="832" t="s">
        <v>1253</v>
      </c>
      <c r="C1328" s="832" t="s">
        <v>1259</v>
      </c>
      <c r="D1328" s="833" t="s">
        <v>2928</v>
      </c>
      <c r="E1328" s="834" t="s">
        <v>1273</v>
      </c>
      <c r="F1328" s="832" t="s">
        <v>1254</v>
      </c>
      <c r="G1328" s="832" t="s">
        <v>1501</v>
      </c>
      <c r="H1328" s="832" t="s">
        <v>586</v>
      </c>
      <c r="I1328" s="832" t="s">
        <v>1502</v>
      </c>
      <c r="J1328" s="832" t="s">
        <v>1503</v>
      </c>
      <c r="K1328" s="832" t="s">
        <v>1504</v>
      </c>
      <c r="L1328" s="835">
        <v>100.1</v>
      </c>
      <c r="M1328" s="835">
        <v>100.1</v>
      </c>
      <c r="N1328" s="832">
        <v>1</v>
      </c>
      <c r="O1328" s="836">
        <v>0.5</v>
      </c>
      <c r="P1328" s="835">
        <v>100.1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12</v>
      </c>
      <c r="B1329" s="832" t="s">
        <v>1253</v>
      </c>
      <c r="C1329" s="832" t="s">
        <v>1259</v>
      </c>
      <c r="D1329" s="833" t="s">
        <v>2928</v>
      </c>
      <c r="E1329" s="834" t="s">
        <v>1273</v>
      </c>
      <c r="F1329" s="832" t="s">
        <v>1254</v>
      </c>
      <c r="G1329" s="832" t="s">
        <v>1316</v>
      </c>
      <c r="H1329" s="832" t="s">
        <v>628</v>
      </c>
      <c r="I1329" s="832" t="s">
        <v>1209</v>
      </c>
      <c r="J1329" s="832" t="s">
        <v>847</v>
      </c>
      <c r="K1329" s="832" t="s">
        <v>848</v>
      </c>
      <c r="L1329" s="835">
        <v>0</v>
      </c>
      <c r="M1329" s="835">
        <v>0</v>
      </c>
      <c r="N1329" s="832">
        <v>4</v>
      </c>
      <c r="O1329" s="836">
        <v>2.5</v>
      </c>
      <c r="P1329" s="835">
        <v>0</v>
      </c>
      <c r="Q1329" s="837"/>
      <c r="R1329" s="832">
        <v>2</v>
      </c>
      <c r="S1329" s="837">
        <v>0.5</v>
      </c>
      <c r="T1329" s="836">
        <v>0.5</v>
      </c>
      <c r="U1329" s="838">
        <v>0.2</v>
      </c>
    </row>
    <row r="1330" spans="1:21" ht="14.4" customHeight="1" x14ac:dyDescent="0.3">
      <c r="A1330" s="831">
        <v>12</v>
      </c>
      <c r="B1330" s="832" t="s">
        <v>1253</v>
      </c>
      <c r="C1330" s="832" t="s">
        <v>1259</v>
      </c>
      <c r="D1330" s="833" t="s">
        <v>2928</v>
      </c>
      <c r="E1330" s="834" t="s">
        <v>1273</v>
      </c>
      <c r="F1330" s="832" t="s">
        <v>1254</v>
      </c>
      <c r="G1330" s="832" t="s">
        <v>1508</v>
      </c>
      <c r="H1330" s="832" t="s">
        <v>586</v>
      </c>
      <c r="I1330" s="832" t="s">
        <v>1509</v>
      </c>
      <c r="J1330" s="832" t="s">
        <v>1510</v>
      </c>
      <c r="K1330" s="832" t="s">
        <v>1511</v>
      </c>
      <c r="L1330" s="835">
        <v>1543.27</v>
      </c>
      <c r="M1330" s="835">
        <v>1543.27</v>
      </c>
      <c r="N1330" s="832">
        <v>1</v>
      </c>
      <c r="O1330" s="836">
        <v>1</v>
      </c>
      <c r="P1330" s="835">
        <v>1543.27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12</v>
      </c>
      <c r="B1331" s="832" t="s">
        <v>1253</v>
      </c>
      <c r="C1331" s="832" t="s">
        <v>1259</v>
      </c>
      <c r="D1331" s="833" t="s">
        <v>2928</v>
      </c>
      <c r="E1331" s="834" t="s">
        <v>1273</v>
      </c>
      <c r="F1331" s="832" t="s">
        <v>1254</v>
      </c>
      <c r="G1331" s="832" t="s">
        <v>1508</v>
      </c>
      <c r="H1331" s="832" t="s">
        <v>586</v>
      </c>
      <c r="I1331" s="832" t="s">
        <v>1512</v>
      </c>
      <c r="J1331" s="832" t="s">
        <v>1510</v>
      </c>
      <c r="K1331" s="832" t="s">
        <v>1513</v>
      </c>
      <c r="L1331" s="835">
        <v>3086.53</v>
      </c>
      <c r="M1331" s="835">
        <v>18519.18</v>
      </c>
      <c r="N1331" s="832">
        <v>6</v>
      </c>
      <c r="O1331" s="836">
        <v>6</v>
      </c>
      <c r="P1331" s="835">
        <v>15432.650000000001</v>
      </c>
      <c r="Q1331" s="837">
        <v>0.83333333333333337</v>
      </c>
      <c r="R1331" s="832">
        <v>5</v>
      </c>
      <c r="S1331" s="837">
        <v>0.83333333333333337</v>
      </c>
      <c r="T1331" s="836">
        <v>5</v>
      </c>
      <c r="U1331" s="838">
        <v>0.83333333333333337</v>
      </c>
    </row>
    <row r="1332" spans="1:21" ht="14.4" customHeight="1" x14ac:dyDescent="0.3">
      <c r="A1332" s="831">
        <v>12</v>
      </c>
      <c r="B1332" s="832" t="s">
        <v>1253</v>
      </c>
      <c r="C1332" s="832" t="s">
        <v>1259</v>
      </c>
      <c r="D1332" s="833" t="s">
        <v>2928</v>
      </c>
      <c r="E1332" s="834" t="s">
        <v>1273</v>
      </c>
      <c r="F1332" s="832" t="s">
        <v>1254</v>
      </c>
      <c r="G1332" s="832" t="s">
        <v>1307</v>
      </c>
      <c r="H1332" s="832" t="s">
        <v>586</v>
      </c>
      <c r="I1332" s="832" t="s">
        <v>1308</v>
      </c>
      <c r="J1332" s="832" t="s">
        <v>1309</v>
      </c>
      <c r="K1332" s="832" t="s">
        <v>1310</v>
      </c>
      <c r="L1332" s="835">
        <v>42.54</v>
      </c>
      <c r="M1332" s="835">
        <v>212.7</v>
      </c>
      <c r="N1332" s="832">
        <v>5</v>
      </c>
      <c r="O1332" s="836">
        <v>4</v>
      </c>
      <c r="P1332" s="835">
        <v>212.7</v>
      </c>
      <c r="Q1332" s="837">
        <v>1</v>
      </c>
      <c r="R1332" s="832">
        <v>5</v>
      </c>
      <c r="S1332" s="837">
        <v>1</v>
      </c>
      <c r="T1332" s="836">
        <v>4</v>
      </c>
      <c r="U1332" s="838">
        <v>1</v>
      </c>
    </row>
    <row r="1333" spans="1:21" ht="14.4" customHeight="1" x14ac:dyDescent="0.3">
      <c r="A1333" s="831">
        <v>12</v>
      </c>
      <c r="B1333" s="832" t="s">
        <v>1253</v>
      </c>
      <c r="C1333" s="832" t="s">
        <v>1259</v>
      </c>
      <c r="D1333" s="833" t="s">
        <v>2928</v>
      </c>
      <c r="E1333" s="834" t="s">
        <v>1273</v>
      </c>
      <c r="F1333" s="832" t="s">
        <v>1254</v>
      </c>
      <c r="G1333" s="832" t="s">
        <v>1307</v>
      </c>
      <c r="H1333" s="832" t="s">
        <v>586</v>
      </c>
      <c r="I1333" s="832" t="s">
        <v>1358</v>
      </c>
      <c r="J1333" s="832" t="s">
        <v>983</v>
      </c>
      <c r="K1333" s="832" t="s">
        <v>1310</v>
      </c>
      <c r="L1333" s="835">
        <v>42.54</v>
      </c>
      <c r="M1333" s="835">
        <v>42.54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12</v>
      </c>
      <c r="B1334" s="832" t="s">
        <v>1253</v>
      </c>
      <c r="C1334" s="832" t="s">
        <v>1259</v>
      </c>
      <c r="D1334" s="833" t="s">
        <v>2928</v>
      </c>
      <c r="E1334" s="834" t="s">
        <v>1273</v>
      </c>
      <c r="F1334" s="832" t="s">
        <v>1254</v>
      </c>
      <c r="G1334" s="832" t="s">
        <v>1307</v>
      </c>
      <c r="H1334" s="832" t="s">
        <v>586</v>
      </c>
      <c r="I1334" s="832" t="s">
        <v>1351</v>
      </c>
      <c r="J1334" s="832" t="s">
        <v>1309</v>
      </c>
      <c r="K1334" s="832" t="s">
        <v>1352</v>
      </c>
      <c r="L1334" s="835">
        <v>59.56</v>
      </c>
      <c r="M1334" s="835">
        <v>178.68</v>
      </c>
      <c r="N1334" s="832">
        <v>3</v>
      </c>
      <c r="O1334" s="836">
        <v>2</v>
      </c>
      <c r="P1334" s="835">
        <v>119.12</v>
      </c>
      <c r="Q1334" s="837">
        <v>0.66666666666666663</v>
      </c>
      <c r="R1334" s="832">
        <v>2</v>
      </c>
      <c r="S1334" s="837">
        <v>0.66666666666666663</v>
      </c>
      <c r="T1334" s="836">
        <v>1</v>
      </c>
      <c r="U1334" s="838">
        <v>0.5</v>
      </c>
    </row>
    <row r="1335" spans="1:21" ht="14.4" customHeight="1" x14ac:dyDescent="0.3">
      <c r="A1335" s="831">
        <v>12</v>
      </c>
      <c r="B1335" s="832" t="s">
        <v>1253</v>
      </c>
      <c r="C1335" s="832" t="s">
        <v>1259</v>
      </c>
      <c r="D1335" s="833" t="s">
        <v>2928</v>
      </c>
      <c r="E1335" s="834" t="s">
        <v>1273</v>
      </c>
      <c r="F1335" s="832" t="s">
        <v>1254</v>
      </c>
      <c r="G1335" s="832" t="s">
        <v>1514</v>
      </c>
      <c r="H1335" s="832" t="s">
        <v>628</v>
      </c>
      <c r="I1335" s="832" t="s">
        <v>1855</v>
      </c>
      <c r="J1335" s="832" t="s">
        <v>721</v>
      </c>
      <c r="K1335" s="832" t="s">
        <v>1856</v>
      </c>
      <c r="L1335" s="835">
        <v>100.1</v>
      </c>
      <c r="M1335" s="835">
        <v>100.1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12</v>
      </c>
      <c r="B1336" s="832" t="s">
        <v>1253</v>
      </c>
      <c r="C1336" s="832" t="s">
        <v>1259</v>
      </c>
      <c r="D1336" s="833" t="s">
        <v>2928</v>
      </c>
      <c r="E1336" s="834" t="s">
        <v>1273</v>
      </c>
      <c r="F1336" s="832" t="s">
        <v>1254</v>
      </c>
      <c r="G1336" s="832" t="s">
        <v>1514</v>
      </c>
      <c r="H1336" s="832" t="s">
        <v>586</v>
      </c>
      <c r="I1336" s="832" t="s">
        <v>1515</v>
      </c>
      <c r="J1336" s="832" t="s">
        <v>1516</v>
      </c>
      <c r="K1336" s="832" t="s">
        <v>1517</v>
      </c>
      <c r="L1336" s="835">
        <v>333.68</v>
      </c>
      <c r="M1336" s="835">
        <v>1001.04</v>
      </c>
      <c r="N1336" s="832">
        <v>3</v>
      </c>
      <c r="O1336" s="836">
        <v>2.5</v>
      </c>
      <c r="P1336" s="835">
        <v>667.36</v>
      </c>
      <c r="Q1336" s="837">
        <v>0.66666666666666674</v>
      </c>
      <c r="R1336" s="832">
        <v>2</v>
      </c>
      <c r="S1336" s="837">
        <v>0.66666666666666663</v>
      </c>
      <c r="T1336" s="836">
        <v>1.5</v>
      </c>
      <c r="U1336" s="838">
        <v>0.6</v>
      </c>
    </row>
    <row r="1337" spans="1:21" ht="14.4" customHeight="1" x14ac:dyDescent="0.3">
      <c r="A1337" s="831">
        <v>12</v>
      </c>
      <c r="B1337" s="832" t="s">
        <v>1253</v>
      </c>
      <c r="C1337" s="832" t="s">
        <v>1259</v>
      </c>
      <c r="D1337" s="833" t="s">
        <v>2928</v>
      </c>
      <c r="E1337" s="834" t="s">
        <v>1273</v>
      </c>
      <c r="F1337" s="832" t="s">
        <v>1254</v>
      </c>
      <c r="G1337" s="832" t="s">
        <v>1514</v>
      </c>
      <c r="H1337" s="832" t="s">
        <v>628</v>
      </c>
      <c r="I1337" s="832" t="s">
        <v>1140</v>
      </c>
      <c r="J1337" s="832" t="s">
        <v>721</v>
      </c>
      <c r="K1337" s="832" t="s">
        <v>1141</v>
      </c>
      <c r="L1337" s="835">
        <v>300.31</v>
      </c>
      <c r="M1337" s="835">
        <v>2702.79</v>
      </c>
      <c r="N1337" s="832">
        <v>9</v>
      </c>
      <c r="O1337" s="836">
        <v>8</v>
      </c>
      <c r="P1337" s="835">
        <v>1801.86</v>
      </c>
      <c r="Q1337" s="837">
        <v>0.66666666666666663</v>
      </c>
      <c r="R1337" s="832">
        <v>6</v>
      </c>
      <c r="S1337" s="837">
        <v>0.66666666666666663</v>
      </c>
      <c r="T1337" s="836">
        <v>5</v>
      </c>
      <c r="U1337" s="838">
        <v>0.625</v>
      </c>
    </row>
    <row r="1338" spans="1:21" ht="14.4" customHeight="1" x14ac:dyDescent="0.3">
      <c r="A1338" s="831">
        <v>12</v>
      </c>
      <c r="B1338" s="832" t="s">
        <v>1253</v>
      </c>
      <c r="C1338" s="832" t="s">
        <v>1259</v>
      </c>
      <c r="D1338" s="833" t="s">
        <v>2928</v>
      </c>
      <c r="E1338" s="834" t="s">
        <v>1273</v>
      </c>
      <c r="F1338" s="832" t="s">
        <v>1254</v>
      </c>
      <c r="G1338" s="832" t="s">
        <v>1393</v>
      </c>
      <c r="H1338" s="832" t="s">
        <v>586</v>
      </c>
      <c r="I1338" s="832" t="s">
        <v>1394</v>
      </c>
      <c r="J1338" s="832" t="s">
        <v>1395</v>
      </c>
      <c r="K1338" s="832" t="s">
        <v>1396</v>
      </c>
      <c r="L1338" s="835">
        <v>1514.87</v>
      </c>
      <c r="M1338" s="835">
        <v>3029.74</v>
      </c>
      <c r="N1338" s="832">
        <v>2</v>
      </c>
      <c r="O1338" s="836">
        <v>2</v>
      </c>
      <c r="P1338" s="835">
        <v>3029.74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12</v>
      </c>
      <c r="B1339" s="832" t="s">
        <v>1253</v>
      </c>
      <c r="C1339" s="832" t="s">
        <v>1259</v>
      </c>
      <c r="D1339" s="833" t="s">
        <v>2928</v>
      </c>
      <c r="E1339" s="834" t="s">
        <v>1273</v>
      </c>
      <c r="F1339" s="832" t="s">
        <v>1254</v>
      </c>
      <c r="G1339" s="832" t="s">
        <v>1865</v>
      </c>
      <c r="H1339" s="832" t="s">
        <v>586</v>
      </c>
      <c r="I1339" s="832" t="s">
        <v>2767</v>
      </c>
      <c r="J1339" s="832" t="s">
        <v>890</v>
      </c>
      <c r="K1339" s="832" t="s">
        <v>2768</v>
      </c>
      <c r="L1339" s="835">
        <v>93.96</v>
      </c>
      <c r="M1339" s="835">
        <v>93.96</v>
      </c>
      <c r="N1339" s="832">
        <v>1</v>
      </c>
      <c r="O1339" s="836">
        <v>1</v>
      </c>
      <c r="P1339" s="835">
        <v>93.96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12</v>
      </c>
      <c r="B1340" s="832" t="s">
        <v>1253</v>
      </c>
      <c r="C1340" s="832" t="s">
        <v>1259</v>
      </c>
      <c r="D1340" s="833" t="s">
        <v>2928</v>
      </c>
      <c r="E1340" s="834" t="s">
        <v>1273</v>
      </c>
      <c r="F1340" s="832" t="s">
        <v>1254</v>
      </c>
      <c r="G1340" s="832" t="s">
        <v>2384</v>
      </c>
      <c r="H1340" s="832" t="s">
        <v>586</v>
      </c>
      <c r="I1340" s="832" t="s">
        <v>2686</v>
      </c>
      <c r="J1340" s="832" t="s">
        <v>2386</v>
      </c>
      <c r="K1340" s="832" t="s">
        <v>1796</v>
      </c>
      <c r="L1340" s="835">
        <v>44.49</v>
      </c>
      <c r="M1340" s="835">
        <v>44.49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12</v>
      </c>
      <c r="B1341" s="832" t="s">
        <v>1253</v>
      </c>
      <c r="C1341" s="832" t="s">
        <v>1259</v>
      </c>
      <c r="D1341" s="833" t="s">
        <v>2928</v>
      </c>
      <c r="E1341" s="834" t="s">
        <v>1273</v>
      </c>
      <c r="F1341" s="832" t="s">
        <v>1254</v>
      </c>
      <c r="G1341" s="832" t="s">
        <v>1521</v>
      </c>
      <c r="H1341" s="832" t="s">
        <v>586</v>
      </c>
      <c r="I1341" s="832" t="s">
        <v>2389</v>
      </c>
      <c r="J1341" s="832" t="s">
        <v>1523</v>
      </c>
      <c r="K1341" s="832" t="s">
        <v>1492</v>
      </c>
      <c r="L1341" s="835">
        <v>67.41</v>
      </c>
      <c r="M1341" s="835">
        <v>67.41</v>
      </c>
      <c r="N1341" s="832">
        <v>1</v>
      </c>
      <c r="O1341" s="836">
        <v>1</v>
      </c>
      <c r="P1341" s="835">
        <v>67.41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12</v>
      </c>
      <c r="B1342" s="832" t="s">
        <v>1253</v>
      </c>
      <c r="C1342" s="832" t="s">
        <v>1259</v>
      </c>
      <c r="D1342" s="833" t="s">
        <v>2928</v>
      </c>
      <c r="E1342" s="834" t="s">
        <v>1273</v>
      </c>
      <c r="F1342" s="832" t="s">
        <v>1254</v>
      </c>
      <c r="G1342" s="832" t="s">
        <v>1531</v>
      </c>
      <c r="H1342" s="832" t="s">
        <v>586</v>
      </c>
      <c r="I1342" s="832" t="s">
        <v>1532</v>
      </c>
      <c r="J1342" s="832" t="s">
        <v>1533</v>
      </c>
      <c r="K1342" s="832" t="s">
        <v>1534</v>
      </c>
      <c r="L1342" s="835">
        <v>1546.98</v>
      </c>
      <c r="M1342" s="835">
        <v>1546.98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12</v>
      </c>
      <c r="B1343" s="832" t="s">
        <v>1253</v>
      </c>
      <c r="C1343" s="832" t="s">
        <v>1259</v>
      </c>
      <c r="D1343" s="833" t="s">
        <v>2928</v>
      </c>
      <c r="E1343" s="834" t="s">
        <v>1273</v>
      </c>
      <c r="F1343" s="832" t="s">
        <v>1254</v>
      </c>
      <c r="G1343" s="832" t="s">
        <v>1539</v>
      </c>
      <c r="H1343" s="832" t="s">
        <v>586</v>
      </c>
      <c r="I1343" s="832" t="s">
        <v>1540</v>
      </c>
      <c r="J1343" s="832" t="s">
        <v>1541</v>
      </c>
      <c r="K1343" s="832" t="s">
        <v>1542</v>
      </c>
      <c r="L1343" s="835">
        <v>0</v>
      </c>
      <c r="M1343" s="835">
        <v>0</v>
      </c>
      <c r="N1343" s="832">
        <v>1</v>
      </c>
      <c r="O1343" s="836">
        <v>0.5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12</v>
      </c>
      <c r="B1344" s="832" t="s">
        <v>1253</v>
      </c>
      <c r="C1344" s="832" t="s">
        <v>1259</v>
      </c>
      <c r="D1344" s="833" t="s">
        <v>2928</v>
      </c>
      <c r="E1344" s="834" t="s">
        <v>1273</v>
      </c>
      <c r="F1344" s="832" t="s">
        <v>1254</v>
      </c>
      <c r="G1344" s="832" t="s">
        <v>1546</v>
      </c>
      <c r="H1344" s="832" t="s">
        <v>586</v>
      </c>
      <c r="I1344" s="832" t="s">
        <v>1547</v>
      </c>
      <c r="J1344" s="832" t="s">
        <v>1548</v>
      </c>
      <c r="K1344" s="832" t="s">
        <v>1549</v>
      </c>
      <c r="L1344" s="835">
        <v>837.19</v>
      </c>
      <c r="M1344" s="835">
        <v>837.19</v>
      </c>
      <c r="N1344" s="832">
        <v>1</v>
      </c>
      <c r="O1344" s="836">
        <v>1</v>
      </c>
      <c r="P1344" s="835">
        <v>837.19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12</v>
      </c>
      <c r="B1345" s="832" t="s">
        <v>1253</v>
      </c>
      <c r="C1345" s="832" t="s">
        <v>1259</v>
      </c>
      <c r="D1345" s="833" t="s">
        <v>2928</v>
      </c>
      <c r="E1345" s="834" t="s">
        <v>1273</v>
      </c>
      <c r="F1345" s="832" t="s">
        <v>1254</v>
      </c>
      <c r="G1345" s="832" t="s">
        <v>1546</v>
      </c>
      <c r="H1345" s="832" t="s">
        <v>586</v>
      </c>
      <c r="I1345" s="832" t="s">
        <v>1550</v>
      </c>
      <c r="J1345" s="832" t="s">
        <v>1548</v>
      </c>
      <c r="K1345" s="832" t="s">
        <v>1551</v>
      </c>
      <c r="L1345" s="835">
        <v>1674.38</v>
      </c>
      <c r="M1345" s="835">
        <v>1674.38</v>
      </c>
      <c r="N1345" s="832">
        <v>1</v>
      </c>
      <c r="O1345" s="836">
        <v>1</v>
      </c>
      <c r="P1345" s="835">
        <v>1674.38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12</v>
      </c>
      <c r="B1346" s="832" t="s">
        <v>1253</v>
      </c>
      <c r="C1346" s="832" t="s">
        <v>1259</v>
      </c>
      <c r="D1346" s="833" t="s">
        <v>2928</v>
      </c>
      <c r="E1346" s="834" t="s">
        <v>1273</v>
      </c>
      <c r="F1346" s="832" t="s">
        <v>1254</v>
      </c>
      <c r="G1346" s="832" t="s">
        <v>1304</v>
      </c>
      <c r="H1346" s="832" t="s">
        <v>628</v>
      </c>
      <c r="I1346" s="832" t="s">
        <v>1157</v>
      </c>
      <c r="J1346" s="832" t="s">
        <v>931</v>
      </c>
      <c r="K1346" s="832" t="s">
        <v>1158</v>
      </c>
      <c r="L1346" s="835">
        <v>154.36000000000001</v>
      </c>
      <c r="M1346" s="835">
        <v>2161.04</v>
      </c>
      <c r="N1346" s="832">
        <v>14</v>
      </c>
      <c r="O1346" s="836">
        <v>7</v>
      </c>
      <c r="P1346" s="835">
        <v>1234.8800000000001</v>
      </c>
      <c r="Q1346" s="837">
        <v>0.57142857142857151</v>
      </c>
      <c r="R1346" s="832">
        <v>8</v>
      </c>
      <c r="S1346" s="837">
        <v>0.5714285714285714</v>
      </c>
      <c r="T1346" s="836">
        <v>5.5</v>
      </c>
      <c r="U1346" s="838">
        <v>0.7857142857142857</v>
      </c>
    </row>
    <row r="1347" spans="1:21" ht="14.4" customHeight="1" x14ac:dyDescent="0.3">
      <c r="A1347" s="831">
        <v>12</v>
      </c>
      <c r="B1347" s="832" t="s">
        <v>1253</v>
      </c>
      <c r="C1347" s="832" t="s">
        <v>1259</v>
      </c>
      <c r="D1347" s="833" t="s">
        <v>2928</v>
      </c>
      <c r="E1347" s="834" t="s">
        <v>1273</v>
      </c>
      <c r="F1347" s="832" t="s">
        <v>1254</v>
      </c>
      <c r="G1347" s="832" t="s">
        <v>1304</v>
      </c>
      <c r="H1347" s="832" t="s">
        <v>628</v>
      </c>
      <c r="I1347" s="832" t="s">
        <v>1159</v>
      </c>
      <c r="J1347" s="832" t="s">
        <v>1160</v>
      </c>
      <c r="K1347" s="832" t="s">
        <v>1161</v>
      </c>
      <c r="L1347" s="835">
        <v>149.52000000000001</v>
      </c>
      <c r="M1347" s="835">
        <v>149.52000000000001</v>
      </c>
      <c r="N1347" s="832">
        <v>1</v>
      </c>
      <c r="O1347" s="836">
        <v>0.5</v>
      </c>
      <c r="P1347" s="835">
        <v>149.52000000000001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12</v>
      </c>
      <c r="B1348" s="832" t="s">
        <v>1253</v>
      </c>
      <c r="C1348" s="832" t="s">
        <v>1259</v>
      </c>
      <c r="D1348" s="833" t="s">
        <v>2928</v>
      </c>
      <c r="E1348" s="834" t="s">
        <v>1273</v>
      </c>
      <c r="F1348" s="832" t="s">
        <v>1254</v>
      </c>
      <c r="G1348" s="832" t="s">
        <v>1304</v>
      </c>
      <c r="H1348" s="832" t="s">
        <v>628</v>
      </c>
      <c r="I1348" s="832" t="s">
        <v>1155</v>
      </c>
      <c r="J1348" s="832" t="s">
        <v>931</v>
      </c>
      <c r="K1348" s="832" t="s">
        <v>1156</v>
      </c>
      <c r="L1348" s="835">
        <v>225.06</v>
      </c>
      <c r="M1348" s="835">
        <v>225.06</v>
      </c>
      <c r="N1348" s="832">
        <v>1</v>
      </c>
      <c r="O1348" s="836">
        <v>1</v>
      </c>
      <c r="P1348" s="835">
        <v>225.06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1253</v>
      </c>
      <c r="C1349" s="832" t="s">
        <v>1259</v>
      </c>
      <c r="D1349" s="833" t="s">
        <v>2928</v>
      </c>
      <c r="E1349" s="834" t="s">
        <v>1273</v>
      </c>
      <c r="F1349" s="832" t="s">
        <v>1256</v>
      </c>
      <c r="G1349" s="832" t="s">
        <v>1300</v>
      </c>
      <c r="H1349" s="832" t="s">
        <v>586</v>
      </c>
      <c r="I1349" s="832" t="s">
        <v>1565</v>
      </c>
      <c r="J1349" s="832" t="s">
        <v>1566</v>
      </c>
      <c r="K1349" s="832" t="s">
        <v>1567</v>
      </c>
      <c r="L1349" s="835">
        <v>162.71</v>
      </c>
      <c r="M1349" s="835">
        <v>1301.68</v>
      </c>
      <c r="N1349" s="832">
        <v>8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12</v>
      </c>
      <c r="B1350" s="832" t="s">
        <v>1253</v>
      </c>
      <c r="C1350" s="832" t="s">
        <v>1259</v>
      </c>
      <c r="D1350" s="833" t="s">
        <v>2928</v>
      </c>
      <c r="E1350" s="834" t="s">
        <v>1273</v>
      </c>
      <c r="F1350" s="832" t="s">
        <v>1256</v>
      </c>
      <c r="G1350" s="832" t="s">
        <v>1300</v>
      </c>
      <c r="H1350" s="832" t="s">
        <v>586</v>
      </c>
      <c r="I1350" s="832" t="s">
        <v>1574</v>
      </c>
      <c r="J1350" s="832" t="s">
        <v>1575</v>
      </c>
      <c r="K1350" s="832" t="s">
        <v>1576</v>
      </c>
      <c r="L1350" s="835">
        <v>189.85</v>
      </c>
      <c r="M1350" s="835">
        <v>2657.9</v>
      </c>
      <c r="N1350" s="832">
        <v>14</v>
      </c>
      <c r="O1350" s="836">
        <v>2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12</v>
      </c>
      <c r="B1351" s="832" t="s">
        <v>1253</v>
      </c>
      <c r="C1351" s="832" t="s">
        <v>1259</v>
      </c>
      <c r="D1351" s="833" t="s">
        <v>2928</v>
      </c>
      <c r="E1351" s="834" t="s">
        <v>1273</v>
      </c>
      <c r="F1351" s="832" t="s">
        <v>1256</v>
      </c>
      <c r="G1351" s="832" t="s">
        <v>1615</v>
      </c>
      <c r="H1351" s="832" t="s">
        <v>586</v>
      </c>
      <c r="I1351" s="832" t="s">
        <v>1616</v>
      </c>
      <c r="J1351" s="832" t="s">
        <v>1617</v>
      </c>
      <c r="K1351" s="832" t="s">
        <v>1618</v>
      </c>
      <c r="L1351" s="835">
        <v>1496</v>
      </c>
      <c r="M1351" s="835">
        <v>22440</v>
      </c>
      <c r="N1351" s="832">
        <v>15</v>
      </c>
      <c r="O1351" s="836">
        <v>1</v>
      </c>
      <c r="P1351" s="835">
        <v>22440</v>
      </c>
      <c r="Q1351" s="837">
        <v>1</v>
      </c>
      <c r="R1351" s="832">
        <v>15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12</v>
      </c>
      <c r="B1352" s="832" t="s">
        <v>1253</v>
      </c>
      <c r="C1352" s="832" t="s">
        <v>1259</v>
      </c>
      <c r="D1352" s="833" t="s">
        <v>2928</v>
      </c>
      <c r="E1352" s="834" t="s">
        <v>1273</v>
      </c>
      <c r="F1352" s="832" t="s">
        <v>1256</v>
      </c>
      <c r="G1352" s="832" t="s">
        <v>1615</v>
      </c>
      <c r="H1352" s="832" t="s">
        <v>586</v>
      </c>
      <c r="I1352" s="832" t="s">
        <v>1628</v>
      </c>
      <c r="J1352" s="832" t="s">
        <v>1629</v>
      </c>
      <c r="K1352" s="832" t="s">
        <v>1630</v>
      </c>
      <c r="L1352" s="835">
        <v>1500</v>
      </c>
      <c r="M1352" s="835">
        <v>22500</v>
      </c>
      <c r="N1352" s="832">
        <v>15</v>
      </c>
      <c r="O1352" s="836">
        <v>1</v>
      </c>
      <c r="P1352" s="835">
        <v>22500</v>
      </c>
      <c r="Q1352" s="837">
        <v>1</v>
      </c>
      <c r="R1352" s="832">
        <v>15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1253</v>
      </c>
      <c r="C1353" s="832" t="s">
        <v>1259</v>
      </c>
      <c r="D1353" s="833" t="s">
        <v>2928</v>
      </c>
      <c r="E1353" s="834" t="s">
        <v>1281</v>
      </c>
      <c r="F1353" s="832" t="s">
        <v>1254</v>
      </c>
      <c r="G1353" s="832" t="s">
        <v>2425</v>
      </c>
      <c r="H1353" s="832" t="s">
        <v>586</v>
      </c>
      <c r="I1353" s="832" t="s">
        <v>2769</v>
      </c>
      <c r="J1353" s="832" t="s">
        <v>2427</v>
      </c>
      <c r="K1353" s="832" t="s">
        <v>2711</v>
      </c>
      <c r="L1353" s="835">
        <v>263.26</v>
      </c>
      <c r="M1353" s="835">
        <v>526.52</v>
      </c>
      <c r="N1353" s="832">
        <v>2</v>
      </c>
      <c r="O1353" s="836">
        <v>1</v>
      </c>
      <c r="P1353" s="835">
        <v>526.52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12</v>
      </c>
      <c r="B1354" s="832" t="s">
        <v>1253</v>
      </c>
      <c r="C1354" s="832" t="s">
        <v>1259</v>
      </c>
      <c r="D1354" s="833" t="s">
        <v>2928</v>
      </c>
      <c r="E1354" s="834" t="s">
        <v>1281</v>
      </c>
      <c r="F1354" s="832" t="s">
        <v>1254</v>
      </c>
      <c r="G1354" s="832" t="s">
        <v>2425</v>
      </c>
      <c r="H1354" s="832" t="s">
        <v>586</v>
      </c>
      <c r="I1354" s="832" t="s">
        <v>2770</v>
      </c>
      <c r="J1354" s="832" t="s">
        <v>2427</v>
      </c>
      <c r="K1354" s="832" t="s">
        <v>2771</v>
      </c>
      <c r="L1354" s="835">
        <v>1295.6400000000001</v>
      </c>
      <c r="M1354" s="835">
        <v>1295.6400000000001</v>
      </c>
      <c r="N1354" s="832">
        <v>1</v>
      </c>
      <c r="O1354" s="836">
        <v>1</v>
      </c>
      <c r="P1354" s="835">
        <v>1295.6400000000001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12</v>
      </c>
      <c r="B1355" s="832" t="s">
        <v>1253</v>
      </c>
      <c r="C1355" s="832" t="s">
        <v>1259</v>
      </c>
      <c r="D1355" s="833" t="s">
        <v>2928</v>
      </c>
      <c r="E1355" s="834" t="s">
        <v>1281</v>
      </c>
      <c r="F1355" s="832" t="s">
        <v>1254</v>
      </c>
      <c r="G1355" s="832" t="s">
        <v>1315</v>
      </c>
      <c r="H1355" s="832" t="s">
        <v>628</v>
      </c>
      <c r="I1355" s="832" t="s">
        <v>1167</v>
      </c>
      <c r="J1355" s="832" t="s">
        <v>1168</v>
      </c>
      <c r="K1355" s="832" t="s">
        <v>958</v>
      </c>
      <c r="L1355" s="835">
        <v>170.52</v>
      </c>
      <c r="M1355" s="835">
        <v>341.04</v>
      </c>
      <c r="N1355" s="832">
        <v>2</v>
      </c>
      <c r="O1355" s="836">
        <v>1</v>
      </c>
      <c r="P1355" s="835">
        <v>341.04</v>
      </c>
      <c r="Q1355" s="837">
        <v>1</v>
      </c>
      <c r="R1355" s="832">
        <v>2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12</v>
      </c>
      <c r="B1356" s="832" t="s">
        <v>1253</v>
      </c>
      <c r="C1356" s="832" t="s">
        <v>1259</v>
      </c>
      <c r="D1356" s="833" t="s">
        <v>2928</v>
      </c>
      <c r="E1356" s="834" t="s">
        <v>1281</v>
      </c>
      <c r="F1356" s="832" t="s">
        <v>1254</v>
      </c>
      <c r="G1356" s="832" t="s">
        <v>1315</v>
      </c>
      <c r="H1356" s="832" t="s">
        <v>628</v>
      </c>
      <c r="I1356" s="832" t="s">
        <v>1421</v>
      </c>
      <c r="J1356" s="832" t="s">
        <v>1168</v>
      </c>
      <c r="K1356" s="832" t="s">
        <v>1420</v>
      </c>
      <c r="L1356" s="835">
        <v>85.27</v>
      </c>
      <c r="M1356" s="835">
        <v>341.08</v>
      </c>
      <c r="N1356" s="832">
        <v>4</v>
      </c>
      <c r="O1356" s="836">
        <v>2</v>
      </c>
      <c r="P1356" s="835">
        <v>341.08</v>
      </c>
      <c r="Q1356" s="837">
        <v>1</v>
      </c>
      <c r="R1356" s="832">
        <v>4</v>
      </c>
      <c r="S1356" s="837">
        <v>1</v>
      </c>
      <c r="T1356" s="836">
        <v>2</v>
      </c>
      <c r="U1356" s="838">
        <v>1</v>
      </c>
    </row>
    <row r="1357" spans="1:21" ht="14.4" customHeight="1" x14ac:dyDescent="0.3">
      <c r="A1357" s="831">
        <v>12</v>
      </c>
      <c r="B1357" s="832" t="s">
        <v>1253</v>
      </c>
      <c r="C1357" s="832" t="s">
        <v>1259</v>
      </c>
      <c r="D1357" s="833" t="s">
        <v>2928</v>
      </c>
      <c r="E1357" s="834" t="s">
        <v>1281</v>
      </c>
      <c r="F1357" s="832" t="s">
        <v>1254</v>
      </c>
      <c r="G1357" s="832" t="s">
        <v>1305</v>
      </c>
      <c r="H1357" s="832" t="s">
        <v>586</v>
      </c>
      <c r="I1357" s="832" t="s">
        <v>1422</v>
      </c>
      <c r="J1357" s="832" t="s">
        <v>1423</v>
      </c>
      <c r="K1357" s="832" t="s">
        <v>958</v>
      </c>
      <c r="L1357" s="835">
        <v>78.33</v>
      </c>
      <c r="M1357" s="835">
        <v>78.33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12</v>
      </c>
      <c r="B1358" s="832" t="s">
        <v>1253</v>
      </c>
      <c r="C1358" s="832" t="s">
        <v>1259</v>
      </c>
      <c r="D1358" s="833" t="s">
        <v>2928</v>
      </c>
      <c r="E1358" s="834" t="s">
        <v>1281</v>
      </c>
      <c r="F1358" s="832" t="s">
        <v>1254</v>
      </c>
      <c r="G1358" s="832" t="s">
        <v>1305</v>
      </c>
      <c r="H1358" s="832" t="s">
        <v>586</v>
      </c>
      <c r="I1358" s="832" t="s">
        <v>2772</v>
      </c>
      <c r="J1358" s="832" t="s">
        <v>1423</v>
      </c>
      <c r="K1358" s="832" t="s">
        <v>1420</v>
      </c>
      <c r="L1358" s="835">
        <v>39.17</v>
      </c>
      <c r="M1358" s="835">
        <v>39.17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12</v>
      </c>
      <c r="B1359" s="832" t="s">
        <v>1253</v>
      </c>
      <c r="C1359" s="832" t="s">
        <v>1259</v>
      </c>
      <c r="D1359" s="833" t="s">
        <v>2928</v>
      </c>
      <c r="E1359" s="834" t="s">
        <v>1281</v>
      </c>
      <c r="F1359" s="832" t="s">
        <v>1254</v>
      </c>
      <c r="G1359" s="832" t="s">
        <v>1799</v>
      </c>
      <c r="H1359" s="832" t="s">
        <v>586</v>
      </c>
      <c r="I1359" s="832" t="s">
        <v>2328</v>
      </c>
      <c r="J1359" s="832" t="s">
        <v>2329</v>
      </c>
      <c r="K1359" s="832" t="s">
        <v>2327</v>
      </c>
      <c r="L1359" s="835">
        <v>679.54</v>
      </c>
      <c r="M1359" s="835">
        <v>679.54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12</v>
      </c>
      <c r="B1360" s="832" t="s">
        <v>1253</v>
      </c>
      <c r="C1360" s="832" t="s">
        <v>1259</v>
      </c>
      <c r="D1360" s="833" t="s">
        <v>2928</v>
      </c>
      <c r="E1360" s="834" t="s">
        <v>1281</v>
      </c>
      <c r="F1360" s="832" t="s">
        <v>1254</v>
      </c>
      <c r="G1360" s="832" t="s">
        <v>2100</v>
      </c>
      <c r="H1360" s="832" t="s">
        <v>586</v>
      </c>
      <c r="I1360" s="832" t="s">
        <v>2101</v>
      </c>
      <c r="J1360" s="832" t="s">
        <v>2102</v>
      </c>
      <c r="K1360" s="832" t="s">
        <v>2103</v>
      </c>
      <c r="L1360" s="835">
        <v>94.7</v>
      </c>
      <c r="M1360" s="835">
        <v>94.7</v>
      </c>
      <c r="N1360" s="832">
        <v>1</v>
      </c>
      <c r="O1360" s="836">
        <v>0.5</v>
      </c>
      <c r="P1360" s="835">
        <v>94.7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12</v>
      </c>
      <c r="B1361" s="832" t="s">
        <v>1253</v>
      </c>
      <c r="C1361" s="832" t="s">
        <v>1259</v>
      </c>
      <c r="D1361" s="833" t="s">
        <v>2928</v>
      </c>
      <c r="E1361" s="834" t="s">
        <v>1281</v>
      </c>
      <c r="F1361" s="832" t="s">
        <v>1254</v>
      </c>
      <c r="G1361" s="832" t="s">
        <v>2669</v>
      </c>
      <c r="H1361" s="832" t="s">
        <v>586</v>
      </c>
      <c r="I1361" s="832" t="s">
        <v>2670</v>
      </c>
      <c r="J1361" s="832" t="s">
        <v>2671</v>
      </c>
      <c r="K1361" s="832" t="s">
        <v>2672</v>
      </c>
      <c r="L1361" s="835">
        <v>176.32</v>
      </c>
      <c r="M1361" s="835">
        <v>352.64</v>
      </c>
      <c r="N1361" s="832">
        <v>2</v>
      </c>
      <c r="O1361" s="836">
        <v>0.5</v>
      </c>
      <c r="P1361" s="835">
        <v>352.64</v>
      </c>
      <c r="Q1361" s="837">
        <v>1</v>
      </c>
      <c r="R1361" s="832">
        <v>2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12</v>
      </c>
      <c r="B1362" s="832" t="s">
        <v>1253</v>
      </c>
      <c r="C1362" s="832" t="s">
        <v>1259</v>
      </c>
      <c r="D1362" s="833" t="s">
        <v>2928</v>
      </c>
      <c r="E1362" s="834" t="s">
        <v>1281</v>
      </c>
      <c r="F1362" s="832" t="s">
        <v>1254</v>
      </c>
      <c r="G1362" s="832" t="s">
        <v>1320</v>
      </c>
      <c r="H1362" s="832" t="s">
        <v>628</v>
      </c>
      <c r="I1362" s="832" t="s">
        <v>1324</v>
      </c>
      <c r="J1362" s="832" t="s">
        <v>1325</v>
      </c>
      <c r="K1362" s="832" t="s">
        <v>1326</v>
      </c>
      <c r="L1362" s="835">
        <v>736.33</v>
      </c>
      <c r="M1362" s="835">
        <v>736.33</v>
      </c>
      <c r="N1362" s="832">
        <v>1</v>
      </c>
      <c r="O1362" s="836">
        <v>0.5</v>
      </c>
      <c r="P1362" s="835">
        <v>736.33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12</v>
      </c>
      <c r="B1363" s="832" t="s">
        <v>1253</v>
      </c>
      <c r="C1363" s="832" t="s">
        <v>1259</v>
      </c>
      <c r="D1363" s="833" t="s">
        <v>2928</v>
      </c>
      <c r="E1363" s="834" t="s">
        <v>1281</v>
      </c>
      <c r="F1363" s="832" t="s">
        <v>1254</v>
      </c>
      <c r="G1363" s="832" t="s">
        <v>1347</v>
      </c>
      <c r="H1363" s="832" t="s">
        <v>586</v>
      </c>
      <c r="I1363" s="832" t="s">
        <v>1348</v>
      </c>
      <c r="J1363" s="832" t="s">
        <v>1349</v>
      </c>
      <c r="K1363" s="832" t="s">
        <v>1350</v>
      </c>
      <c r="L1363" s="835">
        <v>174.59</v>
      </c>
      <c r="M1363" s="835">
        <v>174.59</v>
      </c>
      <c r="N1363" s="832">
        <v>1</v>
      </c>
      <c r="O1363" s="836">
        <v>0.5</v>
      </c>
      <c r="P1363" s="835">
        <v>174.59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12</v>
      </c>
      <c r="B1364" s="832" t="s">
        <v>1253</v>
      </c>
      <c r="C1364" s="832" t="s">
        <v>1259</v>
      </c>
      <c r="D1364" s="833" t="s">
        <v>2928</v>
      </c>
      <c r="E1364" s="834" t="s">
        <v>1281</v>
      </c>
      <c r="F1364" s="832" t="s">
        <v>1254</v>
      </c>
      <c r="G1364" s="832" t="s">
        <v>2773</v>
      </c>
      <c r="H1364" s="832" t="s">
        <v>586</v>
      </c>
      <c r="I1364" s="832" t="s">
        <v>2774</v>
      </c>
      <c r="J1364" s="832" t="s">
        <v>2775</v>
      </c>
      <c r="K1364" s="832" t="s">
        <v>2776</v>
      </c>
      <c r="L1364" s="835">
        <v>73.010000000000005</v>
      </c>
      <c r="M1364" s="835">
        <v>73.010000000000005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12</v>
      </c>
      <c r="B1365" s="832" t="s">
        <v>1253</v>
      </c>
      <c r="C1365" s="832" t="s">
        <v>1259</v>
      </c>
      <c r="D1365" s="833" t="s">
        <v>2928</v>
      </c>
      <c r="E1365" s="834" t="s">
        <v>1281</v>
      </c>
      <c r="F1365" s="832" t="s">
        <v>1254</v>
      </c>
      <c r="G1365" s="832" t="s">
        <v>1379</v>
      </c>
      <c r="H1365" s="832" t="s">
        <v>586</v>
      </c>
      <c r="I1365" s="832" t="s">
        <v>1380</v>
      </c>
      <c r="J1365" s="832" t="s">
        <v>1381</v>
      </c>
      <c r="K1365" s="832" t="s">
        <v>1382</v>
      </c>
      <c r="L1365" s="835">
        <v>78.33</v>
      </c>
      <c r="M1365" s="835">
        <v>234.99</v>
      </c>
      <c r="N1365" s="832">
        <v>3</v>
      </c>
      <c r="O1365" s="836">
        <v>1.5</v>
      </c>
      <c r="P1365" s="835">
        <v>78.33</v>
      </c>
      <c r="Q1365" s="837">
        <v>0.33333333333333331</v>
      </c>
      <c r="R1365" s="832">
        <v>1</v>
      </c>
      <c r="S1365" s="837">
        <v>0.33333333333333331</v>
      </c>
      <c r="T1365" s="836">
        <v>0.5</v>
      </c>
      <c r="U1365" s="838">
        <v>0.33333333333333331</v>
      </c>
    </row>
    <row r="1366" spans="1:21" ht="14.4" customHeight="1" x14ac:dyDescent="0.3">
      <c r="A1366" s="831">
        <v>12</v>
      </c>
      <c r="B1366" s="832" t="s">
        <v>1253</v>
      </c>
      <c r="C1366" s="832" t="s">
        <v>1259</v>
      </c>
      <c r="D1366" s="833" t="s">
        <v>2928</v>
      </c>
      <c r="E1366" s="834" t="s">
        <v>1281</v>
      </c>
      <c r="F1366" s="832" t="s">
        <v>1254</v>
      </c>
      <c r="G1366" s="832" t="s">
        <v>1355</v>
      </c>
      <c r="H1366" s="832" t="s">
        <v>586</v>
      </c>
      <c r="I1366" s="832" t="s">
        <v>2777</v>
      </c>
      <c r="J1366" s="832" t="s">
        <v>750</v>
      </c>
      <c r="K1366" s="832" t="s">
        <v>2778</v>
      </c>
      <c r="L1366" s="835">
        <v>32.25</v>
      </c>
      <c r="M1366" s="835">
        <v>64.5</v>
      </c>
      <c r="N1366" s="832">
        <v>2</v>
      </c>
      <c r="O1366" s="836">
        <v>1</v>
      </c>
      <c r="P1366" s="835">
        <v>64.5</v>
      </c>
      <c r="Q1366" s="837">
        <v>1</v>
      </c>
      <c r="R1366" s="832">
        <v>2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12</v>
      </c>
      <c r="B1367" s="832" t="s">
        <v>1253</v>
      </c>
      <c r="C1367" s="832" t="s">
        <v>1259</v>
      </c>
      <c r="D1367" s="833" t="s">
        <v>2928</v>
      </c>
      <c r="E1367" s="834" t="s">
        <v>1281</v>
      </c>
      <c r="F1367" s="832" t="s">
        <v>1254</v>
      </c>
      <c r="G1367" s="832" t="s">
        <v>1329</v>
      </c>
      <c r="H1367" s="832" t="s">
        <v>586</v>
      </c>
      <c r="I1367" s="832" t="s">
        <v>1330</v>
      </c>
      <c r="J1367" s="832" t="s">
        <v>624</v>
      </c>
      <c r="K1367" s="832" t="s">
        <v>1331</v>
      </c>
      <c r="L1367" s="835">
        <v>127.91</v>
      </c>
      <c r="M1367" s="835">
        <v>127.91</v>
      </c>
      <c r="N1367" s="832">
        <v>1</v>
      </c>
      <c r="O1367" s="836">
        <v>0.5</v>
      </c>
      <c r="P1367" s="835">
        <v>127.91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12</v>
      </c>
      <c r="B1368" s="832" t="s">
        <v>1253</v>
      </c>
      <c r="C1368" s="832" t="s">
        <v>1259</v>
      </c>
      <c r="D1368" s="833" t="s">
        <v>2928</v>
      </c>
      <c r="E1368" s="834" t="s">
        <v>1281</v>
      </c>
      <c r="F1368" s="832" t="s">
        <v>1254</v>
      </c>
      <c r="G1368" s="832" t="s">
        <v>1329</v>
      </c>
      <c r="H1368" s="832" t="s">
        <v>586</v>
      </c>
      <c r="I1368" s="832" t="s">
        <v>1383</v>
      </c>
      <c r="J1368" s="832" t="s">
        <v>624</v>
      </c>
      <c r="K1368" s="832" t="s">
        <v>1384</v>
      </c>
      <c r="L1368" s="835">
        <v>52.61</v>
      </c>
      <c r="M1368" s="835">
        <v>52.61</v>
      </c>
      <c r="N1368" s="832">
        <v>1</v>
      </c>
      <c r="O1368" s="836">
        <v>1</v>
      </c>
      <c r="P1368" s="835">
        <v>52.61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12</v>
      </c>
      <c r="B1369" s="832" t="s">
        <v>1253</v>
      </c>
      <c r="C1369" s="832" t="s">
        <v>1259</v>
      </c>
      <c r="D1369" s="833" t="s">
        <v>2928</v>
      </c>
      <c r="E1369" s="834" t="s">
        <v>1281</v>
      </c>
      <c r="F1369" s="832" t="s">
        <v>1254</v>
      </c>
      <c r="G1369" s="832" t="s">
        <v>1385</v>
      </c>
      <c r="H1369" s="832" t="s">
        <v>586</v>
      </c>
      <c r="I1369" s="832" t="s">
        <v>1386</v>
      </c>
      <c r="J1369" s="832" t="s">
        <v>1387</v>
      </c>
      <c r="K1369" s="832" t="s">
        <v>1388</v>
      </c>
      <c r="L1369" s="835">
        <v>432.12</v>
      </c>
      <c r="M1369" s="835">
        <v>1296.3600000000001</v>
      </c>
      <c r="N1369" s="832">
        <v>3</v>
      </c>
      <c r="O1369" s="836">
        <v>0.5</v>
      </c>
      <c r="P1369" s="835">
        <v>1296.3600000000001</v>
      </c>
      <c r="Q1369" s="837">
        <v>1</v>
      </c>
      <c r="R1369" s="832">
        <v>3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12</v>
      </c>
      <c r="B1370" s="832" t="s">
        <v>1253</v>
      </c>
      <c r="C1370" s="832" t="s">
        <v>1259</v>
      </c>
      <c r="D1370" s="833" t="s">
        <v>2928</v>
      </c>
      <c r="E1370" s="834" t="s">
        <v>1281</v>
      </c>
      <c r="F1370" s="832" t="s">
        <v>1254</v>
      </c>
      <c r="G1370" s="832" t="s">
        <v>1385</v>
      </c>
      <c r="H1370" s="832" t="s">
        <v>586</v>
      </c>
      <c r="I1370" s="832" t="s">
        <v>2020</v>
      </c>
      <c r="J1370" s="832" t="s">
        <v>1491</v>
      </c>
      <c r="K1370" s="832" t="s">
        <v>1690</v>
      </c>
      <c r="L1370" s="835">
        <v>89.88</v>
      </c>
      <c r="M1370" s="835">
        <v>269.64</v>
      </c>
      <c r="N1370" s="832">
        <v>3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12</v>
      </c>
      <c r="B1371" s="832" t="s">
        <v>1253</v>
      </c>
      <c r="C1371" s="832" t="s">
        <v>1259</v>
      </c>
      <c r="D1371" s="833" t="s">
        <v>2928</v>
      </c>
      <c r="E1371" s="834" t="s">
        <v>1281</v>
      </c>
      <c r="F1371" s="832" t="s">
        <v>1254</v>
      </c>
      <c r="G1371" s="832" t="s">
        <v>1332</v>
      </c>
      <c r="H1371" s="832" t="s">
        <v>586</v>
      </c>
      <c r="I1371" s="832" t="s">
        <v>1333</v>
      </c>
      <c r="J1371" s="832" t="s">
        <v>1334</v>
      </c>
      <c r="K1371" s="832" t="s">
        <v>1335</v>
      </c>
      <c r="L1371" s="835">
        <v>308.69</v>
      </c>
      <c r="M1371" s="835">
        <v>617.38</v>
      </c>
      <c r="N1371" s="832">
        <v>2</v>
      </c>
      <c r="O1371" s="836">
        <v>1</v>
      </c>
      <c r="P1371" s="835">
        <v>617.38</v>
      </c>
      <c r="Q1371" s="837">
        <v>1</v>
      </c>
      <c r="R1371" s="832">
        <v>2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12</v>
      </c>
      <c r="B1372" s="832" t="s">
        <v>1253</v>
      </c>
      <c r="C1372" s="832" t="s">
        <v>1259</v>
      </c>
      <c r="D1372" s="833" t="s">
        <v>2928</v>
      </c>
      <c r="E1372" s="834" t="s">
        <v>1281</v>
      </c>
      <c r="F1372" s="832" t="s">
        <v>1254</v>
      </c>
      <c r="G1372" s="832" t="s">
        <v>1495</v>
      </c>
      <c r="H1372" s="832" t="s">
        <v>586</v>
      </c>
      <c r="I1372" s="832" t="s">
        <v>1496</v>
      </c>
      <c r="J1372" s="832" t="s">
        <v>1497</v>
      </c>
      <c r="K1372" s="832" t="s">
        <v>1498</v>
      </c>
      <c r="L1372" s="835">
        <v>0</v>
      </c>
      <c r="M1372" s="835">
        <v>0</v>
      </c>
      <c r="N1372" s="832">
        <v>8</v>
      </c>
      <c r="O1372" s="836">
        <v>1.5</v>
      </c>
      <c r="P1372" s="835">
        <v>0</v>
      </c>
      <c r="Q1372" s="837"/>
      <c r="R1372" s="832">
        <v>6</v>
      </c>
      <c r="S1372" s="837">
        <v>0.75</v>
      </c>
      <c r="T1372" s="836">
        <v>0.5</v>
      </c>
      <c r="U1372" s="838">
        <v>0.33333333333333331</v>
      </c>
    </row>
    <row r="1373" spans="1:21" ht="14.4" customHeight="1" x14ac:dyDescent="0.3">
      <c r="A1373" s="831">
        <v>12</v>
      </c>
      <c r="B1373" s="832" t="s">
        <v>1253</v>
      </c>
      <c r="C1373" s="832" t="s">
        <v>1259</v>
      </c>
      <c r="D1373" s="833" t="s">
        <v>2928</v>
      </c>
      <c r="E1373" s="834" t="s">
        <v>1281</v>
      </c>
      <c r="F1373" s="832" t="s">
        <v>1254</v>
      </c>
      <c r="G1373" s="832" t="s">
        <v>1495</v>
      </c>
      <c r="H1373" s="832" t="s">
        <v>586</v>
      </c>
      <c r="I1373" s="832" t="s">
        <v>2467</v>
      </c>
      <c r="J1373" s="832" t="s">
        <v>1497</v>
      </c>
      <c r="K1373" s="832" t="s">
        <v>2468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1253</v>
      </c>
      <c r="C1374" s="832" t="s">
        <v>1259</v>
      </c>
      <c r="D1374" s="833" t="s">
        <v>2928</v>
      </c>
      <c r="E1374" s="834" t="s">
        <v>1281</v>
      </c>
      <c r="F1374" s="832" t="s">
        <v>1254</v>
      </c>
      <c r="G1374" s="832" t="s">
        <v>1495</v>
      </c>
      <c r="H1374" s="832" t="s">
        <v>586</v>
      </c>
      <c r="I1374" s="832" t="s">
        <v>2063</v>
      </c>
      <c r="J1374" s="832" t="s">
        <v>2064</v>
      </c>
      <c r="K1374" s="832" t="s">
        <v>1852</v>
      </c>
      <c r="L1374" s="835">
        <v>0</v>
      </c>
      <c r="M1374" s="835">
        <v>0</v>
      </c>
      <c r="N1374" s="832">
        <v>2</v>
      </c>
      <c r="O1374" s="836">
        <v>2</v>
      </c>
      <c r="P1374" s="835">
        <v>0</v>
      </c>
      <c r="Q1374" s="837"/>
      <c r="R1374" s="832">
        <v>2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12</v>
      </c>
      <c r="B1375" s="832" t="s">
        <v>1253</v>
      </c>
      <c r="C1375" s="832" t="s">
        <v>1259</v>
      </c>
      <c r="D1375" s="833" t="s">
        <v>2928</v>
      </c>
      <c r="E1375" s="834" t="s">
        <v>1281</v>
      </c>
      <c r="F1375" s="832" t="s">
        <v>1254</v>
      </c>
      <c r="G1375" s="832" t="s">
        <v>1316</v>
      </c>
      <c r="H1375" s="832" t="s">
        <v>628</v>
      </c>
      <c r="I1375" s="832" t="s">
        <v>1209</v>
      </c>
      <c r="J1375" s="832" t="s">
        <v>847</v>
      </c>
      <c r="K1375" s="832" t="s">
        <v>848</v>
      </c>
      <c r="L1375" s="835">
        <v>0</v>
      </c>
      <c r="M1375" s="835">
        <v>0</v>
      </c>
      <c r="N1375" s="832">
        <v>3</v>
      </c>
      <c r="O1375" s="836">
        <v>3</v>
      </c>
      <c r="P1375" s="835">
        <v>0</v>
      </c>
      <c r="Q1375" s="837"/>
      <c r="R1375" s="832">
        <v>2</v>
      </c>
      <c r="S1375" s="837">
        <v>0.66666666666666663</v>
      </c>
      <c r="T1375" s="836">
        <v>2</v>
      </c>
      <c r="U1375" s="838">
        <v>0.66666666666666663</v>
      </c>
    </row>
    <row r="1376" spans="1:21" ht="14.4" customHeight="1" x14ac:dyDescent="0.3">
      <c r="A1376" s="831">
        <v>12</v>
      </c>
      <c r="B1376" s="832" t="s">
        <v>1253</v>
      </c>
      <c r="C1376" s="832" t="s">
        <v>1259</v>
      </c>
      <c r="D1376" s="833" t="s">
        <v>2928</v>
      </c>
      <c r="E1376" s="834" t="s">
        <v>1281</v>
      </c>
      <c r="F1376" s="832" t="s">
        <v>1254</v>
      </c>
      <c r="G1376" s="832" t="s">
        <v>1307</v>
      </c>
      <c r="H1376" s="832" t="s">
        <v>586</v>
      </c>
      <c r="I1376" s="832" t="s">
        <v>1358</v>
      </c>
      <c r="J1376" s="832" t="s">
        <v>983</v>
      </c>
      <c r="K1376" s="832" t="s">
        <v>1310</v>
      </c>
      <c r="L1376" s="835">
        <v>42.54</v>
      </c>
      <c r="M1376" s="835">
        <v>382.86</v>
      </c>
      <c r="N1376" s="832">
        <v>9</v>
      </c>
      <c r="O1376" s="836">
        <v>8</v>
      </c>
      <c r="P1376" s="835">
        <v>170.16</v>
      </c>
      <c r="Q1376" s="837">
        <v>0.44444444444444442</v>
      </c>
      <c r="R1376" s="832">
        <v>4</v>
      </c>
      <c r="S1376" s="837">
        <v>0.44444444444444442</v>
      </c>
      <c r="T1376" s="836">
        <v>4</v>
      </c>
      <c r="U1376" s="838">
        <v>0.5</v>
      </c>
    </row>
    <row r="1377" spans="1:21" ht="14.4" customHeight="1" x14ac:dyDescent="0.3">
      <c r="A1377" s="831">
        <v>12</v>
      </c>
      <c r="B1377" s="832" t="s">
        <v>1253</v>
      </c>
      <c r="C1377" s="832" t="s">
        <v>1259</v>
      </c>
      <c r="D1377" s="833" t="s">
        <v>2928</v>
      </c>
      <c r="E1377" s="834" t="s">
        <v>1281</v>
      </c>
      <c r="F1377" s="832" t="s">
        <v>1254</v>
      </c>
      <c r="G1377" s="832" t="s">
        <v>1514</v>
      </c>
      <c r="H1377" s="832" t="s">
        <v>628</v>
      </c>
      <c r="I1377" s="832" t="s">
        <v>1855</v>
      </c>
      <c r="J1377" s="832" t="s">
        <v>721</v>
      </c>
      <c r="K1377" s="832" t="s">
        <v>1856</v>
      </c>
      <c r="L1377" s="835">
        <v>100.1</v>
      </c>
      <c r="M1377" s="835">
        <v>100.1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12</v>
      </c>
      <c r="B1378" s="832" t="s">
        <v>1253</v>
      </c>
      <c r="C1378" s="832" t="s">
        <v>1259</v>
      </c>
      <c r="D1378" s="833" t="s">
        <v>2928</v>
      </c>
      <c r="E1378" s="834" t="s">
        <v>1281</v>
      </c>
      <c r="F1378" s="832" t="s">
        <v>1254</v>
      </c>
      <c r="G1378" s="832" t="s">
        <v>1514</v>
      </c>
      <c r="H1378" s="832" t="s">
        <v>628</v>
      </c>
      <c r="I1378" s="832" t="s">
        <v>1140</v>
      </c>
      <c r="J1378" s="832" t="s">
        <v>721</v>
      </c>
      <c r="K1378" s="832" t="s">
        <v>1141</v>
      </c>
      <c r="L1378" s="835">
        <v>300.31</v>
      </c>
      <c r="M1378" s="835">
        <v>300.31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12</v>
      </c>
      <c r="B1379" s="832" t="s">
        <v>1253</v>
      </c>
      <c r="C1379" s="832" t="s">
        <v>1259</v>
      </c>
      <c r="D1379" s="833" t="s">
        <v>2928</v>
      </c>
      <c r="E1379" s="834" t="s">
        <v>1281</v>
      </c>
      <c r="F1379" s="832" t="s">
        <v>1254</v>
      </c>
      <c r="G1379" s="832" t="s">
        <v>1730</v>
      </c>
      <c r="H1379" s="832" t="s">
        <v>586</v>
      </c>
      <c r="I1379" s="832" t="s">
        <v>1731</v>
      </c>
      <c r="J1379" s="832" t="s">
        <v>1732</v>
      </c>
      <c r="K1379" s="832" t="s">
        <v>1226</v>
      </c>
      <c r="L1379" s="835">
        <v>0</v>
      </c>
      <c r="M1379" s="835">
        <v>0</v>
      </c>
      <c r="N1379" s="832">
        <v>2</v>
      </c>
      <c r="O1379" s="836">
        <v>1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12</v>
      </c>
      <c r="B1380" s="832" t="s">
        <v>1253</v>
      </c>
      <c r="C1380" s="832" t="s">
        <v>1259</v>
      </c>
      <c r="D1380" s="833" t="s">
        <v>2928</v>
      </c>
      <c r="E1380" s="834" t="s">
        <v>1281</v>
      </c>
      <c r="F1380" s="832" t="s">
        <v>1254</v>
      </c>
      <c r="G1380" s="832" t="s">
        <v>1527</v>
      </c>
      <c r="H1380" s="832" t="s">
        <v>586</v>
      </c>
      <c r="I1380" s="832" t="s">
        <v>1528</v>
      </c>
      <c r="J1380" s="832" t="s">
        <v>1529</v>
      </c>
      <c r="K1380" s="832" t="s">
        <v>1530</v>
      </c>
      <c r="L1380" s="835">
        <v>1388.93</v>
      </c>
      <c r="M1380" s="835">
        <v>1388.93</v>
      </c>
      <c r="N1380" s="832">
        <v>1</v>
      </c>
      <c r="O1380" s="836">
        <v>1</v>
      </c>
      <c r="P1380" s="835">
        <v>1388.93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12</v>
      </c>
      <c r="B1381" s="832" t="s">
        <v>1253</v>
      </c>
      <c r="C1381" s="832" t="s">
        <v>1259</v>
      </c>
      <c r="D1381" s="833" t="s">
        <v>2928</v>
      </c>
      <c r="E1381" s="834" t="s">
        <v>1281</v>
      </c>
      <c r="F1381" s="832" t="s">
        <v>1254</v>
      </c>
      <c r="G1381" s="832" t="s">
        <v>1546</v>
      </c>
      <c r="H1381" s="832" t="s">
        <v>586</v>
      </c>
      <c r="I1381" s="832" t="s">
        <v>1552</v>
      </c>
      <c r="J1381" s="832" t="s">
        <v>1548</v>
      </c>
      <c r="K1381" s="832" t="s">
        <v>1553</v>
      </c>
      <c r="L1381" s="835">
        <v>3024.8</v>
      </c>
      <c r="M1381" s="835">
        <v>3024.8</v>
      </c>
      <c r="N1381" s="832">
        <v>1</v>
      </c>
      <c r="O1381" s="836">
        <v>1</v>
      </c>
      <c r="P1381" s="835">
        <v>3024.8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12</v>
      </c>
      <c r="B1382" s="832" t="s">
        <v>1253</v>
      </c>
      <c r="C1382" s="832" t="s">
        <v>1259</v>
      </c>
      <c r="D1382" s="833" t="s">
        <v>2928</v>
      </c>
      <c r="E1382" s="834" t="s">
        <v>1281</v>
      </c>
      <c r="F1382" s="832" t="s">
        <v>1254</v>
      </c>
      <c r="G1382" s="832" t="s">
        <v>1304</v>
      </c>
      <c r="H1382" s="832" t="s">
        <v>628</v>
      </c>
      <c r="I1382" s="832" t="s">
        <v>1157</v>
      </c>
      <c r="J1382" s="832" t="s">
        <v>931</v>
      </c>
      <c r="K1382" s="832" t="s">
        <v>1158</v>
      </c>
      <c r="L1382" s="835">
        <v>154.36000000000001</v>
      </c>
      <c r="M1382" s="835">
        <v>1389.2400000000002</v>
      </c>
      <c r="N1382" s="832">
        <v>9</v>
      </c>
      <c r="O1382" s="836">
        <v>8.5</v>
      </c>
      <c r="P1382" s="835">
        <v>617.44000000000005</v>
      </c>
      <c r="Q1382" s="837">
        <v>0.44444444444444442</v>
      </c>
      <c r="R1382" s="832">
        <v>4</v>
      </c>
      <c r="S1382" s="837">
        <v>0.44444444444444442</v>
      </c>
      <c r="T1382" s="836">
        <v>3.5</v>
      </c>
      <c r="U1382" s="838">
        <v>0.41176470588235292</v>
      </c>
    </row>
    <row r="1383" spans="1:21" ht="14.4" customHeight="1" x14ac:dyDescent="0.3">
      <c r="A1383" s="831">
        <v>12</v>
      </c>
      <c r="B1383" s="832" t="s">
        <v>1253</v>
      </c>
      <c r="C1383" s="832" t="s">
        <v>1259</v>
      </c>
      <c r="D1383" s="833" t="s">
        <v>2928</v>
      </c>
      <c r="E1383" s="834" t="s">
        <v>1281</v>
      </c>
      <c r="F1383" s="832" t="s">
        <v>1254</v>
      </c>
      <c r="G1383" s="832" t="s">
        <v>1304</v>
      </c>
      <c r="H1383" s="832" t="s">
        <v>586</v>
      </c>
      <c r="I1383" s="832" t="s">
        <v>2779</v>
      </c>
      <c r="J1383" s="832" t="s">
        <v>2780</v>
      </c>
      <c r="K1383" s="832" t="s">
        <v>1158</v>
      </c>
      <c r="L1383" s="835">
        <v>154.36000000000001</v>
      </c>
      <c r="M1383" s="835">
        <v>308.72000000000003</v>
      </c>
      <c r="N1383" s="832">
        <v>2</v>
      </c>
      <c r="O1383" s="836">
        <v>0.5</v>
      </c>
      <c r="P1383" s="835">
        <v>308.72000000000003</v>
      </c>
      <c r="Q1383" s="837">
        <v>1</v>
      </c>
      <c r="R1383" s="832">
        <v>2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12</v>
      </c>
      <c r="B1384" s="832" t="s">
        <v>1253</v>
      </c>
      <c r="C1384" s="832" t="s">
        <v>1259</v>
      </c>
      <c r="D1384" s="833" t="s">
        <v>2928</v>
      </c>
      <c r="E1384" s="834" t="s">
        <v>1281</v>
      </c>
      <c r="F1384" s="832" t="s">
        <v>1256</v>
      </c>
      <c r="G1384" s="832" t="s">
        <v>1300</v>
      </c>
      <c r="H1384" s="832" t="s">
        <v>586</v>
      </c>
      <c r="I1384" s="832" t="s">
        <v>1301</v>
      </c>
      <c r="J1384" s="832" t="s">
        <v>1302</v>
      </c>
      <c r="K1384" s="832" t="s">
        <v>1303</v>
      </c>
      <c r="L1384" s="835">
        <v>190</v>
      </c>
      <c r="M1384" s="835">
        <v>380</v>
      </c>
      <c r="N1384" s="832">
        <v>2</v>
      </c>
      <c r="O1384" s="836">
        <v>1</v>
      </c>
      <c r="P1384" s="835">
        <v>380</v>
      </c>
      <c r="Q1384" s="837">
        <v>1</v>
      </c>
      <c r="R1384" s="832">
        <v>2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12</v>
      </c>
      <c r="B1385" s="832" t="s">
        <v>1253</v>
      </c>
      <c r="C1385" s="832" t="s">
        <v>1259</v>
      </c>
      <c r="D1385" s="833" t="s">
        <v>2928</v>
      </c>
      <c r="E1385" s="834" t="s">
        <v>1278</v>
      </c>
      <c r="F1385" s="832" t="s">
        <v>1254</v>
      </c>
      <c r="G1385" s="832" t="s">
        <v>1403</v>
      </c>
      <c r="H1385" s="832" t="s">
        <v>586</v>
      </c>
      <c r="I1385" s="832" t="s">
        <v>1404</v>
      </c>
      <c r="J1385" s="832" t="s">
        <v>1405</v>
      </c>
      <c r="K1385" s="832" t="s">
        <v>1406</v>
      </c>
      <c r="L1385" s="835">
        <v>0</v>
      </c>
      <c r="M1385" s="835">
        <v>0</v>
      </c>
      <c r="N1385" s="832">
        <v>1</v>
      </c>
      <c r="O1385" s="836">
        <v>1</v>
      </c>
      <c r="P1385" s="835">
        <v>0</v>
      </c>
      <c r="Q1385" s="837"/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12</v>
      </c>
      <c r="B1386" s="832" t="s">
        <v>1253</v>
      </c>
      <c r="C1386" s="832" t="s">
        <v>1259</v>
      </c>
      <c r="D1386" s="833" t="s">
        <v>2928</v>
      </c>
      <c r="E1386" s="834" t="s">
        <v>1278</v>
      </c>
      <c r="F1386" s="832" t="s">
        <v>1254</v>
      </c>
      <c r="G1386" s="832" t="s">
        <v>1403</v>
      </c>
      <c r="H1386" s="832" t="s">
        <v>586</v>
      </c>
      <c r="I1386" s="832" t="s">
        <v>1645</v>
      </c>
      <c r="J1386" s="832" t="s">
        <v>1646</v>
      </c>
      <c r="K1386" s="832" t="s">
        <v>1647</v>
      </c>
      <c r="L1386" s="835">
        <v>0</v>
      </c>
      <c r="M1386" s="835">
        <v>0</v>
      </c>
      <c r="N1386" s="832">
        <v>1</v>
      </c>
      <c r="O1386" s="836">
        <v>1</v>
      </c>
      <c r="P1386" s="835">
        <v>0</v>
      </c>
      <c r="Q1386" s="837"/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12</v>
      </c>
      <c r="B1387" s="832" t="s">
        <v>1253</v>
      </c>
      <c r="C1387" s="832" t="s">
        <v>1259</v>
      </c>
      <c r="D1387" s="833" t="s">
        <v>2928</v>
      </c>
      <c r="E1387" s="834" t="s">
        <v>1278</v>
      </c>
      <c r="F1387" s="832" t="s">
        <v>1254</v>
      </c>
      <c r="G1387" s="832" t="s">
        <v>1315</v>
      </c>
      <c r="H1387" s="832" t="s">
        <v>628</v>
      </c>
      <c r="I1387" s="832" t="s">
        <v>1167</v>
      </c>
      <c r="J1387" s="832" t="s">
        <v>1168</v>
      </c>
      <c r="K1387" s="832" t="s">
        <v>958</v>
      </c>
      <c r="L1387" s="835">
        <v>170.52</v>
      </c>
      <c r="M1387" s="835">
        <v>852.60000000000014</v>
      </c>
      <c r="N1387" s="832">
        <v>5</v>
      </c>
      <c r="O1387" s="836">
        <v>4</v>
      </c>
      <c r="P1387" s="835">
        <v>341.04</v>
      </c>
      <c r="Q1387" s="837">
        <v>0.39999999999999997</v>
      </c>
      <c r="R1387" s="832">
        <v>2</v>
      </c>
      <c r="S1387" s="837">
        <v>0.4</v>
      </c>
      <c r="T1387" s="836">
        <v>2</v>
      </c>
      <c r="U1387" s="838">
        <v>0.5</v>
      </c>
    </row>
    <row r="1388" spans="1:21" ht="14.4" customHeight="1" x14ac:dyDescent="0.3">
      <c r="A1388" s="831">
        <v>12</v>
      </c>
      <c r="B1388" s="832" t="s">
        <v>1253</v>
      </c>
      <c r="C1388" s="832" t="s">
        <v>1259</v>
      </c>
      <c r="D1388" s="833" t="s">
        <v>2928</v>
      </c>
      <c r="E1388" s="834" t="s">
        <v>1278</v>
      </c>
      <c r="F1388" s="832" t="s">
        <v>1254</v>
      </c>
      <c r="G1388" s="832" t="s">
        <v>1315</v>
      </c>
      <c r="H1388" s="832" t="s">
        <v>628</v>
      </c>
      <c r="I1388" s="832" t="s">
        <v>1362</v>
      </c>
      <c r="J1388" s="832" t="s">
        <v>1168</v>
      </c>
      <c r="K1388" s="832" t="s">
        <v>1363</v>
      </c>
      <c r="L1388" s="835">
        <v>272.83</v>
      </c>
      <c r="M1388" s="835">
        <v>545.66</v>
      </c>
      <c r="N1388" s="832">
        <v>2</v>
      </c>
      <c r="O1388" s="836">
        <v>2</v>
      </c>
      <c r="P1388" s="835">
        <v>545.66</v>
      </c>
      <c r="Q1388" s="837">
        <v>1</v>
      </c>
      <c r="R1388" s="832">
        <v>2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12</v>
      </c>
      <c r="B1389" s="832" t="s">
        <v>1253</v>
      </c>
      <c r="C1389" s="832" t="s">
        <v>1259</v>
      </c>
      <c r="D1389" s="833" t="s">
        <v>2928</v>
      </c>
      <c r="E1389" s="834" t="s">
        <v>1278</v>
      </c>
      <c r="F1389" s="832" t="s">
        <v>1254</v>
      </c>
      <c r="G1389" s="832" t="s">
        <v>1305</v>
      </c>
      <c r="H1389" s="832" t="s">
        <v>586</v>
      </c>
      <c r="I1389" s="832" t="s">
        <v>1353</v>
      </c>
      <c r="J1389" s="832" t="s">
        <v>1354</v>
      </c>
      <c r="K1389" s="832" t="s">
        <v>958</v>
      </c>
      <c r="L1389" s="835">
        <v>78.33</v>
      </c>
      <c r="M1389" s="835">
        <v>156.66</v>
      </c>
      <c r="N1389" s="832">
        <v>2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12</v>
      </c>
      <c r="B1390" s="832" t="s">
        <v>1253</v>
      </c>
      <c r="C1390" s="832" t="s">
        <v>1259</v>
      </c>
      <c r="D1390" s="833" t="s">
        <v>2928</v>
      </c>
      <c r="E1390" s="834" t="s">
        <v>1278</v>
      </c>
      <c r="F1390" s="832" t="s">
        <v>1254</v>
      </c>
      <c r="G1390" s="832" t="s">
        <v>2004</v>
      </c>
      <c r="H1390" s="832" t="s">
        <v>586</v>
      </c>
      <c r="I1390" s="832" t="s">
        <v>2781</v>
      </c>
      <c r="J1390" s="832" t="s">
        <v>2782</v>
      </c>
      <c r="K1390" s="832" t="s">
        <v>2783</v>
      </c>
      <c r="L1390" s="835">
        <v>85.15</v>
      </c>
      <c r="M1390" s="835">
        <v>85.15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12</v>
      </c>
      <c r="B1391" s="832" t="s">
        <v>1253</v>
      </c>
      <c r="C1391" s="832" t="s">
        <v>1259</v>
      </c>
      <c r="D1391" s="833" t="s">
        <v>2928</v>
      </c>
      <c r="E1391" s="834" t="s">
        <v>1278</v>
      </c>
      <c r="F1391" s="832" t="s">
        <v>1254</v>
      </c>
      <c r="G1391" s="832" t="s">
        <v>1432</v>
      </c>
      <c r="H1391" s="832" t="s">
        <v>586</v>
      </c>
      <c r="I1391" s="832" t="s">
        <v>2784</v>
      </c>
      <c r="J1391" s="832" t="s">
        <v>697</v>
      </c>
      <c r="K1391" s="832" t="s">
        <v>2785</v>
      </c>
      <c r="L1391" s="835">
        <v>35.25</v>
      </c>
      <c r="M1391" s="835">
        <v>105.75</v>
      </c>
      <c r="N1391" s="832">
        <v>3</v>
      </c>
      <c r="O1391" s="836">
        <v>2.5</v>
      </c>
      <c r="P1391" s="835">
        <v>70.5</v>
      </c>
      <c r="Q1391" s="837">
        <v>0.66666666666666663</v>
      </c>
      <c r="R1391" s="832">
        <v>2</v>
      </c>
      <c r="S1391" s="837">
        <v>0.66666666666666663</v>
      </c>
      <c r="T1391" s="836">
        <v>1.5</v>
      </c>
      <c r="U1391" s="838">
        <v>0.6</v>
      </c>
    </row>
    <row r="1392" spans="1:21" ht="14.4" customHeight="1" x14ac:dyDescent="0.3">
      <c r="A1392" s="831">
        <v>12</v>
      </c>
      <c r="B1392" s="832" t="s">
        <v>1253</v>
      </c>
      <c r="C1392" s="832" t="s">
        <v>1259</v>
      </c>
      <c r="D1392" s="833" t="s">
        <v>2928</v>
      </c>
      <c r="E1392" s="834" t="s">
        <v>1278</v>
      </c>
      <c r="F1392" s="832" t="s">
        <v>1254</v>
      </c>
      <c r="G1392" s="832" t="s">
        <v>1432</v>
      </c>
      <c r="H1392" s="832" t="s">
        <v>586</v>
      </c>
      <c r="I1392" s="832" t="s">
        <v>2786</v>
      </c>
      <c r="J1392" s="832" t="s">
        <v>2787</v>
      </c>
      <c r="K1392" s="832" t="s">
        <v>2788</v>
      </c>
      <c r="L1392" s="835">
        <v>234.94</v>
      </c>
      <c r="M1392" s="835">
        <v>234.94</v>
      </c>
      <c r="N1392" s="832">
        <v>1</v>
      </c>
      <c r="O1392" s="836">
        <v>1</v>
      </c>
      <c r="P1392" s="835">
        <v>234.94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12</v>
      </c>
      <c r="B1393" s="832" t="s">
        <v>1253</v>
      </c>
      <c r="C1393" s="832" t="s">
        <v>1259</v>
      </c>
      <c r="D1393" s="833" t="s">
        <v>2928</v>
      </c>
      <c r="E1393" s="834" t="s">
        <v>1278</v>
      </c>
      <c r="F1393" s="832" t="s">
        <v>1254</v>
      </c>
      <c r="G1393" s="832" t="s">
        <v>1805</v>
      </c>
      <c r="H1393" s="832" t="s">
        <v>586</v>
      </c>
      <c r="I1393" s="832" t="s">
        <v>2789</v>
      </c>
      <c r="J1393" s="832" t="s">
        <v>2790</v>
      </c>
      <c r="K1393" s="832" t="s">
        <v>2791</v>
      </c>
      <c r="L1393" s="835">
        <v>0</v>
      </c>
      <c r="M1393" s="835">
        <v>0</v>
      </c>
      <c r="N1393" s="832">
        <v>1</v>
      </c>
      <c r="O1393" s="836">
        <v>1</v>
      </c>
      <c r="P1393" s="835">
        <v>0</v>
      </c>
      <c r="Q1393" s="837"/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12</v>
      </c>
      <c r="B1394" s="832" t="s">
        <v>1253</v>
      </c>
      <c r="C1394" s="832" t="s">
        <v>1259</v>
      </c>
      <c r="D1394" s="833" t="s">
        <v>2928</v>
      </c>
      <c r="E1394" s="834" t="s">
        <v>1278</v>
      </c>
      <c r="F1394" s="832" t="s">
        <v>1254</v>
      </c>
      <c r="G1394" s="832" t="s">
        <v>1811</v>
      </c>
      <c r="H1394" s="832" t="s">
        <v>586</v>
      </c>
      <c r="I1394" s="832" t="s">
        <v>1812</v>
      </c>
      <c r="J1394" s="832" t="s">
        <v>1813</v>
      </c>
      <c r="K1394" s="832" t="s">
        <v>1814</v>
      </c>
      <c r="L1394" s="835">
        <v>111.72</v>
      </c>
      <c r="M1394" s="835">
        <v>111.72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12</v>
      </c>
      <c r="B1395" s="832" t="s">
        <v>1253</v>
      </c>
      <c r="C1395" s="832" t="s">
        <v>1259</v>
      </c>
      <c r="D1395" s="833" t="s">
        <v>2928</v>
      </c>
      <c r="E1395" s="834" t="s">
        <v>1278</v>
      </c>
      <c r="F1395" s="832" t="s">
        <v>1254</v>
      </c>
      <c r="G1395" s="832" t="s">
        <v>2792</v>
      </c>
      <c r="H1395" s="832" t="s">
        <v>586</v>
      </c>
      <c r="I1395" s="832" t="s">
        <v>2793</v>
      </c>
      <c r="J1395" s="832" t="s">
        <v>2794</v>
      </c>
      <c r="K1395" s="832" t="s">
        <v>2795</v>
      </c>
      <c r="L1395" s="835">
        <v>248.55</v>
      </c>
      <c r="M1395" s="835">
        <v>248.55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12</v>
      </c>
      <c r="B1396" s="832" t="s">
        <v>1253</v>
      </c>
      <c r="C1396" s="832" t="s">
        <v>1259</v>
      </c>
      <c r="D1396" s="833" t="s">
        <v>2928</v>
      </c>
      <c r="E1396" s="834" t="s">
        <v>1278</v>
      </c>
      <c r="F1396" s="832" t="s">
        <v>1254</v>
      </c>
      <c r="G1396" s="832" t="s">
        <v>2796</v>
      </c>
      <c r="H1396" s="832" t="s">
        <v>586</v>
      </c>
      <c r="I1396" s="832" t="s">
        <v>2797</v>
      </c>
      <c r="J1396" s="832" t="s">
        <v>677</v>
      </c>
      <c r="K1396" s="832" t="s">
        <v>2798</v>
      </c>
      <c r="L1396" s="835">
        <v>53.57</v>
      </c>
      <c r="M1396" s="835">
        <v>53.57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12</v>
      </c>
      <c r="B1397" s="832" t="s">
        <v>1253</v>
      </c>
      <c r="C1397" s="832" t="s">
        <v>1259</v>
      </c>
      <c r="D1397" s="833" t="s">
        <v>2928</v>
      </c>
      <c r="E1397" s="834" t="s">
        <v>1278</v>
      </c>
      <c r="F1397" s="832" t="s">
        <v>1254</v>
      </c>
      <c r="G1397" s="832" t="s">
        <v>1320</v>
      </c>
      <c r="H1397" s="832" t="s">
        <v>628</v>
      </c>
      <c r="I1397" s="832" t="s">
        <v>1324</v>
      </c>
      <c r="J1397" s="832" t="s">
        <v>1325</v>
      </c>
      <c r="K1397" s="832" t="s">
        <v>1326</v>
      </c>
      <c r="L1397" s="835">
        <v>736.33</v>
      </c>
      <c r="M1397" s="835">
        <v>736.33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1253</v>
      </c>
      <c r="C1398" s="832" t="s">
        <v>1259</v>
      </c>
      <c r="D1398" s="833" t="s">
        <v>2928</v>
      </c>
      <c r="E1398" s="834" t="s">
        <v>1278</v>
      </c>
      <c r="F1398" s="832" t="s">
        <v>1254</v>
      </c>
      <c r="G1398" s="832" t="s">
        <v>1347</v>
      </c>
      <c r="H1398" s="832" t="s">
        <v>586</v>
      </c>
      <c r="I1398" s="832" t="s">
        <v>1348</v>
      </c>
      <c r="J1398" s="832" t="s">
        <v>1349</v>
      </c>
      <c r="K1398" s="832" t="s">
        <v>1350</v>
      </c>
      <c r="L1398" s="835">
        <v>174.59</v>
      </c>
      <c r="M1398" s="835">
        <v>174.59</v>
      </c>
      <c r="N1398" s="832">
        <v>1</v>
      </c>
      <c r="O1398" s="836">
        <v>1</v>
      </c>
      <c r="P1398" s="835">
        <v>174.59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12</v>
      </c>
      <c r="B1399" s="832" t="s">
        <v>1253</v>
      </c>
      <c r="C1399" s="832" t="s">
        <v>1259</v>
      </c>
      <c r="D1399" s="833" t="s">
        <v>2928</v>
      </c>
      <c r="E1399" s="834" t="s">
        <v>1278</v>
      </c>
      <c r="F1399" s="832" t="s">
        <v>1254</v>
      </c>
      <c r="G1399" s="832" t="s">
        <v>1379</v>
      </c>
      <c r="H1399" s="832" t="s">
        <v>586</v>
      </c>
      <c r="I1399" s="832" t="s">
        <v>1380</v>
      </c>
      <c r="J1399" s="832" t="s">
        <v>1381</v>
      </c>
      <c r="K1399" s="832" t="s">
        <v>1382</v>
      </c>
      <c r="L1399" s="835">
        <v>78.33</v>
      </c>
      <c r="M1399" s="835">
        <v>78.33</v>
      </c>
      <c r="N1399" s="832">
        <v>1</v>
      </c>
      <c r="O1399" s="836">
        <v>1</v>
      </c>
      <c r="P1399" s="835">
        <v>78.33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12</v>
      </c>
      <c r="B1400" s="832" t="s">
        <v>1253</v>
      </c>
      <c r="C1400" s="832" t="s">
        <v>1259</v>
      </c>
      <c r="D1400" s="833" t="s">
        <v>2928</v>
      </c>
      <c r="E1400" s="834" t="s">
        <v>1278</v>
      </c>
      <c r="F1400" s="832" t="s">
        <v>1254</v>
      </c>
      <c r="G1400" s="832" t="s">
        <v>1329</v>
      </c>
      <c r="H1400" s="832" t="s">
        <v>586</v>
      </c>
      <c r="I1400" s="832" t="s">
        <v>1330</v>
      </c>
      <c r="J1400" s="832" t="s">
        <v>624</v>
      </c>
      <c r="K1400" s="832" t="s">
        <v>1331</v>
      </c>
      <c r="L1400" s="835">
        <v>127.91</v>
      </c>
      <c r="M1400" s="835">
        <v>255.82</v>
      </c>
      <c r="N1400" s="832">
        <v>2</v>
      </c>
      <c r="O1400" s="836">
        <v>1</v>
      </c>
      <c r="P1400" s="835">
        <v>255.82</v>
      </c>
      <c r="Q1400" s="837">
        <v>1</v>
      </c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12</v>
      </c>
      <c r="B1401" s="832" t="s">
        <v>1253</v>
      </c>
      <c r="C1401" s="832" t="s">
        <v>1259</v>
      </c>
      <c r="D1401" s="833" t="s">
        <v>2928</v>
      </c>
      <c r="E1401" s="834" t="s">
        <v>1278</v>
      </c>
      <c r="F1401" s="832" t="s">
        <v>1254</v>
      </c>
      <c r="G1401" s="832" t="s">
        <v>1329</v>
      </c>
      <c r="H1401" s="832" t="s">
        <v>586</v>
      </c>
      <c r="I1401" s="832" t="s">
        <v>1383</v>
      </c>
      <c r="J1401" s="832" t="s">
        <v>624</v>
      </c>
      <c r="K1401" s="832" t="s">
        <v>1384</v>
      </c>
      <c r="L1401" s="835">
        <v>52.61</v>
      </c>
      <c r="M1401" s="835">
        <v>52.61</v>
      </c>
      <c r="N1401" s="832">
        <v>1</v>
      </c>
      <c r="O1401" s="836">
        <v>1</v>
      </c>
      <c r="P1401" s="835">
        <v>52.61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12</v>
      </c>
      <c r="B1402" s="832" t="s">
        <v>1253</v>
      </c>
      <c r="C1402" s="832" t="s">
        <v>1259</v>
      </c>
      <c r="D1402" s="833" t="s">
        <v>2928</v>
      </c>
      <c r="E1402" s="834" t="s">
        <v>1278</v>
      </c>
      <c r="F1402" s="832" t="s">
        <v>1254</v>
      </c>
      <c r="G1402" s="832" t="s">
        <v>1495</v>
      </c>
      <c r="H1402" s="832" t="s">
        <v>586</v>
      </c>
      <c r="I1402" s="832" t="s">
        <v>1496</v>
      </c>
      <c r="J1402" s="832" t="s">
        <v>1497</v>
      </c>
      <c r="K1402" s="832" t="s">
        <v>1498</v>
      </c>
      <c r="L1402" s="835">
        <v>0</v>
      </c>
      <c r="M1402" s="835">
        <v>0</v>
      </c>
      <c r="N1402" s="832">
        <v>2</v>
      </c>
      <c r="O1402" s="836">
        <v>2</v>
      </c>
      <c r="P1402" s="835">
        <v>0</v>
      </c>
      <c r="Q1402" s="837"/>
      <c r="R1402" s="832">
        <v>1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12</v>
      </c>
      <c r="B1403" s="832" t="s">
        <v>1253</v>
      </c>
      <c r="C1403" s="832" t="s">
        <v>1259</v>
      </c>
      <c r="D1403" s="833" t="s">
        <v>2928</v>
      </c>
      <c r="E1403" s="834" t="s">
        <v>1278</v>
      </c>
      <c r="F1403" s="832" t="s">
        <v>1254</v>
      </c>
      <c r="G1403" s="832" t="s">
        <v>1307</v>
      </c>
      <c r="H1403" s="832" t="s">
        <v>586</v>
      </c>
      <c r="I1403" s="832" t="s">
        <v>1308</v>
      </c>
      <c r="J1403" s="832" t="s">
        <v>1309</v>
      </c>
      <c r="K1403" s="832" t="s">
        <v>1310</v>
      </c>
      <c r="L1403" s="835">
        <v>42.54</v>
      </c>
      <c r="M1403" s="835">
        <v>42.54</v>
      </c>
      <c r="N1403" s="832">
        <v>1</v>
      </c>
      <c r="O1403" s="836">
        <v>1</v>
      </c>
      <c r="P1403" s="835">
        <v>42.54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12</v>
      </c>
      <c r="B1404" s="832" t="s">
        <v>1253</v>
      </c>
      <c r="C1404" s="832" t="s">
        <v>1259</v>
      </c>
      <c r="D1404" s="833" t="s">
        <v>2928</v>
      </c>
      <c r="E1404" s="834" t="s">
        <v>1278</v>
      </c>
      <c r="F1404" s="832" t="s">
        <v>1254</v>
      </c>
      <c r="G1404" s="832" t="s">
        <v>1307</v>
      </c>
      <c r="H1404" s="832" t="s">
        <v>586</v>
      </c>
      <c r="I1404" s="832" t="s">
        <v>1358</v>
      </c>
      <c r="J1404" s="832" t="s">
        <v>983</v>
      </c>
      <c r="K1404" s="832" t="s">
        <v>1310</v>
      </c>
      <c r="L1404" s="835">
        <v>42.54</v>
      </c>
      <c r="M1404" s="835">
        <v>85.08</v>
      </c>
      <c r="N1404" s="832">
        <v>2</v>
      </c>
      <c r="O1404" s="836">
        <v>2</v>
      </c>
      <c r="P1404" s="835">
        <v>85.08</v>
      </c>
      <c r="Q1404" s="837">
        <v>1</v>
      </c>
      <c r="R1404" s="832">
        <v>2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12</v>
      </c>
      <c r="B1405" s="832" t="s">
        <v>1253</v>
      </c>
      <c r="C1405" s="832" t="s">
        <v>1259</v>
      </c>
      <c r="D1405" s="833" t="s">
        <v>2928</v>
      </c>
      <c r="E1405" s="834" t="s">
        <v>1278</v>
      </c>
      <c r="F1405" s="832" t="s">
        <v>1254</v>
      </c>
      <c r="G1405" s="832" t="s">
        <v>1304</v>
      </c>
      <c r="H1405" s="832" t="s">
        <v>628</v>
      </c>
      <c r="I1405" s="832" t="s">
        <v>1157</v>
      </c>
      <c r="J1405" s="832" t="s">
        <v>931</v>
      </c>
      <c r="K1405" s="832" t="s">
        <v>1158</v>
      </c>
      <c r="L1405" s="835">
        <v>154.36000000000001</v>
      </c>
      <c r="M1405" s="835">
        <v>926.16000000000008</v>
      </c>
      <c r="N1405" s="832">
        <v>6</v>
      </c>
      <c r="O1405" s="836">
        <v>6</v>
      </c>
      <c r="P1405" s="835">
        <v>771.80000000000007</v>
      </c>
      <c r="Q1405" s="837">
        <v>0.83333333333333337</v>
      </c>
      <c r="R1405" s="832">
        <v>5</v>
      </c>
      <c r="S1405" s="837">
        <v>0.83333333333333337</v>
      </c>
      <c r="T1405" s="836">
        <v>5</v>
      </c>
      <c r="U1405" s="838">
        <v>0.83333333333333337</v>
      </c>
    </row>
    <row r="1406" spans="1:21" ht="14.4" customHeight="1" x14ac:dyDescent="0.3">
      <c r="A1406" s="831">
        <v>12</v>
      </c>
      <c r="B1406" s="832" t="s">
        <v>1253</v>
      </c>
      <c r="C1406" s="832" t="s">
        <v>1259</v>
      </c>
      <c r="D1406" s="833" t="s">
        <v>2928</v>
      </c>
      <c r="E1406" s="834" t="s">
        <v>1278</v>
      </c>
      <c r="F1406" s="832" t="s">
        <v>1254</v>
      </c>
      <c r="G1406" s="832" t="s">
        <v>1304</v>
      </c>
      <c r="H1406" s="832" t="s">
        <v>628</v>
      </c>
      <c r="I1406" s="832" t="s">
        <v>1155</v>
      </c>
      <c r="J1406" s="832" t="s">
        <v>931</v>
      </c>
      <c r="K1406" s="832" t="s">
        <v>1156</v>
      </c>
      <c r="L1406" s="835">
        <v>225.06</v>
      </c>
      <c r="M1406" s="835">
        <v>225.06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12</v>
      </c>
      <c r="B1407" s="832" t="s">
        <v>1253</v>
      </c>
      <c r="C1407" s="832" t="s">
        <v>1259</v>
      </c>
      <c r="D1407" s="833" t="s">
        <v>2928</v>
      </c>
      <c r="E1407" s="834" t="s">
        <v>1278</v>
      </c>
      <c r="F1407" s="832" t="s">
        <v>1254</v>
      </c>
      <c r="G1407" s="832" t="s">
        <v>1304</v>
      </c>
      <c r="H1407" s="832" t="s">
        <v>586</v>
      </c>
      <c r="I1407" s="832" t="s">
        <v>1344</v>
      </c>
      <c r="J1407" s="832" t="s">
        <v>931</v>
      </c>
      <c r="K1407" s="832" t="s">
        <v>1156</v>
      </c>
      <c r="L1407" s="835">
        <v>225.06</v>
      </c>
      <c r="M1407" s="835">
        <v>450.12</v>
      </c>
      <c r="N1407" s="832">
        <v>2</v>
      </c>
      <c r="O1407" s="836">
        <v>1.5</v>
      </c>
      <c r="P1407" s="835">
        <v>225.06</v>
      </c>
      <c r="Q1407" s="837">
        <v>0.5</v>
      </c>
      <c r="R1407" s="832">
        <v>1</v>
      </c>
      <c r="S1407" s="837">
        <v>0.5</v>
      </c>
      <c r="T1407" s="836">
        <v>0.5</v>
      </c>
      <c r="U1407" s="838">
        <v>0.33333333333333331</v>
      </c>
    </row>
    <row r="1408" spans="1:21" ht="14.4" customHeight="1" x14ac:dyDescent="0.3">
      <c r="A1408" s="831">
        <v>12</v>
      </c>
      <c r="B1408" s="832" t="s">
        <v>1253</v>
      </c>
      <c r="C1408" s="832" t="s">
        <v>1259</v>
      </c>
      <c r="D1408" s="833" t="s">
        <v>2928</v>
      </c>
      <c r="E1408" s="834" t="s">
        <v>1278</v>
      </c>
      <c r="F1408" s="832" t="s">
        <v>1256</v>
      </c>
      <c r="G1408" s="832" t="s">
        <v>1558</v>
      </c>
      <c r="H1408" s="832" t="s">
        <v>586</v>
      </c>
      <c r="I1408" s="832" t="s">
        <v>2799</v>
      </c>
      <c r="J1408" s="832" t="s">
        <v>2800</v>
      </c>
      <c r="K1408" s="832" t="s">
        <v>2801</v>
      </c>
      <c r="L1408" s="835">
        <v>280.5</v>
      </c>
      <c r="M1408" s="835">
        <v>280.5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12</v>
      </c>
      <c r="B1409" s="832" t="s">
        <v>1253</v>
      </c>
      <c r="C1409" s="832" t="s">
        <v>1259</v>
      </c>
      <c r="D1409" s="833" t="s">
        <v>2928</v>
      </c>
      <c r="E1409" s="834" t="s">
        <v>1278</v>
      </c>
      <c r="F1409" s="832" t="s">
        <v>1256</v>
      </c>
      <c r="G1409" s="832" t="s">
        <v>1892</v>
      </c>
      <c r="H1409" s="832" t="s">
        <v>586</v>
      </c>
      <c r="I1409" s="832" t="s">
        <v>2802</v>
      </c>
      <c r="J1409" s="832" t="s">
        <v>2803</v>
      </c>
      <c r="K1409" s="832" t="s">
        <v>2804</v>
      </c>
      <c r="L1409" s="835">
        <v>600</v>
      </c>
      <c r="M1409" s="835">
        <v>600</v>
      </c>
      <c r="N1409" s="832">
        <v>1</v>
      </c>
      <c r="O1409" s="836">
        <v>1</v>
      </c>
      <c r="P1409" s="835">
        <v>600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12</v>
      </c>
      <c r="B1410" s="832" t="s">
        <v>1253</v>
      </c>
      <c r="C1410" s="832" t="s">
        <v>1261</v>
      </c>
      <c r="D1410" s="833" t="s">
        <v>2929</v>
      </c>
      <c r="E1410" s="834" t="s">
        <v>1268</v>
      </c>
      <c r="F1410" s="832" t="s">
        <v>1254</v>
      </c>
      <c r="G1410" s="832" t="s">
        <v>1315</v>
      </c>
      <c r="H1410" s="832" t="s">
        <v>628</v>
      </c>
      <c r="I1410" s="832" t="s">
        <v>1167</v>
      </c>
      <c r="J1410" s="832" t="s">
        <v>1168</v>
      </c>
      <c r="K1410" s="832" t="s">
        <v>958</v>
      </c>
      <c r="L1410" s="835">
        <v>170.52</v>
      </c>
      <c r="M1410" s="835">
        <v>341.04</v>
      </c>
      <c r="N1410" s="832">
        <v>2</v>
      </c>
      <c r="O1410" s="836">
        <v>2</v>
      </c>
      <c r="P1410" s="835">
        <v>341.04</v>
      </c>
      <c r="Q1410" s="837">
        <v>1</v>
      </c>
      <c r="R1410" s="832">
        <v>2</v>
      </c>
      <c r="S1410" s="837">
        <v>1</v>
      </c>
      <c r="T1410" s="836">
        <v>2</v>
      </c>
      <c r="U1410" s="838">
        <v>1</v>
      </c>
    </row>
    <row r="1411" spans="1:21" ht="14.4" customHeight="1" x14ac:dyDescent="0.3">
      <c r="A1411" s="831">
        <v>12</v>
      </c>
      <c r="B1411" s="832" t="s">
        <v>1253</v>
      </c>
      <c r="C1411" s="832" t="s">
        <v>1261</v>
      </c>
      <c r="D1411" s="833" t="s">
        <v>2929</v>
      </c>
      <c r="E1411" s="834" t="s">
        <v>1268</v>
      </c>
      <c r="F1411" s="832" t="s">
        <v>1254</v>
      </c>
      <c r="G1411" s="832" t="s">
        <v>1783</v>
      </c>
      <c r="H1411" s="832" t="s">
        <v>586</v>
      </c>
      <c r="I1411" s="832" t="s">
        <v>1784</v>
      </c>
      <c r="J1411" s="832" t="s">
        <v>1785</v>
      </c>
      <c r="K1411" s="832" t="s">
        <v>1786</v>
      </c>
      <c r="L1411" s="835">
        <v>42.05</v>
      </c>
      <c r="M1411" s="835">
        <v>42.05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12</v>
      </c>
      <c r="B1412" s="832" t="s">
        <v>1253</v>
      </c>
      <c r="C1412" s="832" t="s">
        <v>1261</v>
      </c>
      <c r="D1412" s="833" t="s">
        <v>2929</v>
      </c>
      <c r="E1412" s="834" t="s">
        <v>1268</v>
      </c>
      <c r="F1412" s="832" t="s">
        <v>1254</v>
      </c>
      <c r="G1412" s="832" t="s">
        <v>1783</v>
      </c>
      <c r="H1412" s="832" t="s">
        <v>586</v>
      </c>
      <c r="I1412" s="832" t="s">
        <v>2805</v>
      </c>
      <c r="J1412" s="832" t="s">
        <v>1785</v>
      </c>
      <c r="K1412" s="832" t="s">
        <v>2806</v>
      </c>
      <c r="L1412" s="835">
        <v>42.05</v>
      </c>
      <c r="M1412" s="835">
        <v>42.05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1253</v>
      </c>
      <c r="C1413" s="832" t="s">
        <v>1261</v>
      </c>
      <c r="D1413" s="833" t="s">
        <v>2929</v>
      </c>
      <c r="E1413" s="834" t="s">
        <v>1268</v>
      </c>
      <c r="F1413" s="832" t="s">
        <v>1254</v>
      </c>
      <c r="G1413" s="832" t="s">
        <v>1432</v>
      </c>
      <c r="H1413" s="832" t="s">
        <v>586</v>
      </c>
      <c r="I1413" s="832" t="s">
        <v>2438</v>
      </c>
      <c r="J1413" s="832" t="s">
        <v>2439</v>
      </c>
      <c r="K1413" s="832" t="s">
        <v>2440</v>
      </c>
      <c r="L1413" s="835">
        <v>52.87</v>
      </c>
      <c r="M1413" s="835">
        <v>52.87</v>
      </c>
      <c r="N1413" s="832">
        <v>1</v>
      </c>
      <c r="O1413" s="836">
        <v>1</v>
      </c>
      <c r="P1413" s="835">
        <v>52.87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12</v>
      </c>
      <c r="B1414" s="832" t="s">
        <v>1253</v>
      </c>
      <c r="C1414" s="832" t="s">
        <v>1261</v>
      </c>
      <c r="D1414" s="833" t="s">
        <v>2929</v>
      </c>
      <c r="E1414" s="834" t="s">
        <v>1268</v>
      </c>
      <c r="F1414" s="832" t="s">
        <v>1254</v>
      </c>
      <c r="G1414" s="832" t="s">
        <v>2807</v>
      </c>
      <c r="H1414" s="832" t="s">
        <v>586</v>
      </c>
      <c r="I1414" s="832" t="s">
        <v>2808</v>
      </c>
      <c r="J1414" s="832" t="s">
        <v>2809</v>
      </c>
      <c r="K1414" s="832" t="s">
        <v>2810</v>
      </c>
      <c r="L1414" s="835">
        <v>0</v>
      </c>
      <c r="M1414" s="835">
        <v>0</v>
      </c>
      <c r="N1414" s="832">
        <v>1</v>
      </c>
      <c r="O1414" s="836">
        <v>1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12</v>
      </c>
      <c r="B1415" s="832" t="s">
        <v>1253</v>
      </c>
      <c r="C1415" s="832" t="s">
        <v>1261</v>
      </c>
      <c r="D1415" s="833" t="s">
        <v>2929</v>
      </c>
      <c r="E1415" s="834" t="s">
        <v>1268</v>
      </c>
      <c r="F1415" s="832" t="s">
        <v>1254</v>
      </c>
      <c r="G1415" s="832" t="s">
        <v>1817</v>
      </c>
      <c r="H1415" s="832" t="s">
        <v>586</v>
      </c>
      <c r="I1415" s="832" t="s">
        <v>1818</v>
      </c>
      <c r="J1415" s="832" t="s">
        <v>1819</v>
      </c>
      <c r="K1415" s="832" t="s">
        <v>733</v>
      </c>
      <c r="L1415" s="835">
        <v>163.54</v>
      </c>
      <c r="M1415" s="835">
        <v>163.54</v>
      </c>
      <c r="N1415" s="832">
        <v>1</v>
      </c>
      <c r="O1415" s="836">
        <v>1</v>
      </c>
      <c r="P1415" s="835">
        <v>163.54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12</v>
      </c>
      <c r="B1416" s="832" t="s">
        <v>1253</v>
      </c>
      <c r="C1416" s="832" t="s">
        <v>1261</v>
      </c>
      <c r="D1416" s="833" t="s">
        <v>2929</v>
      </c>
      <c r="E1416" s="834" t="s">
        <v>1268</v>
      </c>
      <c r="F1416" s="832" t="s">
        <v>1254</v>
      </c>
      <c r="G1416" s="832" t="s">
        <v>1320</v>
      </c>
      <c r="H1416" s="832" t="s">
        <v>628</v>
      </c>
      <c r="I1416" s="832" t="s">
        <v>1377</v>
      </c>
      <c r="J1416" s="832" t="s">
        <v>1325</v>
      </c>
      <c r="K1416" s="832" t="s">
        <v>1378</v>
      </c>
      <c r="L1416" s="835">
        <v>923.74</v>
      </c>
      <c r="M1416" s="835">
        <v>923.74</v>
      </c>
      <c r="N1416" s="832">
        <v>1</v>
      </c>
      <c r="O1416" s="836">
        <v>1</v>
      </c>
      <c r="P1416" s="835">
        <v>923.74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12</v>
      </c>
      <c r="B1417" s="832" t="s">
        <v>1253</v>
      </c>
      <c r="C1417" s="832" t="s">
        <v>1261</v>
      </c>
      <c r="D1417" s="833" t="s">
        <v>2929</v>
      </c>
      <c r="E1417" s="834" t="s">
        <v>1268</v>
      </c>
      <c r="F1417" s="832" t="s">
        <v>1254</v>
      </c>
      <c r="G1417" s="832" t="s">
        <v>1473</v>
      </c>
      <c r="H1417" s="832" t="s">
        <v>586</v>
      </c>
      <c r="I1417" s="832" t="s">
        <v>1474</v>
      </c>
      <c r="J1417" s="832" t="s">
        <v>1475</v>
      </c>
      <c r="K1417" s="832" t="s">
        <v>1350</v>
      </c>
      <c r="L1417" s="835">
        <v>35.25</v>
      </c>
      <c r="M1417" s="835">
        <v>35.25</v>
      </c>
      <c r="N1417" s="832">
        <v>1</v>
      </c>
      <c r="O1417" s="836">
        <v>1</v>
      </c>
      <c r="P1417" s="835">
        <v>35.25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12</v>
      </c>
      <c r="B1418" s="832" t="s">
        <v>1253</v>
      </c>
      <c r="C1418" s="832" t="s">
        <v>1261</v>
      </c>
      <c r="D1418" s="833" t="s">
        <v>2929</v>
      </c>
      <c r="E1418" s="834" t="s">
        <v>1268</v>
      </c>
      <c r="F1418" s="832" t="s">
        <v>1254</v>
      </c>
      <c r="G1418" s="832" t="s">
        <v>1347</v>
      </c>
      <c r="H1418" s="832" t="s">
        <v>586</v>
      </c>
      <c r="I1418" s="832" t="s">
        <v>1348</v>
      </c>
      <c r="J1418" s="832" t="s">
        <v>1349</v>
      </c>
      <c r="K1418" s="832" t="s">
        <v>1350</v>
      </c>
      <c r="L1418" s="835">
        <v>174.59</v>
      </c>
      <c r="M1418" s="835">
        <v>872.95</v>
      </c>
      <c r="N1418" s="832">
        <v>5</v>
      </c>
      <c r="O1418" s="836">
        <v>1.5</v>
      </c>
      <c r="P1418" s="835">
        <v>349.18</v>
      </c>
      <c r="Q1418" s="837">
        <v>0.39999999999999997</v>
      </c>
      <c r="R1418" s="832">
        <v>2</v>
      </c>
      <c r="S1418" s="837">
        <v>0.4</v>
      </c>
      <c r="T1418" s="836">
        <v>1</v>
      </c>
      <c r="U1418" s="838">
        <v>0.66666666666666663</v>
      </c>
    </row>
    <row r="1419" spans="1:21" ht="14.4" customHeight="1" x14ac:dyDescent="0.3">
      <c r="A1419" s="831">
        <v>12</v>
      </c>
      <c r="B1419" s="832" t="s">
        <v>1253</v>
      </c>
      <c r="C1419" s="832" t="s">
        <v>1261</v>
      </c>
      <c r="D1419" s="833" t="s">
        <v>2929</v>
      </c>
      <c r="E1419" s="834" t="s">
        <v>1268</v>
      </c>
      <c r="F1419" s="832" t="s">
        <v>1254</v>
      </c>
      <c r="G1419" s="832" t="s">
        <v>1478</v>
      </c>
      <c r="H1419" s="832" t="s">
        <v>586</v>
      </c>
      <c r="I1419" s="832" t="s">
        <v>1479</v>
      </c>
      <c r="J1419" s="832" t="s">
        <v>1480</v>
      </c>
      <c r="K1419" s="832" t="s">
        <v>1481</v>
      </c>
      <c r="L1419" s="835">
        <v>75.739999999999995</v>
      </c>
      <c r="M1419" s="835">
        <v>75.739999999999995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12</v>
      </c>
      <c r="B1420" s="832" t="s">
        <v>1253</v>
      </c>
      <c r="C1420" s="832" t="s">
        <v>1261</v>
      </c>
      <c r="D1420" s="833" t="s">
        <v>2929</v>
      </c>
      <c r="E1420" s="834" t="s">
        <v>1268</v>
      </c>
      <c r="F1420" s="832" t="s">
        <v>1254</v>
      </c>
      <c r="G1420" s="832" t="s">
        <v>1379</v>
      </c>
      <c r="H1420" s="832" t="s">
        <v>586</v>
      </c>
      <c r="I1420" s="832" t="s">
        <v>1380</v>
      </c>
      <c r="J1420" s="832" t="s">
        <v>1381</v>
      </c>
      <c r="K1420" s="832" t="s">
        <v>1382</v>
      </c>
      <c r="L1420" s="835">
        <v>78.33</v>
      </c>
      <c r="M1420" s="835">
        <v>78.33</v>
      </c>
      <c r="N1420" s="832">
        <v>1</v>
      </c>
      <c r="O1420" s="836">
        <v>1</v>
      </c>
      <c r="P1420" s="835">
        <v>78.33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12</v>
      </c>
      <c r="B1421" s="832" t="s">
        <v>1253</v>
      </c>
      <c r="C1421" s="832" t="s">
        <v>1261</v>
      </c>
      <c r="D1421" s="833" t="s">
        <v>2929</v>
      </c>
      <c r="E1421" s="834" t="s">
        <v>1268</v>
      </c>
      <c r="F1421" s="832" t="s">
        <v>1254</v>
      </c>
      <c r="G1421" s="832" t="s">
        <v>1329</v>
      </c>
      <c r="H1421" s="832" t="s">
        <v>586</v>
      </c>
      <c r="I1421" s="832" t="s">
        <v>1330</v>
      </c>
      <c r="J1421" s="832" t="s">
        <v>624</v>
      </c>
      <c r="K1421" s="832" t="s">
        <v>1331</v>
      </c>
      <c r="L1421" s="835">
        <v>108.44</v>
      </c>
      <c r="M1421" s="835">
        <v>108.44</v>
      </c>
      <c r="N1421" s="832">
        <v>1</v>
      </c>
      <c r="O1421" s="836">
        <v>1</v>
      </c>
      <c r="P1421" s="835">
        <v>108.44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12</v>
      </c>
      <c r="B1422" s="832" t="s">
        <v>1253</v>
      </c>
      <c r="C1422" s="832" t="s">
        <v>1261</v>
      </c>
      <c r="D1422" s="833" t="s">
        <v>2929</v>
      </c>
      <c r="E1422" s="834" t="s">
        <v>1268</v>
      </c>
      <c r="F1422" s="832" t="s">
        <v>1254</v>
      </c>
      <c r="G1422" s="832" t="s">
        <v>1329</v>
      </c>
      <c r="H1422" s="832" t="s">
        <v>586</v>
      </c>
      <c r="I1422" s="832" t="s">
        <v>1383</v>
      </c>
      <c r="J1422" s="832" t="s">
        <v>624</v>
      </c>
      <c r="K1422" s="832" t="s">
        <v>1384</v>
      </c>
      <c r="L1422" s="835">
        <v>52.61</v>
      </c>
      <c r="M1422" s="835">
        <v>105.22</v>
      </c>
      <c r="N1422" s="832">
        <v>2</v>
      </c>
      <c r="O1422" s="836">
        <v>1.5</v>
      </c>
      <c r="P1422" s="835">
        <v>105.22</v>
      </c>
      <c r="Q1422" s="837">
        <v>1</v>
      </c>
      <c r="R1422" s="832">
        <v>2</v>
      </c>
      <c r="S1422" s="837">
        <v>1</v>
      </c>
      <c r="T1422" s="836">
        <v>1.5</v>
      </c>
      <c r="U1422" s="838">
        <v>1</v>
      </c>
    </row>
    <row r="1423" spans="1:21" ht="14.4" customHeight="1" x14ac:dyDescent="0.3">
      <c r="A1423" s="831">
        <v>12</v>
      </c>
      <c r="B1423" s="832" t="s">
        <v>1253</v>
      </c>
      <c r="C1423" s="832" t="s">
        <v>1261</v>
      </c>
      <c r="D1423" s="833" t="s">
        <v>2929</v>
      </c>
      <c r="E1423" s="834" t="s">
        <v>1268</v>
      </c>
      <c r="F1423" s="832" t="s">
        <v>1254</v>
      </c>
      <c r="G1423" s="832" t="s">
        <v>1332</v>
      </c>
      <c r="H1423" s="832" t="s">
        <v>586</v>
      </c>
      <c r="I1423" s="832" t="s">
        <v>1333</v>
      </c>
      <c r="J1423" s="832" t="s">
        <v>1334</v>
      </c>
      <c r="K1423" s="832" t="s">
        <v>1335</v>
      </c>
      <c r="L1423" s="835">
        <v>308.69</v>
      </c>
      <c r="M1423" s="835">
        <v>308.69</v>
      </c>
      <c r="N1423" s="832">
        <v>1</v>
      </c>
      <c r="O1423" s="836">
        <v>1</v>
      </c>
      <c r="P1423" s="835">
        <v>308.69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12</v>
      </c>
      <c r="B1424" s="832" t="s">
        <v>1253</v>
      </c>
      <c r="C1424" s="832" t="s">
        <v>1261</v>
      </c>
      <c r="D1424" s="833" t="s">
        <v>2929</v>
      </c>
      <c r="E1424" s="834" t="s">
        <v>1268</v>
      </c>
      <c r="F1424" s="832" t="s">
        <v>1254</v>
      </c>
      <c r="G1424" s="832" t="s">
        <v>1508</v>
      </c>
      <c r="H1424" s="832" t="s">
        <v>586</v>
      </c>
      <c r="I1424" s="832" t="s">
        <v>1512</v>
      </c>
      <c r="J1424" s="832" t="s">
        <v>1510</v>
      </c>
      <c r="K1424" s="832" t="s">
        <v>1513</v>
      </c>
      <c r="L1424" s="835">
        <v>3086.53</v>
      </c>
      <c r="M1424" s="835">
        <v>3086.53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12</v>
      </c>
      <c r="B1425" s="832" t="s">
        <v>1253</v>
      </c>
      <c r="C1425" s="832" t="s">
        <v>1261</v>
      </c>
      <c r="D1425" s="833" t="s">
        <v>2929</v>
      </c>
      <c r="E1425" s="834" t="s">
        <v>1268</v>
      </c>
      <c r="F1425" s="832" t="s">
        <v>1254</v>
      </c>
      <c r="G1425" s="832" t="s">
        <v>1307</v>
      </c>
      <c r="H1425" s="832" t="s">
        <v>586</v>
      </c>
      <c r="I1425" s="832" t="s">
        <v>1308</v>
      </c>
      <c r="J1425" s="832" t="s">
        <v>1309</v>
      </c>
      <c r="K1425" s="832" t="s">
        <v>1310</v>
      </c>
      <c r="L1425" s="835">
        <v>42.54</v>
      </c>
      <c r="M1425" s="835">
        <v>85.08</v>
      </c>
      <c r="N1425" s="832">
        <v>2</v>
      </c>
      <c r="O1425" s="836">
        <v>2</v>
      </c>
      <c r="P1425" s="835">
        <v>42.54</v>
      </c>
      <c r="Q1425" s="837">
        <v>0.5</v>
      </c>
      <c r="R1425" s="832">
        <v>1</v>
      </c>
      <c r="S1425" s="837">
        <v>0.5</v>
      </c>
      <c r="T1425" s="836">
        <v>1</v>
      </c>
      <c r="U1425" s="838">
        <v>0.5</v>
      </c>
    </row>
    <row r="1426" spans="1:21" ht="14.4" customHeight="1" x14ac:dyDescent="0.3">
      <c r="A1426" s="831">
        <v>12</v>
      </c>
      <c r="B1426" s="832" t="s">
        <v>1253</v>
      </c>
      <c r="C1426" s="832" t="s">
        <v>1261</v>
      </c>
      <c r="D1426" s="833" t="s">
        <v>2929</v>
      </c>
      <c r="E1426" s="834" t="s">
        <v>1268</v>
      </c>
      <c r="F1426" s="832" t="s">
        <v>1254</v>
      </c>
      <c r="G1426" s="832" t="s">
        <v>1514</v>
      </c>
      <c r="H1426" s="832" t="s">
        <v>586</v>
      </c>
      <c r="I1426" s="832" t="s">
        <v>1515</v>
      </c>
      <c r="J1426" s="832" t="s">
        <v>1516</v>
      </c>
      <c r="K1426" s="832" t="s">
        <v>1517</v>
      </c>
      <c r="L1426" s="835">
        <v>333.68</v>
      </c>
      <c r="M1426" s="835">
        <v>333.68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12</v>
      </c>
      <c r="B1427" s="832" t="s">
        <v>1253</v>
      </c>
      <c r="C1427" s="832" t="s">
        <v>1261</v>
      </c>
      <c r="D1427" s="833" t="s">
        <v>2929</v>
      </c>
      <c r="E1427" s="834" t="s">
        <v>1268</v>
      </c>
      <c r="F1427" s="832" t="s">
        <v>1254</v>
      </c>
      <c r="G1427" s="832" t="s">
        <v>1521</v>
      </c>
      <c r="H1427" s="832" t="s">
        <v>586</v>
      </c>
      <c r="I1427" s="832" t="s">
        <v>1522</v>
      </c>
      <c r="J1427" s="832" t="s">
        <v>1523</v>
      </c>
      <c r="K1427" s="832" t="s">
        <v>1524</v>
      </c>
      <c r="L1427" s="835">
        <v>224.69</v>
      </c>
      <c r="M1427" s="835">
        <v>898.76</v>
      </c>
      <c r="N1427" s="832">
        <v>4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12</v>
      </c>
      <c r="B1428" s="832" t="s">
        <v>1253</v>
      </c>
      <c r="C1428" s="832" t="s">
        <v>1261</v>
      </c>
      <c r="D1428" s="833" t="s">
        <v>2929</v>
      </c>
      <c r="E1428" s="834" t="s">
        <v>1268</v>
      </c>
      <c r="F1428" s="832" t="s">
        <v>1254</v>
      </c>
      <c r="G1428" s="832" t="s">
        <v>1535</v>
      </c>
      <c r="H1428" s="832" t="s">
        <v>586</v>
      </c>
      <c r="I1428" s="832" t="s">
        <v>1947</v>
      </c>
      <c r="J1428" s="832" t="s">
        <v>1948</v>
      </c>
      <c r="K1428" s="832" t="s">
        <v>1949</v>
      </c>
      <c r="L1428" s="835">
        <v>0</v>
      </c>
      <c r="M1428" s="835">
        <v>0</v>
      </c>
      <c r="N1428" s="832">
        <v>1</v>
      </c>
      <c r="O1428" s="836">
        <v>0.5</v>
      </c>
      <c r="P1428" s="835">
        <v>0</v>
      </c>
      <c r="Q1428" s="837"/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12</v>
      </c>
      <c r="B1429" s="832" t="s">
        <v>1253</v>
      </c>
      <c r="C1429" s="832" t="s">
        <v>1261</v>
      </c>
      <c r="D1429" s="833" t="s">
        <v>2929</v>
      </c>
      <c r="E1429" s="834" t="s">
        <v>1268</v>
      </c>
      <c r="F1429" s="832" t="s">
        <v>1254</v>
      </c>
      <c r="G1429" s="832" t="s">
        <v>1304</v>
      </c>
      <c r="H1429" s="832" t="s">
        <v>586</v>
      </c>
      <c r="I1429" s="832" t="s">
        <v>1317</v>
      </c>
      <c r="J1429" s="832" t="s">
        <v>931</v>
      </c>
      <c r="K1429" s="832" t="s">
        <v>1158</v>
      </c>
      <c r="L1429" s="835">
        <v>154.36000000000001</v>
      </c>
      <c r="M1429" s="835">
        <v>154.36000000000001</v>
      </c>
      <c r="N1429" s="832">
        <v>1</v>
      </c>
      <c r="O1429" s="836">
        <v>1</v>
      </c>
      <c r="P1429" s="835">
        <v>154.36000000000001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1253</v>
      </c>
      <c r="C1430" s="832" t="s">
        <v>1261</v>
      </c>
      <c r="D1430" s="833" t="s">
        <v>2929</v>
      </c>
      <c r="E1430" s="834" t="s">
        <v>1268</v>
      </c>
      <c r="F1430" s="832" t="s">
        <v>1256</v>
      </c>
      <c r="G1430" s="832" t="s">
        <v>1300</v>
      </c>
      <c r="H1430" s="832" t="s">
        <v>586</v>
      </c>
      <c r="I1430" s="832" t="s">
        <v>1565</v>
      </c>
      <c r="J1430" s="832" t="s">
        <v>1566</v>
      </c>
      <c r="K1430" s="832" t="s">
        <v>1567</v>
      </c>
      <c r="L1430" s="835">
        <v>162.71</v>
      </c>
      <c r="M1430" s="835">
        <v>1301.68</v>
      </c>
      <c r="N1430" s="832">
        <v>8</v>
      </c>
      <c r="O1430" s="836">
        <v>1</v>
      </c>
      <c r="P1430" s="835">
        <v>1301.68</v>
      </c>
      <c r="Q1430" s="837">
        <v>1</v>
      </c>
      <c r="R1430" s="832">
        <v>8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12</v>
      </c>
      <c r="B1431" s="832" t="s">
        <v>1253</v>
      </c>
      <c r="C1431" s="832" t="s">
        <v>1261</v>
      </c>
      <c r="D1431" s="833" t="s">
        <v>2929</v>
      </c>
      <c r="E1431" s="834" t="s">
        <v>1268</v>
      </c>
      <c r="F1431" s="832" t="s">
        <v>1256</v>
      </c>
      <c r="G1431" s="832" t="s">
        <v>1615</v>
      </c>
      <c r="H1431" s="832" t="s">
        <v>586</v>
      </c>
      <c r="I1431" s="832" t="s">
        <v>1622</v>
      </c>
      <c r="J1431" s="832" t="s">
        <v>1623</v>
      </c>
      <c r="K1431" s="832" t="s">
        <v>1624</v>
      </c>
      <c r="L1431" s="835">
        <v>1500</v>
      </c>
      <c r="M1431" s="835">
        <v>31500</v>
      </c>
      <c r="N1431" s="832">
        <v>21</v>
      </c>
      <c r="O1431" s="836">
        <v>2</v>
      </c>
      <c r="P1431" s="835">
        <v>31500</v>
      </c>
      <c r="Q1431" s="837">
        <v>1</v>
      </c>
      <c r="R1431" s="832">
        <v>21</v>
      </c>
      <c r="S1431" s="837">
        <v>1</v>
      </c>
      <c r="T1431" s="836">
        <v>2</v>
      </c>
      <c r="U1431" s="838">
        <v>1</v>
      </c>
    </row>
    <row r="1432" spans="1:21" ht="14.4" customHeight="1" x14ac:dyDescent="0.3">
      <c r="A1432" s="831">
        <v>12</v>
      </c>
      <c r="B1432" s="832" t="s">
        <v>1253</v>
      </c>
      <c r="C1432" s="832" t="s">
        <v>1261</v>
      </c>
      <c r="D1432" s="833" t="s">
        <v>2929</v>
      </c>
      <c r="E1432" s="834" t="s">
        <v>1269</v>
      </c>
      <c r="F1432" s="832" t="s">
        <v>1254</v>
      </c>
      <c r="G1432" s="832" t="s">
        <v>1316</v>
      </c>
      <c r="H1432" s="832" t="s">
        <v>628</v>
      </c>
      <c r="I1432" s="832" t="s">
        <v>1209</v>
      </c>
      <c r="J1432" s="832" t="s">
        <v>847</v>
      </c>
      <c r="K1432" s="832" t="s">
        <v>848</v>
      </c>
      <c r="L1432" s="835">
        <v>0</v>
      </c>
      <c r="M1432" s="835">
        <v>0</v>
      </c>
      <c r="N1432" s="832">
        <v>1</v>
      </c>
      <c r="O1432" s="836">
        <v>1</v>
      </c>
      <c r="P1432" s="835">
        <v>0</v>
      </c>
      <c r="Q1432" s="837"/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12</v>
      </c>
      <c r="B1433" s="832" t="s">
        <v>1253</v>
      </c>
      <c r="C1433" s="832" t="s">
        <v>1261</v>
      </c>
      <c r="D1433" s="833" t="s">
        <v>2929</v>
      </c>
      <c r="E1433" s="834" t="s">
        <v>1270</v>
      </c>
      <c r="F1433" s="832" t="s">
        <v>1254</v>
      </c>
      <c r="G1433" s="832" t="s">
        <v>1675</v>
      </c>
      <c r="H1433" s="832" t="s">
        <v>628</v>
      </c>
      <c r="I1433" s="832" t="s">
        <v>1110</v>
      </c>
      <c r="J1433" s="832" t="s">
        <v>729</v>
      </c>
      <c r="K1433" s="832" t="s">
        <v>1111</v>
      </c>
      <c r="L1433" s="835">
        <v>85.02</v>
      </c>
      <c r="M1433" s="835">
        <v>85.02</v>
      </c>
      <c r="N1433" s="832">
        <v>1</v>
      </c>
      <c r="O1433" s="836">
        <v>1</v>
      </c>
      <c r="P1433" s="835">
        <v>85.02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1253</v>
      </c>
      <c r="C1434" s="832" t="s">
        <v>1261</v>
      </c>
      <c r="D1434" s="833" t="s">
        <v>2929</v>
      </c>
      <c r="E1434" s="834" t="s">
        <v>1271</v>
      </c>
      <c r="F1434" s="832" t="s">
        <v>1254</v>
      </c>
      <c r="G1434" s="832" t="s">
        <v>1771</v>
      </c>
      <c r="H1434" s="832" t="s">
        <v>586</v>
      </c>
      <c r="I1434" s="832" t="s">
        <v>2811</v>
      </c>
      <c r="J1434" s="832" t="s">
        <v>2700</v>
      </c>
      <c r="K1434" s="832" t="s">
        <v>2812</v>
      </c>
      <c r="L1434" s="835">
        <v>392.41</v>
      </c>
      <c r="M1434" s="835">
        <v>392.41</v>
      </c>
      <c r="N1434" s="832">
        <v>1</v>
      </c>
      <c r="O1434" s="836">
        <v>0.5</v>
      </c>
      <c r="P1434" s="835">
        <v>392.41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12</v>
      </c>
      <c r="B1435" s="832" t="s">
        <v>1253</v>
      </c>
      <c r="C1435" s="832" t="s">
        <v>1261</v>
      </c>
      <c r="D1435" s="833" t="s">
        <v>2929</v>
      </c>
      <c r="E1435" s="834" t="s">
        <v>1271</v>
      </c>
      <c r="F1435" s="832" t="s">
        <v>1254</v>
      </c>
      <c r="G1435" s="832" t="s">
        <v>2304</v>
      </c>
      <c r="H1435" s="832" t="s">
        <v>586</v>
      </c>
      <c r="I1435" s="832" t="s">
        <v>2813</v>
      </c>
      <c r="J1435" s="832" t="s">
        <v>2814</v>
      </c>
      <c r="K1435" s="832" t="s">
        <v>1513</v>
      </c>
      <c r="L1435" s="835">
        <v>234.07</v>
      </c>
      <c r="M1435" s="835">
        <v>234.07</v>
      </c>
      <c r="N1435" s="832">
        <v>1</v>
      </c>
      <c r="O1435" s="836">
        <v>0.5</v>
      </c>
      <c r="P1435" s="835">
        <v>234.07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12</v>
      </c>
      <c r="B1436" s="832" t="s">
        <v>1253</v>
      </c>
      <c r="C1436" s="832" t="s">
        <v>1261</v>
      </c>
      <c r="D1436" s="833" t="s">
        <v>2929</v>
      </c>
      <c r="E1436" s="834" t="s">
        <v>1271</v>
      </c>
      <c r="F1436" s="832" t="s">
        <v>1254</v>
      </c>
      <c r="G1436" s="832" t="s">
        <v>1315</v>
      </c>
      <c r="H1436" s="832" t="s">
        <v>586</v>
      </c>
      <c r="I1436" s="832" t="s">
        <v>1774</v>
      </c>
      <c r="J1436" s="832" t="s">
        <v>1775</v>
      </c>
      <c r="K1436" s="832" t="s">
        <v>1420</v>
      </c>
      <c r="L1436" s="835">
        <v>85.27</v>
      </c>
      <c r="M1436" s="835">
        <v>85.27</v>
      </c>
      <c r="N1436" s="832">
        <v>1</v>
      </c>
      <c r="O1436" s="836">
        <v>1</v>
      </c>
      <c r="P1436" s="835">
        <v>85.27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12</v>
      </c>
      <c r="B1437" s="832" t="s">
        <v>1253</v>
      </c>
      <c r="C1437" s="832" t="s">
        <v>1261</v>
      </c>
      <c r="D1437" s="833" t="s">
        <v>2929</v>
      </c>
      <c r="E1437" s="834" t="s">
        <v>1271</v>
      </c>
      <c r="F1437" s="832" t="s">
        <v>1254</v>
      </c>
      <c r="G1437" s="832" t="s">
        <v>1315</v>
      </c>
      <c r="H1437" s="832" t="s">
        <v>586</v>
      </c>
      <c r="I1437" s="832" t="s">
        <v>1776</v>
      </c>
      <c r="J1437" s="832" t="s">
        <v>1775</v>
      </c>
      <c r="K1437" s="832" t="s">
        <v>958</v>
      </c>
      <c r="L1437" s="835">
        <v>170.52</v>
      </c>
      <c r="M1437" s="835">
        <v>2557.8000000000002</v>
      </c>
      <c r="N1437" s="832">
        <v>15</v>
      </c>
      <c r="O1437" s="836">
        <v>8</v>
      </c>
      <c r="P1437" s="835">
        <v>2046.24</v>
      </c>
      <c r="Q1437" s="837">
        <v>0.79999999999999993</v>
      </c>
      <c r="R1437" s="832">
        <v>12</v>
      </c>
      <c r="S1437" s="837">
        <v>0.8</v>
      </c>
      <c r="T1437" s="836">
        <v>6</v>
      </c>
      <c r="U1437" s="838">
        <v>0.75</v>
      </c>
    </row>
    <row r="1438" spans="1:21" ht="14.4" customHeight="1" x14ac:dyDescent="0.3">
      <c r="A1438" s="831">
        <v>12</v>
      </c>
      <c r="B1438" s="832" t="s">
        <v>1253</v>
      </c>
      <c r="C1438" s="832" t="s">
        <v>1261</v>
      </c>
      <c r="D1438" s="833" t="s">
        <v>2929</v>
      </c>
      <c r="E1438" s="834" t="s">
        <v>1271</v>
      </c>
      <c r="F1438" s="832" t="s">
        <v>1254</v>
      </c>
      <c r="G1438" s="832" t="s">
        <v>1315</v>
      </c>
      <c r="H1438" s="832" t="s">
        <v>628</v>
      </c>
      <c r="I1438" s="832" t="s">
        <v>1167</v>
      </c>
      <c r="J1438" s="832" t="s">
        <v>1168</v>
      </c>
      <c r="K1438" s="832" t="s">
        <v>958</v>
      </c>
      <c r="L1438" s="835">
        <v>170.52</v>
      </c>
      <c r="M1438" s="835">
        <v>341.04</v>
      </c>
      <c r="N1438" s="832">
        <v>2</v>
      </c>
      <c r="O1438" s="836">
        <v>2</v>
      </c>
      <c r="P1438" s="835">
        <v>170.52</v>
      </c>
      <c r="Q1438" s="837">
        <v>0.5</v>
      </c>
      <c r="R1438" s="832">
        <v>1</v>
      </c>
      <c r="S1438" s="837">
        <v>0.5</v>
      </c>
      <c r="T1438" s="836">
        <v>1</v>
      </c>
      <c r="U1438" s="838">
        <v>0.5</v>
      </c>
    </row>
    <row r="1439" spans="1:21" ht="14.4" customHeight="1" x14ac:dyDescent="0.3">
      <c r="A1439" s="831">
        <v>12</v>
      </c>
      <c r="B1439" s="832" t="s">
        <v>1253</v>
      </c>
      <c r="C1439" s="832" t="s">
        <v>1261</v>
      </c>
      <c r="D1439" s="833" t="s">
        <v>2929</v>
      </c>
      <c r="E1439" s="834" t="s">
        <v>1271</v>
      </c>
      <c r="F1439" s="832" t="s">
        <v>1254</v>
      </c>
      <c r="G1439" s="832" t="s">
        <v>1783</v>
      </c>
      <c r="H1439" s="832" t="s">
        <v>586</v>
      </c>
      <c r="I1439" s="832" t="s">
        <v>1784</v>
      </c>
      <c r="J1439" s="832" t="s">
        <v>1785</v>
      </c>
      <c r="K1439" s="832" t="s">
        <v>1786</v>
      </c>
      <c r="L1439" s="835">
        <v>42.05</v>
      </c>
      <c r="M1439" s="835">
        <v>42.05</v>
      </c>
      <c r="N1439" s="832">
        <v>1</v>
      </c>
      <c r="O1439" s="836">
        <v>1</v>
      </c>
      <c r="P1439" s="835">
        <v>42.05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12</v>
      </c>
      <c r="B1440" s="832" t="s">
        <v>1253</v>
      </c>
      <c r="C1440" s="832" t="s">
        <v>1261</v>
      </c>
      <c r="D1440" s="833" t="s">
        <v>2929</v>
      </c>
      <c r="E1440" s="834" t="s">
        <v>1271</v>
      </c>
      <c r="F1440" s="832" t="s">
        <v>1254</v>
      </c>
      <c r="G1440" s="832" t="s">
        <v>1432</v>
      </c>
      <c r="H1440" s="832" t="s">
        <v>586</v>
      </c>
      <c r="I1440" s="832" t="s">
        <v>2786</v>
      </c>
      <c r="J1440" s="832" t="s">
        <v>2787</v>
      </c>
      <c r="K1440" s="832" t="s">
        <v>2788</v>
      </c>
      <c r="L1440" s="835">
        <v>234.94</v>
      </c>
      <c r="M1440" s="835">
        <v>234.94</v>
      </c>
      <c r="N1440" s="832">
        <v>1</v>
      </c>
      <c r="O1440" s="836">
        <v>1</v>
      </c>
      <c r="P1440" s="835">
        <v>234.94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12</v>
      </c>
      <c r="B1441" s="832" t="s">
        <v>1253</v>
      </c>
      <c r="C1441" s="832" t="s">
        <v>1261</v>
      </c>
      <c r="D1441" s="833" t="s">
        <v>2929</v>
      </c>
      <c r="E1441" s="834" t="s">
        <v>1271</v>
      </c>
      <c r="F1441" s="832" t="s">
        <v>1254</v>
      </c>
      <c r="G1441" s="832" t="s">
        <v>2815</v>
      </c>
      <c r="H1441" s="832" t="s">
        <v>586</v>
      </c>
      <c r="I1441" s="832" t="s">
        <v>2816</v>
      </c>
      <c r="J1441" s="832" t="s">
        <v>2817</v>
      </c>
      <c r="K1441" s="832" t="s">
        <v>2818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12</v>
      </c>
      <c r="B1442" s="832" t="s">
        <v>1253</v>
      </c>
      <c r="C1442" s="832" t="s">
        <v>1261</v>
      </c>
      <c r="D1442" s="833" t="s">
        <v>2929</v>
      </c>
      <c r="E1442" s="834" t="s">
        <v>1271</v>
      </c>
      <c r="F1442" s="832" t="s">
        <v>1254</v>
      </c>
      <c r="G1442" s="832" t="s">
        <v>1457</v>
      </c>
      <c r="H1442" s="832" t="s">
        <v>586</v>
      </c>
      <c r="I1442" s="832" t="s">
        <v>1809</v>
      </c>
      <c r="J1442" s="832" t="s">
        <v>1459</v>
      </c>
      <c r="K1442" s="832" t="s">
        <v>1810</v>
      </c>
      <c r="L1442" s="835">
        <v>91.78</v>
      </c>
      <c r="M1442" s="835">
        <v>734.2399999999999</v>
      </c>
      <c r="N1442" s="832">
        <v>8</v>
      </c>
      <c r="O1442" s="836">
        <v>4</v>
      </c>
      <c r="P1442" s="835">
        <v>734.2399999999999</v>
      </c>
      <c r="Q1442" s="837">
        <v>1</v>
      </c>
      <c r="R1442" s="832">
        <v>8</v>
      </c>
      <c r="S1442" s="837">
        <v>1</v>
      </c>
      <c r="T1442" s="836">
        <v>4</v>
      </c>
      <c r="U1442" s="838">
        <v>1</v>
      </c>
    </row>
    <row r="1443" spans="1:21" ht="14.4" customHeight="1" x14ac:dyDescent="0.3">
      <c r="A1443" s="831">
        <v>12</v>
      </c>
      <c r="B1443" s="832" t="s">
        <v>1253</v>
      </c>
      <c r="C1443" s="832" t="s">
        <v>1261</v>
      </c>
      <c r="D1443" s="833" t="s">
        <v>2929</v>
      </c>
      <c r="E1443" s="834" t="s">
        <v>1271</v>
      </c>
      <c r="F1443" s="832" t="s">
        <v>1254</v>
      </c>
      <c r="G1443" s="832" t="s">
        <v>1318</v>
      </c>
      <c r="H1443" s="832" t="s">
        <v>586</v>
      </c>
      <c r="I1443" s="832" t="s">
        <v>1319</v>
      </c>
      <c r="J1443" s="832" t="s">
        <v>718</v>
      </c>
      <c r="K1443" s="832" t="s">
        <v>848</v>
      </c>
      <c r="L1443" s="835">
        <v>163.54</v>
      </c>
      <c r="M1443" s="835">
        <v>163.54</v>
      </c>
      <c r="N1443" s="832">
        <v>1</v>
      </c>
      <c r="O1443" s="836">
        <v>0.5</v>
      </c>
      <c r="P1443" s="835">
        <v>163.54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12</v>
      </c>
      <c r="B1444" s="832" t="s">
        <v>1253</v>
      </c>
      <c r="C1444" s="832" t="s">
        <v>1261</v>
      </c>
      <c r="D1444" s="833" t="s">
        <v>2929</v>
      </c>
      <c r="E1444" s="834" t="s">
        <v>1271</v>
      </c>
      <c r="F1444" s="832" t="s">
        <v>1254</v>
      </c>
      <c r="G1444" s="832" t="s">
        <v>1347</v>
      </c>
      <c r="H1444" s="832" t="s">
        <v>586</v>
      </c>
      <c r="I1444" s="832" t="s">
        <v>1348</v>
      </c>
      <c r="J1444" s="832" t="s">
        <v>1349</v>
      </c>
      <c r="K1444" s="832" t="s">
        <v>1350</v>
      </c>
      <c r="L1444" s="835">
        <v>174.59</v>
      </c>
      <c r="M1444" s="835">
        <v>523.77</v>
      </c>
      <c r="N1444" s="832">
        <v>3</v>
      </c>
      <c r="O1444" s="836">
        <v>3</v>
      </c>
      <c r="P1444" s="835">
        <v>349.18</v>
      </c>
      <c r="Q1444" s="837">
        <v>0.66666666666666674</v>
      </c>
      <c r="R1444" s="832">
        <v>2</v>
      </c>
      <c r="S1444" s="837">
        <v>0.66666666666666663</v>
      </c>
      <c r="T1444" s="836">
        <v>2</v>
      </c>
      <c r="U1444" s="838">
        <v>0.66666666666666663</v>
      </c>
    </row>
    <row r="1445" spans="1:21" ht="14.4" customHeight="1" x14ac:dyDescent="0.3">
      <c r="A1445" s="831">
        <v>12</v>
      </c>
      <c r="B1445" s="832" t="s">
        <v>1253</v>
      </c>
      <c r="C1445" s="832" t="s">
        <v>1261</v>
      </c>
      <c r="D1445" s="833" t="s">
        <v>2929</v>
      </c>
      <c r="E1445" s="834" t="s">
        <v>1271</v>
      </c>
      <c r="F1445" s="832" t="s">
        <v>1254</v>
      </c>
      <c r="G1445" s="832" t="s">
        <v>1379</v>
      </c>
      <c r="H1445" s="832" t="s">
        <v>586</v>
      </c>
      <c r="I1445" s="832" t="s">
        <v>1380</v>
      </c>
      <c r="J1445" s="832" t="s">
        <v>1381</v>
      </c>
      <c r="K1445" s="832" t="s">
        <v>1382</v>
      </c>
      <c r="L1445" s="835">
        <v>78.33</v>
      </c>
      <c r="M1445" s="835">
        <v>313.32</v>
      </c>
      <c r="N1445" s="832">
        <v>4</v>
      </c>
      <c r="O1445" s="836">
        <v>3</v>
      </c>
      <c r="P1445" s="835">
        <v>313.32</v>
      </c>
      <c r="Q1445" s="837">
        <v>1</v>
      </c>
      <c r="R1445" s="832">
        <v>4</v>
      </c>
      <c r="S1445" s="837">
        <v>1</v>
      </c>
      <c r="T1445" s="836">
        <v>3</v>
      </c>
      <c r="U1445" s="838">
        <v>1</v>
      </c>
    </row>
    <row r="1446" spans="1:21" ht="14.4" customHeight="1" x14ac:dyDescent="0.3">
      <c r="A1446" s="831">
        <v>12</v>
      </c>
      <c r="B1446" s="832" t="s">
        <v>1253</v>
      </c>
      <c r="C1446" s="832" t="s">
        <v>1261</v>
      </c>
      <c r="D1446" s="833" t="s">
        <v>2929</v>
      </c>
      <c r="E1446" s="834" t="s">
        <v>1271</v>
      </c>
      <c r="F1446" s="832" t="s">
        <v>1254</v>
      </c>
      <c r="G1446" s="832" t="s">
        <v>1355</v>
      </c>
      <c r="H1446" s="832" t="s">
        <v>586</v>
      </c>
      <c r="I1446" s="832" t="s">
        <v>1482</v>
      </c>
      <c r="J1446" s="832" t="s">
        <v>750</v>
      </c>
      <c r="K1446" s="832" t="s">
        <v>1483</v>
      </c>
      <c r="L1446" s="835">
        <v>103.67</v>
      </c>
      <c r="M1446" s="835">
        <v>103.67</v>
      </c>
      <c r="N1446" s="832">
        <v>1</v>
      </c>
      <c r="O1446" s="836">
        <v>1</v>
      </c>
      <c r="P1446" s="835">
        <v>103.67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12</v>
      </c>
      <c r="B1447" s="832" t="s">
        <v>1253</v>
      </c>
      <c r="C1447" s="832" t="s">
        <v>1261</v>
      </c>
      <c r="D1447" s="833" t="s">
        <v>2929</v>
      </c>
      <c r="E1447" s="834" t="s">
        <v>1271</v>
      </c>
      <c r="F1447" s="832" t="s">
        <v>1254</v>
      </c>
      <c r="G1447" s="832" t="s">
        <v>1329</v>
      </c>
      <c r="H1447" s="832" t="s">
        <v>586</v>
      </c>
      <c r="I1447" s="832" t="s">
        <v>1330</v>
      </c>
      <c r="J1447" s="832" t="s">
        <v>624</v>
      </c>
      <c r="K1447" s="832" t="s">
        <v>1331</v>
      </c>
      <c r="L1447" s="835">
        <v>127.91</v>
      </c>
      <c r="M1447" s="835">
        <v>511.64</v>
      </c>
      <c r="N1447" s="832">
        <v>4</v>
      </c>
      <c r="O1447" s="836">
        <v>2.5</v>
      </c>
      <c r="P1447" s="835">
        <v>511.64</v>
      </c>
      <c r="Q1447" s="837">
        <v>1</v>
      </c>
      <c r="R1447" s="832">
        <v>4</v>
      </c>
      <c r="S1447" s="837">
        <v>1</v>
      </c>
      <c r="T1447" s="836">
        <v>2.5</v>
      </c>
      <c r="U1447" s="838">
        <v>1</v>
      </c>
    </row>
    <row r="1448" spans="1:21" ht="14.4" customHeight="1" x14ac:dyDescent="0.3">
      <c r="A1448" s="831">
        <v>12</v>
      </c>
      <c r="B1448" s="832" t="s">
        <v>1253</v>
      </c>
      <c r="C1448" s="832" t="s">
        <v>1261</v>
      </c>
      <c r="D1448" s="833" t="s">
        <v>2929</v>
      </c>
      <c r="E1448" s="834" t="s">
        <v>1271</v>
      </c>
      <c r="F1448" s="832" t="s">
        <v>1254</v>
      </c>
      <c r="G1448" s="832" t="s">
        <v>1329</v>
      </c>
      <c r="H1448" s="832" t="s">
        <v>586</v>
      </c>
      <c r="I1448" s="832" t="s">
        <v>1383</v>
      </c>
      <c r="J1448" s="832" t="s">
        <v>624</v>
      </c>
      <c r="K1448" s="832" t="s">
        <v>1384</v>
      </c>
      <c r="L1448" s="835">
        <v>52.61</v>
      </c>
      <c r="M1448" s="835">
        <v>420.88000000000005</v>
      </c>
      <c r="N1448" s="832">
        <v>8</v>
      </c>
      <c r="O1448" s="836">
        <v>5.5</v>
      </c>
      <c r="P1448" s="835">
        <v>420.88000000000005</v>
      </c>
      <c r="Q1448" s="837">
        <v>1</v>
      </c>
      <c r="R1448" s="832">
        <v>8</v>
      </c>
      <c r="S1448" s="837">
        <v>1</v>
      </c>
      <c r="T1448" s="836">
        <v>5.5</v>
      </c>
      <c r="U1448" s="838">
        <v>1</v>
      </c>
    </row>
    <row r="1449" spans="1:21" ht="14.4" customHeight="1" x14ac:dyDescent="0.3">
      <c r="A1449" s="831">
        <v>12</v>
      </c>
      <c r="B1449" s="832" t="s">
        <v>1253</v>
      </c>
      <c r="C1449" s="832" t="s">
        <v>1261</v>
      </c>
      <c r="D1449" s="833" t="s">
        <v>2929</v>
      </c>
      <c r="E1449" s="834" t="s">
        <v>1271</v>
      </c>
      <c r="F1449" s="832" t="s">
        <v>1254</v>
      </c>
      <c r="G1449" s="832" t="s">
        <v>1332</v>
      </c>
      <c r="H1449" s="832" t="s">
        <v>586</v>
      </c>
      <c r="I1449" s="832" t="s">
        <v>1333</v>
      </c>
      <c r="J1449" s="832" t="s">
        <v>1334</v>
      </c>
      <c r="K1449" s="832" t="s">
        <v>1335</v>
      </c>
      <c r="L1449" s="835">
        <v>308.69</v>
      </c>
      <c r="M1449" s="835">
        <v>2778.21</v>
      </c>
      <c r="N1449" s="832">
        <v>9</v>
      </c>
      <c r="O1449" s="836">
        <v>4</v>
      </c>
      <c r="P1449" s="835">
        <v>2160.83</v>
      </c>
      <c r="Q1449" s="837">
        <v>0.77777777777777779</v>
      </c>
      <c r="R1449" s="832">
        <v>7</v>
      </c>
      <c r="S1449" s="837">
        <v>0.77777777777777779</v>
      </c>
      <c r="T1449" s="836">
        <v>3</v>
      </c>
      <c r="U1449" s="838">
        <v>0.75</v>
      </c>
    </row>
    <row r="1450" spans="1:21" ht="14.4" customHeight="1" x14ac:dyDescent="0.3">
      <c r="A1450" s="831">
        <v>12</v>
      </c>
      <c r="B1450" s="832" t="s">
        <v>1253</v>
      </c>
      <c r="C1450" s="832" t="s">
        <v>1261</v>
      </c>
      <c r="D1450" s="833" t="s">
        <v>2929</v>
      </c>
      <c r="E1450" s="834" t="s">
        <v>1271</v>
      </c>
      <c r="F1450" s="832" t="s">
        <v>1254</v>
      </c>
      <c r="G1450" s="832" t="s">
        <v>1316</v>
      </c>
      <c r="H1450" s="832" t="s">
        <v>628</v>
      </c>
      <c r="I1450" s="832" t="s">
        <v>1209</v>
      </c>
      <c r="J1450" s="832" t="s">
        <v>847</v>
      </c>
      <c r="K1450" s="832" t="s">
        <v>848</v>
      </c>
      <c r="L1450" s="835">
        <v>0</v>
      </c>
      <c r="M1450" s="835">
        <v>0</v>
      </c>
      <c r="N1450" s="832">
        <v>1</v>
      </c>
      <c r="O1450" s="836">
        <v>0.5</v>
      </c>
      <c r="P1450" s="835">
        <v>0</v>
      </c>
      <c r="Q1450" s="837"/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12</v>
      </c>
      <c r="B1451" s="832" t="s">
        <v>1253</v>
      </c>
      <c r="C1451" s="832" t="s">
        <v>1261</v>
      </c>
      <c r="D1451" s="833" t="s">
        <v>2929</v>
      </c>
      <c r="E1451" s="834" t="s">
        <v>1271</v>
      </c>
      <c r="F1451" s="832" t="s">
        <v>1254</v>
      </c>
      <c r="G1451" s="832" t="s">
        <v>1307</v>
      </c>
      <c r="H1451" s="832" t="s">
        <v>586</v>
      </c>
      <c r="I1451" s="832" t="s">
        <v>1358</v>
      </c>
      <c r="J1451" s="832" t="s">
        <v>983</v>
      </c>
      <c r="K1451" s="832" t="s">
        <v>1310</v>
      </c>
      <c r="L1451" s="835">
        <v>42.54</v>
      </c>
      <c r="M1451" s="835">
        <v>127.62</v>
      </c>
      <c r="N1451" s="832">
        <v>3</v>
      </c>
      <c r="O1451" s="836">
        <v>2.5</v>
      </c>
      <c r="P1451" s="835">
        <v>127.62</v>
      </c>
      <c r="Q1451" s="837">
        <v>1</v>
      </c>
      <c r="R1451" s="832">
        <v>3</v>
      </c>
      <c r="S1451" s="837">
        <v>1</v>
      </c>
      <c r="T1451" s="836">
        <v>2.5</v>
      </c>
      <c r="U1451" s="838">
        <v>1</v>
      </c>
    </row>
    <row r="1452" spans="1:21" ht="14.4" customHeight="1" x14ac:dyDescent="0.3">
      <c r="A1452" s="831">
        <v>12</v>
      </c>
      <c r="B1452" s="832" t="s">
        <v>1253</v>
      </c>
      <c r="C1452" s="832" t="s">
        <v>1261</v>
      </c>
      <c r="D1452" s="833" t="s">
        <v>2929</v>
      </c>
      <c r="E1452" s="834" t="s">
        <v>1271</v>
      </c>
      <c r="F1452" s="832" t="s">
        <v>1254</v>
      </c>
      <c r="G1452" s="832" t="s">
        <v>1514</v>
      </c>
      <c r="H1452" s="832" t="s">
        <v>628</v>
      </c>
      <c r="I1452" s="832" t="s">
        <v>1855</v>
      </c>
      <c r="J1452" s="832" t="s">
        <v>721</v>
      </c>
      <c r="K1452" s="832" t="s">
        <v>1856</v>
      </c>
      <c r="L1452" s="835">
        <v>100.1</v>
      </c>
      <c r="M1452" s="835">
        <v>600.6</v>
      </c>
      <c r="N1452" s="832">
        <v>6</v>
      </c>
      <c r="O1452" s="836">
        <v>5</v>
      </c>
      <c r="P1452" s="835">
        <v>600.6</v>
      </c>
      <c r="Q1452" s="837">
        <v>1</v>
      </c>
      <c r="R1452" s="832">
        <v>6</v>
      </c>
      <c r="S1452" s="837">
        <v>1</v>
      </c>
      <c r="T1452" s="836">
        <v>5</v>
      </c>
      <c r="U1452" s="838">
        <v>1</v>
      </c>
    </row>
    <row r="1453" spans="1:21" ht="14.4" customHeight="1" x14ac:dyDescent="0.3">
      <c r="A1453" s="831">
        <v>12</v>
      </c>
      <c r="B1453" s="832" t="s">
        <v>1253</v>
      </c>
      <c r="C1453" s="832" t="s">
        <v>1261</v>
      </c>
      <c r="D1453" s="833" t="s">
        <v>2929</v>
      </c>
      <c r="E1453" s="834" t="s">
        <v>1271</v>
      </c>
      <c r="F1453" s="832" t="s">
        <v>1254</v>
      </c>
      <c r="G1453" s="832" t="s">
        <v>1514</v>
      </c>
      <c r="H1453" s="832" t="s">
        <v>586</v>
      </c>
      <c r="I1453" s="832" t="s">
        <v>1515</v>
      </c>
      <c r="J1453" s="832" t="s">
        <v>1516</v>
      </c>
      <c r="K1453" s="832" t="s">
        <v>1517</v>
      </c>
      <c r="L1453" s="835">
        <v>333.68</v>
      </c>
      <c r="M1453" s="835">
        <v>333.68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12</v>
      </c>
      <c r="B1454" s="832" t="s">
        <v>1253</v>
      </c>
      <c r="C1454" s="832" t="s">
        <v>1261</v>
      </c>
      <c r="D1454" s="833" t="s">
        <v>2929</v>
      </c>
      <c r="E1454" s="834" t="s">
        <v>1271</v>
      </c>
      <c r="F1454" s="832" t="s">
        <v>1254</v>
      </c>
      <c r="G1454" s="832" t="s">
        <v>1514</v>
      </c>
      <c r="H1454" s="832" t="s">
        <v>628</v>
      </c>
      <c r="I1454" s="832" t="s">
        <v>1140</v>
      </c>
      <c r="J1454" s="832" t="s">
        <v>721</v>
      </c>
      <c r="K1454" s="832" t="s">
        <v>1141</v>
      </c>
      <c r="L1454" s="835">
        <v>300.31</v>
      </c>
      <c r="M1454" s="835">
        <v>300.31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12</v>
      </c>
      <c r="B1455" s="832" t="s">
        <v>1253</v>
      </c>
      <c r="C1455" s="832" t="s">
        <v>1261</v>
      </c>
      <c r="D1455" s="833" t="s">
        <v>2929</v>
      </c>
      <c r="E1455" s="834" t="s">
        <v>1271</v>
      </c>
      <c r="F1455" s="832" t="s">
        <v>1254</v>
      </c>
      <c r="G1455" s="832" t="s">
        <v>1754</v>
      </c>
      <c r="H1455" s="832" t="s">
        <v>586</v>
      </c>
      <c r="I1455" s="832" t="s">
        <v>2819</v>
      </c>
      <c r="J1455" s="832" t="s">
        <v>2820</v>
      </c>
      <c r="K1455" s="832" t="s">
        <v>1757</v>
      </c>
      <c r="L1455" s="835">
        <v>0</v>
      </c>
      <c r="M1455" s="835">
        <v>0</v>
      </c>
      <c r="N1455" s="832">
        <v>1</v>
      </c>
      <c r="O1455" s="836">
        <v>1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12</v>
      </c>
      <c r="B1456" s="832" t="s">
        <v>1253</v>
      </c>
      <c r="C1456" s="832" t="s">
        <v>1261</v>
      </c>
      <c r="D1456" s="833" t="s">
        <v>2929</v>
      </c>
      <c r="E1456" s="834" t="s">
        <v>1271</v>
      </c>
      <c r="F1456" s="832" t="s">
        <v>1254</v>
      </c>
      <c r="G1456" s="832" t="s">
        <v>1535</v>
      </c>
      <c r="H1456" s="832" t="s">
        <v>586</v>
      </c>
      <c r="I1456" s="832" t="s">
        <v>1947</v>
      </c>
      <c r="J1456" s="832" t="s">
        <v>1948</v>
      </c>
      <c r="K1456" s="832" t="s">
        <v>1949</v>
      </c>
      <c r="L1456" s="835">
        <v>0</v>
      </c>
      <c r="M1456" s="835">
        <v>0</v>
      </c>
      <c r="N1456" s="832">
        <v>2</v>
      </c>
      <c r="O1456" s="836">
        <v>2</v>
      </c>
      <c r="P1456" s="835">
        <v>0</v>
      </c>
      <c r="Q1456" s="837"/>
      <c r="R1456" s="832">
        <v>2</v>
      </c>
      <c r="S1456" s="837">
        <v>1</v>
      </c>
      <c r="T1456" s="836">
        <v>2</v>
      </c>
      <c r="U1456" s="838">
        <v>1</v>
      </c>
    </row>
    <row r="1457" spans="1:21" ht="14.4" customHeight="1" x14ac:dyDescent="0.3">
      <c r="A1457" s="831">
        <v>12</v>
      </c>
      <c r="B1457" s="832" t="s">
        <v>1253</v>
      </c>
      <c r="C1457" s="832" t="s">
        <v>1261</v>
      </c>
      <c r="D1457" s="833" t="s">
        <v>2929</v>
      </c>
      <c r="E1457" s="834" t="s">
        <v>1271</v>
      </c>
      <c r="F1457" s="832" t="s">
        <v>1254</v>
      </c>
      <c r="G1457" s="832" t="s">
        <v>1304</v>
      </c>
      <c r="H1457" s="832" t="s">
        <v>628</v>
      </c>
      <c r="I1457" s="832" t="s">
        <v>1157</v>
      </c>
      <c r="J1457" s="832" t="s">
        <v>931</v>
      </c>
      <c r="K1457" s="832" t="s">
        <v>1158</v>
      </c>
      <c r="L1457" s="835">
        <v>154.36000000000001</v>
      </c>
      <c r="M1457" s="835">
        <v>308.72000000000003</v>
      </c>
      <c r="N1457" s="832">
        <v>2</v>
      </c>
      <c r="O1457" s="836">
        <v>2</v>
      </c>
      <c r="P1457" s="835">
        <v>308.72000000000003</v>
      </c>
      <c r="Q1457" s="837">
        <v>1</v>
      </c>
      <c r="R1457" s="832">
        <v>2</v>
      </c>
      <c r="S1457" s="837">
        <v>1</v>
      </c>
      <c r="T1457" s="836">
        <v>2</v>
      </c>
      <c r="U1457" s="838">
        <v>1</v>
      </c>
    </row>
    <row r="1458" spans="1:21" ht="14.4" customHeight="1" x14ac:dyDescent="0.3">
      <c r="A1458" s="831">
        <v>12</v>
      </c>
      <c r="B1458" s="832" t="s">
        <v>1253</v>
      </c>
      <c r="C1458" s="832" t="s">
        <v>1261</v>
      </c>
      <c r="D1458" s="833" t="s">
        <v>2929</v>
      </c>
      <c r="E1458" s="834" t="s">
        <v>1271</v>
      </c>
      <c r="F1458" s="832" t="s">
        <v>1254</v>
      </c>
      <c r="G1458" s="832" t="s">
        <v>1304</v>
      </c>
      <c r="H1458" s="832" t="s">
        <v>628</v>
      </c>
      <c r="I1458" s="832" t="s">
        <v>1159</v>
      </c>
      <c r="J1458" s="832" t="s">
        <v>1160</v>
      </c>
      <c r="K1458" s="832" t="s">
        <v>1161</v>
      </c>
      <c r="L1458" s="835">
        <v>149.52000000000001</v>
      </c>
      <c r="M1458" s="835">
        <v>299.04000000000002</v>
      </c>
      <c r="N1458" s="832">
        <v>2</v>
      </c>
      <c r="O1458" s="836">
        <v>2</v>
      </c>
      <c r="P1458" s="835">
        <v>299.04000000000002</v>
      </c>
      <c r="Q1458" s="837">
        <v>1</v>
      </c>
      <c r="R1458" s="832">
        <v>2</v>
      </c>
      <c r="S1458" s="837">
        <v>1</v>
      </c>
      <c r="T1458" s="836">
        <v>2</v>
      </c>
      <c r="U1458" s="838">
        <v>1</v>
      </c>
    </row>
    <row r="1459" spans="1:21" ht="14.4" customHeight="1" x14ac:dyDescent="0.3">
      <c r="A1459" s="831">
        <v>12</v>
      </c>
      <c r="B1459" s="832" t="s">
        <v>1253</v>
      </c>
      <c r="C1459" s="832" t="s">
        <v>1261</v>
      </c>
      <c r="D1459" s="833" t="s">
        <v>2929</v>
      </c>
      <c r="E1459" s="834" t="s">
        <v>1271</v>
      </c>
      <c r="F1459" s="832" t="s">
        <v>1254</v>
      </c>
      <c r="G1459" s="832" t="s">
        <v>1882</v>
      </c>
      <c r="H1459" s="832" t="s">
        <v>628</v>
      </c>
      <c r="I1459" s="832" t="s">
        <v>1886</v>
      </c>
      <c r="J1459" s="832" t="s">
        <v>1884</v>
      </c>
      <c r="K1459" s="832" t="s">
        <v>1887</v>
      </c>
      <c r="L1459" s="835">
        <v>84.18</v>
      </c>
      <c r="M1459" s="835">
        <v>84.18</v>
      </c>
      <c r="N1459" s="832">
        <v>1</v>
      </c>
      <c r="O1459" s="836">
        <v>0.5</v>
      </c>
      <c r="P1459" s="835">
        <v>84.18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12</v>
      </c>
      <c r="B1460" s="832" t="s">
        <v>1253</v>
      </c>
      <c r="C1460" s="832" t="s">
        <v>1261</v>
      </c>
      <c r="D1460" s="833" t="s">
        <v>2929</v>
      </c>
      <c r="E1460" s="834" t="s">
        <v>1271</v>
      </c>
      <c r="F1460" s="832" t="s">
        <v>1254</v>
      </c>
      <c r="G1460" s="832" t="s">
        <v>1882</v>
      </c>
      <c r="H1460" s="832" t="s">
        <v>628</v>
      </c>
      <c r="I1460" s="832" t="s">
        <v>2821</v>
      </c>
      <c r="J1460" s="832" t="s">
        <v>1884</v>
      </c>
      <c r="K1460" s="832" t="s">
        <v>2822</v>
      </c>
      <c r="L1460" s="835">
        <v>49.08</v>
      </c>
      <c r="M1460" s="835">
        <v>49.08</v>
      </c>
      <c r="N1460" s="832">
        <v>1</v>
      </c>
      <c r="O1460" s="836">
        <v>0.5</v>
      </c>
      <c r="P1460" s="835">
        <v>49.08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12</v>
      </c>
      <c r="B1461" s="832" t="s">
        <v>1253</v>
      </c>
      <c r="C1461" s="832" t="s">
        <v>1261</v>
      </c>
      <c r="D1461" s="833" t="s">
        <v>2929</v>
      </c>
      <c r="E1461" s="834" t="s">
        <v>1271</v>
      </c>
      <c r="F1461" s="832" t="s">
        <v>1255</v>
      </c>
      <c r="G1461" s="832" t="s">
        <v>1741</v>
      </c>
      <c r="H1461" s="832" t="s">
        <v>586</v>
      </c>
      <c r="I1461" s="832" t="s">
        <v>1762</v>
      </c>
      <c r="J1461" s="832" t="s">
        <v>1743</v>
      </c>
      <c r="K1461" s="832"/>
      <c r="L1461" s="835">
        <v>0</v>
      </c>
      <c r="M1461" s="835">
        <v>0</v>
      </c>
      <c r="N1461" s="832">
        <v>1</v>
      </c>
      <c r="O1461" s="836">
        <v>1</v>
      </c>
      <c r="P1461" s="835">
        <v>0</v>
      </c>
      <c r="Q1461" s="837"/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12</v>
      </c>
      <c r="B1462" s="832" t="s">
        <v>1253</v>
      </c>
      <c r="C1462" s="832" t="s">
        <v>1261</v>
      </c>
      <c r="D1462" s="833" t="s">
        <v>2929</v>
      </c>
      <c r="E1462" s="834" t="s">
        <v>1271</v>
      </c>
      <c r="F1462" s="832" t="s">
        <v>1256</v>
      </c>
      <c r="G1462" s="832" t="s">
        <v>1300</v>
      </c>
      <c r="H1462" s="832" t="s">
        <v>586</v>
      </c>
      <c r="I1462" s="832" t="s">
        <v>1998</v>
      </c>
      <c r="J1462" s="832" t="s">
        <v>1999</v>
      </c>
      <c r="K1462" s="832" t="s">
        <v>2000</v>
      </c>
      <c r="L1462" s="835">
        <v>50</v>
      </c>
      <c r="M1462" s="835">
        <v>250</v>
      </c>
      <c r="N1462" s="832">
        <v>5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12</v>
      </c>
      <c r="B1463" s="832" t="s">
        <v>1253</v>
      </c>
      <c r="C1463" s="832" t="s">
        <v>1261</v>
      </c>
      <c r="D1463" s="833" t="s">
        <v>2929</v>
      </c>
      <c r="E1463" s="834" t="s">
        <v>1271</v>
      </c>
      <c r="F1463" s="832" t="s">
        <v>1256</v>
      </c>
      <c r="G1463" s="832" t="s">
        <v>1300</v>
      </c>
      <c r="H1463" s="832" t="s">
        <v>586</v>
      </c>
      <c r="I1463" s="832" t="s">
        <v>2823</v>
      </c>
      <c r="J1463" s="832" t="s">
        <v>2824</v>
      </c>
      <c r="K1463" s="832" t="s">
        <v>2825</v>
      </c>
      <c r="L1463" s="835">
        <v>15</v>
      </c>
      <c r="M1463" s="835">
        <v>150</v>
      </c>
      <c r="N1463" s="832">
        <v>10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12</v>
      </c>
      <c r="B1464" s="832" t="s">
        <v>1253</v>
      </c>
      <c r="C1464" s="832" t="s">
        <v>1261</v>
      </c>
      <c r="D1464" s="833" t="s">
        <v>2929</v>
      </c>
      <c r="E1464" s="834" t="s">
        <v>1272</v>
      </c>
      <c r="F1464" s="832" t="s">
        <v>1254</v>
      </c>
      <c r="G1464" s="832" t="s">
        <v>1307</v>
      </c>
      <c r="H1464" s="832" t="s">
        <v>586</v>
      </c>
      <c r="I1464" s="832" t="s">
        <v>1945</v>
      </c>
      <c r="J1464" s="832" t="s">
        <v>1943</v>
      </c>
      <c r="K1464" s="832" t="s">
        <v>1946</v>
      </c>
      <c r="L1464" s="835">
        <v>66.88</v>
      </c>
      <c r="M1464" s="835">
        <v>66.88</v>
      </c>
      <c r="N1464" s="832">
        <v>1</v>
      </c>
      <c r="O1464" s="836">
        <v>1</v>
      </c>
      <c r="P1464" s="835">
        <v>66.88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12</v>
      </c>
      <c r="B1465" s="832" t="s">
        <v>1253</v>
      </c>
      <c r="C1465" s="832" t="s">
        <v>1261</v>
      </c>
      <c r="D1465" s="833" t="s">
        <v>2929</v>
      </c>
      <c r="E1465" s="834" t="s">
        <v>1274</v>
      </c>
      <c r="F1465" s="832" t="s">
        <v>1254</v>
      </c>
      <c r="G1465" s="832" t="s">
        <v>1447</v>
      </c>
      <c r="H1465" s="832" t="s">
        <v>586</v>
      </c>
      <c r="I1465" s="832" t="s">
        <v>1448</v>
      </c>
      <c r="J1465" s="832" t="s">
        <v>1449</v>
      </c>
      <c r="K1465" s="832" t="s">
        <v>1450</v>
      </c>
      <c r="L1465" s="835">
        <v>1435.18</v>
      </c>
      <c r="M1465" s="835">
        <v>1435.18</v>
      </c>
      <c r="N1465" s="832">
        <v>1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12</v>
      </c>
      <c r="B1466" s="832" t="s">
        <v>1253</v>
      </c>
      <c r="C1466" s="832" t="s">
        <v>1261</v>
      </c>
      <c r="D1466" s="833" t="s">
        <v>2929</v>
      </c>
      <c r="E1466" s="834" t="s">
        <v>1274</v>
      </c>
      <c r="F1466" s="832" t="s">
        <v>1254</v>
      </c>
      <c r="G1466" s="832" t="s">
        <v>1457</v>
      </c>
      <c r="H1466" s="832" t="s">
        <v>586</v>
      </c>
      <c r="I1466" s="832" t="s">
        <v>1809</v>
      </c>
      <c r="J1466" s="832" t="s">
        <v>1459</v>
      </c>
      <c r="K1466" s="832" t="s">
        <v>1810</v>
      </c>
      <c r="L1466" s="835">
        <v>91.78</v>
      </c>
      <c r="M1466" s="835">
        <v>183.56</v>
      </c>
      <c r="N1466" s="832">
        <v>2</v>
      </c>
      <c r="O1466" s="836">
        <v>0.5</v>
      </c>
      <c r="P1466" s="835">
        <v>183.56</v>
      </c>
      <c r="Q1466" s="837">
        <v>1</v>
      </c>
      <c r="R1466" s="832">
        <v>2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12</v>
      </c>
      <c r="B1467" s="832" t="s">
        <v>1253</v>
      </c>
      <c r="C1467" s="832" t="s">
        <v>1261</v>
      </c>
      <c r="D1467" s="833" t="s">
        <v>2929</v>
      </c>
      <c r="E1467" s="834" t="s">
        <v>1274</v>
      </c>
      <c r="F1467" s="832" t="s">
        <v>1254</v>
      </c>
      <c r="G1467" s="832" t="s">
        <v>1329</v>
      </c>
      <c r="H1467" s="832" t="s">
        <v>586</v>
      </c>
      <c r="I1467" s="832" t="s">
        <v>1330</v>
      </c>
      <c r="J1467" s="832" t="s">
        <v>624</v>
      </c>
      <c r="K1467" s="832" t="s">
        <v>1331</v>
      </c>
      <c r="L1467" s="835">
        <v>108.44</v>
      </c>
      <c r="M1467" s="835">
        <v>108.44</v>
      </c>
      <c r="N1467" s="832">
        <v>1</v>
      </c>
      <c r="O1467" s="836">
        <v>0.5</v>
      </c>
      <c r="P1467" s="835">
        <v>108.44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12</v>
      </c>
      <c r="B1468" s="832" t="s">
        <v>1253</v>
      </c>
      <c r="C1468" s="832" t="s">
        <v>1261</v>
      </c>
      <c r="D1468" s="833" t="s">
        <v>2929</v>
      </c>
      <c r="E1468" s="834" t="s">
        <v>1274</v>
      </c>
      <c r="F1468" s="832" t="s">
        <v>1254</v>
      </c>
      <c r="G1468" s="832" t="s">
        <v>1329</v>
      </c>
      <c r="H1468" s="832" t="s">
        <v>586</v>
      </c>
      <c r="I1468" s="832" t="s">
        <v>1847</v>
      </c>
      <c r="J1468" s="832" t="s">
        <v>1848</v>
      </c>
      <c r="K1468" s="832" t="s">
        <v>1849</v>
      </c>
      <c r="L1468" s="835">
        <v>107.37</v>
      </c>
      <c r="M1468" s="835">
        <v>107.37</v>
      </c>
      <c r="N1468" s="832">
        <v>1</v>
      </c>
      <c r="O1468" s="836">
        <v>0.5</v>
      </c>
      <c r="P1468" s="835">
        <v>107.37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12</v>
      </c>
      <c r="B1469" s="832" t="s">
        <v>1253</v>
      </c>
      <c r="C1469" s="832" t="s">
        <v>1261</v>
      </c>
      <c r="D1469" s="833" t="s">
        <v>2929</v>
      </c>
      <c r="E1469" s="834" t="s">
        <v>1274</v>
      </c>
      <c r="F1469" s="832" t="s">
        <v>1254</v>
      </c>
      <c r="G1469" s="832" t="s">
        <v>1307</v>
      </c>
      <c r="H1469" s="832" t="s">
        <v>586</v>
      </c>
      <c r="I1469" s="832" t="s">
        <v>1358</v>
      </c>
      <c r="J1469" s="832" t="s">
        <v>983</v>
      </c>
      <c r="K1469" s="832" t="s">
        <v>1310</v>
      </c>
      <c r="L1469" s="835">
        <v>42.54</v>
      </c>
      <c r="M1469" s="835">
        <v>212.7</v>
      </c>
      <c r="N1469" s="832">
        <v>5</v>
      </c>
      <c r="O1469" s="836">
        <v>1.5</v>
      </c>
      <c r="P1469" s="835">
        <v>212.7</v>
      </c>
      <c r="Q1469" s="837">
        <v>1</v>
      </c>
      <c r="R1469" s="832">
        <v>5</v>
      </c>
      <c r="S1469" s="837">
        <v>1</v>
      </c>
      <c r="T1469" s="836">
        <v>1.5</v>
      </c>
      <c r="U1469" s="838">
        <v>1</v>
      </c>
    </row>
    <row r="1470" spans="1:21" ht="14.4" customHeight="1" x14ac:dyDescent="0.3">
      <c r="A1470" s="831">
        <v>12</v>
      </c>
      <c r="B1470" s="832" t="s">
        <v>1253</v>
      </c>
      <c r="C1470" s="832" t="s">
        <v>1261</v>
      </c>
      <c r="D1470" s="833" t="s">
        <v>2929</v>
      </c>
      <c r="E1470" s="834" t="s">
        <v>1274</v>
      </c>
      <c r="F1470" s="832" t="s">
        <v>1254</v>
      </c>
      <c r="G1470" s="832" t="s">
        <v>1307</v>
      </c>
      <c r="H1470" s="832" t="s">
        <v>586</v>
      </c>
      <c r="I1470" s="832" t="s">
        <v>1945</v>
      </c>
      <c r="J1470" s="832" t="s">
        <v>1943</v>
      </c>
      <c r="K1470" s="832" t="s">
        <v>1946</v>
      </c>
      <c r="L1470" s="835">
        <v>66.88</v>
      </c>
      <c r="M1470" s="835">
        <v>66.88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12</v>
      </c>
      <c r="B1471" s="832" t="s">
        <v>1253</v>
      </c>
      <c r="C1471" s="832" t="s">
        <v>1261</v>
      </c>
      <c r="D1471" s="833" t="s">
        <v>2929</v>
      </c>
      <c r="E1471" s="834" t="s">
        <v>1274</v>
      </c>
      <c r="F1471" s="832" t="s">
        <v>1254</v>
      </c>
      <c r="G1471" s="832" t="s">
        <v>2024</v>
      </c>
      <c r="H1471" s="832" t="s">
        <v>586</v>
      </c>
      <c r="I1471" s="832" t="s">
        <v>2025</v>
      </c>
      <c r="J1471" s="832" t="s">
        <v>985</v>
      </c>
      <c r="K1471" s="832" t="s">
        <v>2026</v>
      </c>
      <c r="L1471" s="835">
        <v>219.37</v>
      </c>
      <c r="M1471" s="835">
        <v>438.74</v>
      </c>
      <c r="N1471" s="832">
        <v>2</v>
      </c>
      <c r="O1471" s="836">
        <v>1</v>
      </c>
      <c r="P1471" s="835">
        <v>438.74</v>
      </c>
      <c r="Q1471" s="837">
        <v>1</v>
      </c>
      <c r="R1471" s="832">
        <v>2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12</v>
      </c>
      <c r="B1472" s="832" t="s">
        <v>1253</v>
      </c>
      <c r="C1472" s="832" t="s">
        <v>1261</v>
      </c>
      <c r="D1472" s="833" t="s">
        <v>2929</v>
      </c>
      <c r="E1472" s="834" t="s">
        <v>1276</v>
      </c>
      <c r="F1472" s="832" t="s">
        <v>1254</v>
      </c>
      <c r="G1472" s="832" t="s">
        <v>1403</v>
      </c>
      <c r="H1472" s="832" t="s">
        <v>586</v>
      </c>
      <c r="I1472" s="832" t="s">
        <v>1645</v>
      </c>
      <c r="J1472" s="832" t="s">
        <v>1646</v>
      </c>
      <c r="K1472" s="832" t="s">
        <v>1647</v>
      </c>
      <c r="L1472" s="835">
        <v>0</v>
      </c>
      <c r="M1472" s="835">
        <v>0</v>
      </c>
      <c r="N1472" s="832">
        <v>1</v>
      </c>
      <c r="O1472" s="836">
        <v>1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12</v>
      </c>
      <c r="B1473" s="832" t="s">
        <v>1253</v>
      </c>
      <c r="C1473" s="832" t="s">
        <v>1261</v>
      </c>
      <c r="D1473" s="833" t="s">
        <v>2929</v>
      </c>
      <c r="E1473" s="834" t="s">
        <v>1276</v>
      </c>
      <c r="F1473" s="832" t="s">
        <v>1254</v>
      </c>
      <c r="G1473" s="832" t="s">
        <v>1315</v>
      </c>
      <c r="H1473" s="832" t="s">
        <v>628</v>
      </c>
      <c r="I1473" s="832" t="s">
        <v>1167</v>
      </c>
      <c r="J1473" s="832" t="s">
        <v>1168</v>
      </c>
      <c r="K1473" s="832" t="s">
        <v>958</v>
      </c>
      <c r="L1473" s="835">
        <v>170.52</v>
      </c>
      <c r="M1473" s="835">
        <v>341.04</v>
      </c>
      <c r="N1473" s="832">
        <v>2</v>
      </c>
      <c r="O1473" s="836">
        <v>1</v>
      </c>
      <c r="P1473" s="835">
        <v>341.04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12</v>
      </c>
      <c r="B1474" s="832" t="s">
        <v>1253</v>
      </c>
      <c r="C1474" s="832" t="s">
        <v>1261</v>
      </c>
      <c r="D1474" s="833" t="s">
        <v>2929</v>
      </c>
      <c r="E1474" s="834" t="s">
        <v>1276</v>
      </c>
      <c r="F1474" s="832" t="s">
        <v>1254</v>
      </c>
      <c r="G1474" s="832" t="s">
        <v>1779</v>
      </c>
      <c r="H1474" s="832" t="s">
        <v>586</v>
      </c>
      <c r="I1474" s="832" t="s">
        <v>2306</v>
      </c>
      <c r="J1474" s="832" t="s">
        <v>2046</v>
      </c>
      <c r="K1474" s="832" t="s">
        <v>2307</v>
      </c>
      <c r="L1474" s="835">
        <v>176.32</v>
      </c>
      <c r="M1474" s="835">
        <v>352.64</v>
      </c>
      <c r="N1474" s="832">
        <v>2</v>
      </c>
      <c r="O1474" s="836">
        <v>0.5</v>
      </c>
      <c r="P1474" s="835">
        <v>352.64</v>
      </c>
      <c r="Q1474" s="837">
        <v>1</v>
      </c>
      <c r="R1474" s="832">
        <v>2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12</v>
      </c>
      <c r="B1475" s="832" t="s">
        <v>1253</v>
      </c>
      <c r="C1475" s="832" t="s">
        <v>1261</v>
      </c>
      <c r="D1475" s="833" t="s">
        <v>2929</v>
      </c>
      <c r="E1475" s="834" t="s">
        <v>1276</v>
      </c>
      <c r="F1475" s="832" t="s">
        <v>1254</v>
      </c>
      <c r="G1475" s="832" t="s">
        <v>1432</v>
      </c>
      <c r="H1475" s="832" t="s">
        <v>586</v>
      </c>
      <c r="I1475" s="832" t="s">
        <v>2438</v>
      </c>
      <c r="J1475" s="832" t="s">
        <v>2439</v>
      </c>
      <c r="K1475" s="832" t="s">
        <v>2440</v>
      </c>
      <c r="L1475" s="835">
        <v>52.87</v>
      </c>
      <c r="M1475" s="835">
        <v>105.74</v>
      </c>
      <c r="N1475" s="832">
        <v>2</v>
      </c>
      <c r="O1475" s="836">
        <v>1</v>
      </c>
      <c r="P1475" s="835">
        <v>105.74</v>
      </c>
      <c r="Q1475" s="837">
        <v>1</v>
      </c>
      <c r="R1475" s="832">
        <v>2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12</v>
      </c>
      <c r="B1476" s="832" t="s">
        <v>1253</v>
      </c>
      <c r="C1476" s="832" t="s">
        <v>1261</v>
      </c>
      <c r="D1476" s="833" t="s">
        <v>2929</v>
      </c>
      <c r="E1476" s="834" t="s">
        <v>1276</v>
      </c>
      <c r="F1476" s="832" t="s">
        <v>1254</v>
      </c>
      <c r="G1476" s="832" t="s">
        <v>1432</v>
      </c>
      <c r="H1476" s="832" t="s">
        <v>586</v>
      </c>
      <c r="I1476" s="832" t="s">
        <v>2784</v>
      </c>
      <c r="J1476" s="832" t="s">
        <v>697</v>
      </c>
      <c r="K1476" s="832" t="s">
        <v>2785</v>
      </c>
      <c r="L1476" s="835">
        <v>35.25</v>
      </c>
      <c r="M1476" s="835">
        <v>246.75</v>
      </c>
      <c r="N1476" s="832">
        <v>7</v>
      </c>
      <c r="O1476" s="836">
        <v>6.5</v>
      </c>
      <c r="P1476" s="835">
        <v>211.5</v>
      </c>
      <c r="Q1476" s="837">
        <v>0.8571428571428571</v>
      </c>
      <c r="R1476" s="832">
        <v>6</v>
      </c>
      <c r="S1476" s="837">
        <v>0.8571428571428571</v>
      </c>
      <c r="T1476" s="836">
        <v>6</v>
      </c>
      <c r="U1476" s="838">
        <v>0.92307692307692313</v>
      </c>
    </row>
    <row r="1477" spans="1:21" ht="14.4" customHeight="1" x14ac:dyDescent="0.3">
      <c r="A1477" s="831">
        <v>12</v>
      </c>
      <c r="B1477" s="832" t="s">
        <v>1253</v>
      </c>
      <c r="C1477" s="832" t="s">
        <v>1261</v>
      </c>
      <c r="D1477" s="833" t="s">
        <v>2929</v>
      </c>
      <c r="E1477" s="834" t="s">
        <v>1276</v>
      </c>
      <c r="F1477" s="832" t="s">
        <v>1254</v>
      </c>
      <c r="G1477" s="832" t="s">
        <v>1447</v>
      </c>
      <c r="H1477" s="832" t="s">
        <v>586</v>
      </c>
      <c r="I1477" s="832" t="s">
        <v>1451</v>
      </c>
      <c r="J1477" s="832" t="s">
        <v>1449</v>
      </c>
      <c r="K1477" s="832" t="s">
        <v>1452</v>
      </c>
      <c r="L1477" s="835">
        <v>717.59</v>
      </c>
      <c r="M1477" s="835">
        <v>717.59</v>
      </c>
      <c r="N1477" s="832">
        <v>1</v>
      </c>
      <c r="O1477" s="836">
        <v>1</v>
      </c>
      <c r="P1477" s="835">
        <v>717.59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12</v>
      </c>
      <c r="B1478" s="832" t="s">
        <v>1253</v>
      </c>
      <c r="C1478" s="832" t="s">
        <v>1261</v>
      </c>
      <c r="D1478" s="833" t="s">
        <v>2929</v>
      </c>
      <c r="E1478" s="834" t="s">
        <v>1276</v>
      </c>
      <c r="F1478" s="832" t="s">
        <v>1254</v>
      </c>
      <c r="G1478" s="832" t="s">
        <v>1457</v>
      </c>
      <c r="H1478" s="832" t="s">
        <v>586</v>
      </c>
      <c r="I1478" s="832" t="s">
        <v>1809</v>
      </c>
      <c r="J1478" s="832" t="s">
        <v>1459</v>
      </c>
      <c r="K1478" s="832" t="s">
        <v>1810</v>
      </c>
      <c r="L1478" s="835">
        <v>91.78</v>
      </c>
      <c r="M1478" s="835">
        <v>91.78</v>
      </c>
      <c r="N1478" s="832">
        <v>1</v>
      </c>
      <c r="O1478" s="836">
        <v>0.5</v>
      </c>
      <c r="P1478" s="835">
        <v>91.78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12</v>
      </c>
      <c r="B1479" s="832" t="s">
        <v>1253</v>
      </c>
      <c r="C1479" s="832" t="s">
        <v>1261</v>
      </c>
      <c r="D1479" s="833" t="s">
        <v>2929</v>
      </c>
      <c r="E1479" s="834" t="s">
        <v>1276</v>
      </c>
      <c r="F1479" s="832" t="s">
        <v>1254</v>
      </c>
      <c r="G1479" s="832" t="s">
        <v>1320</v>
      </c>
      <c r="H1479" s="832" t="s">
        <v>628</v>
      </c>
      <c r="I1479" s="832" t="s">
        <v>1327</v>
      </c>
      <c r="J1479" s="832" t="s">
        <v>1325</v>
      </c>
      <c r="K1479" s="832" t="s">
        <v>1328</v>
      </c>
      <c r="L1479" s="835">
        <v>490.89</v>
      </c>
      <c r="M1479" s="835">
        <v>490.89</v>
      </c>
      <c r="N1479" s="832">
        <v>1</v>
      </c>
      <c r="O1479" s="836">
        <v>1</v>
      </c>
      <c r="P1479" s="835">
        <v>490.89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12</v>
      </c>
      <c r="B1480" s="832" t="s">
        <v>1253</v>
      </c>
      <c r="C1480" s="832" t="s">
        <v>1261</v>
      </c>
      <c r="D1480" s="833" t="s">
        <v>2929</v>
      </c>
      <c r="E1480" s="834" t="s">
        <v>1276</v>
      </c>
      <c r="F1480" s="832" t="s">
        <v>1254</v>
      </c>
      <c r="G1480" s="832" t="s">
        <v>1347</v>
      </c>
      <c r="H1480" s="832" t="s">
        <v>586</v>
      </c>
      <c r="I1480" s="832" t="s">
        <v>1348</v>
      </c>
      <c r="J1480" s="832" t="s">
        <v>1349</v>
      </c>
      <c r="K1480" s="832" t="s">
        <v>1350</v>
      </c>
      <c r="L1480" s="835">
        <v>174.59</v>
      </c>
      <c r="M1480" s="835">
        <v>2269.67</v>
      </c>
      <c r="N1480" s="832">
        <v>13</v>
      </c>
      <c r="O1480" s="836">
        <v>5.5</v>
      </c>
      <c r="P1480" s="835">
        <v>1047.54</v>
      </c>
      <c r="Q1480" s="837">
        <v>0.46153846153846151</v>
      </c>
      <c r="R1480" s="832">
        <v>6</v>
      </c>
      <c r="S1480" s="837">
        <v>0.46153846153846156</v>
      </c>
      <c r="T1480" s="836">
        <v>3.5</v>
      </c>
      <c r="U1480" s="838">
        <v>0.63636363636363635</v>
      </c>
    </row>
    <row r="1481" spans="1:21" ht="14.4" customHeight="1" x14ac:dyDescent="0.3">
      <c r="A1481" s="831">
        <v>12</v>
      </c>
      <c r="B1481" s="832" t="s">
        <v>1253</v>
      </c>
      <c r="C1481" s="832" t="s">
        <v>1261</v>
      </c>
      <c r="D1481" s="833" t="s">
        <v>2929</v>
      </c>
      <c r="E1481" s="834" t="s">
        <v>1276</v>
      </c>
      <c r="F1481" s="832" t="s">
        <v>1254</v>
      </c>
      <c r="G1481" s="832" t="s">
        <v>1329</v>
      </c>
      <c r="H1481" s="832" t="s">
        <v>586</v>
      </c>
      <c r="I1481" s="832" t="s">
        <v>1330</v>
      </c>
      <c r="J1481" s="832" t="s">
        <v>624</v>
      </c>
      <c r="K1481" s="832" t="s">
        <v>1331</v>
      </c>
      <c r="L1481" s="835">
        <v>108.44</v>
      </c>
      <c r="M1481" s="835">
        <v>433.76</v>
      </c>
      <c r="N1481" s="832">
        <v>4</v>
      </c>
      <c r="O1481" s="836">
        <v>2.5</v>
      </c>
      <c r="P1481" s="835">
        <v>433.76</v>
      </c>
      <c r="Q1481" s="837">
        <v>1</v>
      </c>
      <c r="R1481" s="832">
        <v>4</v>
      </c>
      <c r="S1481" s="837">
        <v>1</v>
      </c>
      <c r="T1481" s="836">
        <v>2.5</v>
      </c>
      <c r="U1481" s="838">
        <v>1</v>
      </c>
    </row>
    <row r="1482" spans="1:21" ht="14.4" customHeight="1" x14ac:dyDescent="0.3">
      <c r="A1482" s="831">
        <v>12</v>
      </c>
      <c r="B1482" s="832" t="s">
        <v>1253</v>
      </c>
      <c r="C1482" s="832" t="s">
        <v>1261</v>
      </c>
      <c r="D1482" s="833" t="s">
        <v>2929</v>
      </c>
      <c r="E1482" s="834" t="s">
        <v>1276</v>
      </c>
      <c r="F1482" s="832" t="s">
        <v>1254</v>
      </c>
      <c r="G1482" s="832" t="s">
        <v>1329</v>
      </c>
      <c r="H1482" s="832" t="s">
        <v>586</v>
      </c>
      <c r="I1482" s="832" t="s">
        <v>1330</v>
      </c>
      <c r="J1482" s="832" t="s">
        <v>624</v>
      </c>
      <c r="K1482" s="832" t="s">
        <v>1331</v>
      </c>
      <c r="L1482" s="835">
        <v>127.91</v>
      </c>
      <c r="M1482" s="835">
        <v>639.54999999999995</v>
      </c>
      <c r="N1482" s="832">
        <v>5</v>
      </c>
      <c r="O1482" s="836">
        <v>3.5</v>
      </c>
      <c r="P1482" s="835">
        <v>383.73</v>
      </c>
      <c r="Q1482" s="837">
        <v>0.60000000000000009</v>
      </c>
      <c r="R1482" s="832">
        <v>3</v>
      </c>
      <c r="S1482" s="837">
        <v>0.6</v>
      </c>
      <c r="T1482" s="836">
        <v>2</v>
      </c>
      <c r="U1482" s="838">
        <v>0.5714285714285714</v>
      </c>
    </row>
    <row r="1483" spans="1:21" ht="14.4" customHeight="1" x14ac:dyDescent="0.3">
      <c r="A1483" s="831">
        <v>12</v>
      </c>
      <c r="B1483" s="832" t="s">
        <v>1253</v>
      </c>
      <c r="C1483" s="832" t="s">
        <v>1261</v>
      </c>
      <c r="D1483" s="833" t="s">
        <v>2929</v>
      </c>
      <c r="E1483" s="834" t="s">
        <v>1276</v>
      </c>
      <c r="F1483" s="832" t="s">
        <v>1254</v>
      </c>
      <c r="G1483" s="832" t="s">
        <v>1385</v>
      </c>
      <c r="H1483" s="832" t="s">
        <v>586</v>
      </c>
      <c r="I1483" s="832" t="s">
        <v>1386</v>
      </c>
      <c r="J1483" s="832" t="s">
        <v>1387</v>
      </c>
      <c r="K1483" s="832" t="s">
        <v>1388</v>
      </c>
      <c r="L1483" s="835">
        <v>432.12</v>
      </c>
      <c r="M1483" s="835">
        <v>1296.3600000000001</v>
      </c>
      <c r="N1483" s="832">
        <v>3</v>
      </c>
      <c r="O1483" s="836">
        <v>0.5</v>
      </c>
      <c r="P1483" s="835">
        <v>1296.3600000000001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12</v>
      </c>
      <c r="B1484" s="832" t="s">
        <v>1253</v>
      </c>
      <c r="C1484" s="832" t="s">
        <v>1261</v>
      </c>
      <c r="D1484" s="833" t="s">
        <v>2929</v>
      </c>
      <c r="E1484" s="834" t="s">
        <v>1276</v>
      </c>
      <c r="F1484" s="832" t="s">
        <v>1254</v>
      </c>
      <c r="G1484" s="832" t="s">
        <v>2059</v>
      </c>
      <c r="H1484" s="832" t="s">
        <v>586</v>
      </c>
      <c r="I1484" s="832" t="s">
        <v>2060</v>
      </c>
      <c r="J1484" s="832" t="s">
        <v>2061</v>
      </c>
      <c r="K1484" s="832" t="s">
        <v>2062</v>
      </c>
      <c r="L1484" s="835">
        <v>64.5</v>
      </c>
      <c r="M1484" s="835">
        <v>64.5</v>
      </c>
      <c r="N1484" s="832">
        <v>1</v>
      </c>
      <c r="O1484" s="836">
        <v>0.5</v>
      </c>
      <c r="P1484" s="835">
        <v>64.5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12</v>
      </c>
      <c r="B1485" s="832" t="s">
        <v>1253</v>
      </c>
      <c r="C1485" s="832" t="s">
        <v>1261</v>
      </c>
      <c r="D1485" s="833" t="s">
        <v>2929</v>
      </c>
      <c r="E1485" s="834" t="s">
        <v>1276</v>
      </c>
      <c r="F1485" s="832" t="s">
        <v>1254</v>
      </c>
      <c r="G1485" s="832" t="s">
        <v>1332</v>
      </c>
      <c r="H1485" s="832" t="s">
        <v>586</v>
      </c>
      <c r="I1485" s="832" t="s">
        <v>1333</v>
      </c>
      <c r="J1485" s="832" t="s">
        <v>1334</v>
      </c>
      <c r="K1485" s="832" t="s">
        <v>1335</v>
      </c>
      <c r="L1485" s="835">
        <v>308.69</v>
      </c>
      <c r="M1485" s="835">
        <v>1852.1399999999999</v>
      </c>
      <c r="N1485" s="832">
        <v>6</v>
      </c>
      <c r="O1485" s="836">
        <v>3.5</v>
      </c>
      <c r="P1485" s="835">
        <v>1543.4499999999998</v>
      </c>
      <c r="Q1485" s="837">
        <v>0.83333333333333326</v>
      </c>
      <c r="R1485" s="832">
        <v>5</v>
      </c>
      <c r="S1485" s="837">
        <v>0.83333333333333337</v>
      </c>
      <c r="T1485" s="836">
        <v>2.5</v>
      </c>
      <c r="U1485" s="838">
        <v>0.7142857142857143</v>
      </c>
    </row>
    <row r="1486" spans="1:21" ht="14.4" customHeight="1" x14ac:dyDescent="0.3">
      <c r="A1486" s="831">
        <v>12</v>
      </c>
      <c r="B1486" s="832" t="s">
        <v>1253</v>
      </c>
      <c r="C1486" s="832" t="s">
        <v>1261</v>
      </c>
      <c r="D1486" s="833" t="s">
        <v>2929</v>
      </c>
      <c r="E1486" s="834" t="s">
        <v>1276</v>
      </c>
      <c r="F1486" s="832" t="s">
        <v>1254</v>
      </c>
      <c r="G1486" s="832" t="s">
        <v>1508</v>
      </c>
      <c r="H1486" s="832" t="s">
        <v>586</v>
      </c>
      <c r="I1486" s="832" t="s">
        <v>1512</v>
      </c>
      <c r="J1486" s="832" t="s">
        <v>1510</v>
      </c>
      <c r="K1486" s="832" t="s">
        <v>1513</v>
      </c>
      <c r="L1486" s="835">
        <v>3086.53</v>
      </c>
      <c r="M1486" s="835">
        <v>3086.53</v>
      </c>
      <c r="N1486" s="832">
        <v>1</v>
      </c>
      <c r="O1486" s="836">
        <v>1</v>
      </c>
      <c r="P1486" s="835">
        <v>3086.53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12</v>
      </c>
      <c r="B1487" s="832" t="s">
        <v>1253</v>
      </c>
      <c r="C1487" s="832" t="s">
        <v>1261</v>
      </c>
      <c r="D1487" s="833" t="s">
        <v>2929</v>
      </c>
      <c r="E1487" s="834" t="s">
        <v>1276</v>
      </c>
      <c r="F1487" s="832" t="s">
        <v>1254</v>
      </c>
      <c r="G1487" s="832" t="s">
        <v>1307</v>
      </c>
      <c r="H1487" s="832" t="s">
        <v>586</v>
      </c>
      <c r="I1487" s="832" t="s">
        <v>1308</v>
      </c>
      <c r="J1487" s="832" t="s">
        <v>1309</v>
      </c>
      <c r="K1487" s="832" t="s">
        <v>1310</v>
      </c>
      <c r="L1487" s="835">
        <v>42.54</v>
      </c>
      <c r="M1487" s="835">
        <v>212.7</v>
      </c>
      <c r="N1487" s="832">
        <v>5</v>
      </c>
      <c r="O1487" s="836">
        <v>4</v>
      </c>
      <c r="P1487" s="835">
        <v>170.16</v>
      </c>
      <c r="Q1487" s="837">
        <v>0.8</v>
      </c>
      <c r="R1487" s="832">
        <v>4</v>
      </c>
      <c r="S1487" s="837">
        <v>0.8</v>
      </c>
      <c r="T1487" s="836">
        <v>3</v>
      </c>
      <c r="U1487" s="838">
        <v>0.75</v>
      </c>
    </row>
    <row r="1488" spans="1:21" ht="14.4" customHeight="1" x14ac:dyDescent="0.3">
      <c r="A1488" s="831">
        <v>12</v>
      </c>
      <c r="B1488" s="832" t="s">
        <v>1253</v>
      </c>
      <c r="C1488" s="832" t="s">
        <v>1261</v>
      </c>
      <c r="D1488" s="833" t="s">
        <v>2929</v>
      </c>
      <c r="E1488" s="834" t="s">
        <v>1276</v>
      </c>
      <c r="F1488" s="832" t="s">
        <v>1254</v>
      </c>
      <c r="G1488" s="832" t="s">
        <v>1307</v>
      </c>
      <c r="H1488" s="832" t="s">
        <v>586</v>
      </c>
      <c r="I1488" s="832" t="s">
        <v>1358</v>
      </c>
      <c r="J1488" s="832" t="s">
        <v>983</v>
      </c>
      <c r="K1488" s="832" t="s">
        <v>1310</v>
      </c>
      <c r="L1488" s="835">
        <v>42.54</v>
      </c>
      <c r="M1488" s="835">
        <v>212.7</v>
      </c>
      <c r="N1488" s="832">
        <v>5</v>
      </c>
      <c r="O1488" s="836">
        <v>5</v>
      </c>
      <c r="P1488" s="835">
        <v>212.7</v>
      </c>
      <c r="Q1488" s="837">
        <v>1</v>
      </c>
      <c r="R1488" s="832">
        <v>5</v>
      </c>
      <c r="S1488" s="837">
        <v>1</v>
      </c>
      <c r="T1488" s="836">
        <v>5</v>
      </c>
      <c r="U1488" s="838">
        <v>1</v>
      </c>
    </row>
    <row r="1489" spans="1:21" ht="14.4" customHeight="1" x14ac:dyDescent="0.3">
      <c r="A1489" s="831">
        <v>12</v>
      </c>
      <c r="B1489" s="832" t="s">
        <v>1253</v>
      </c>
      <c r="C1489" s="832" t="s">
        <v>1261</v>
      </c>
      <c r="D1489" s="833" t="s">
        <v>2929</v>
      </c>
      <c r="E1489" s="834" t="s">
        <v>1276</v>
      </c>
      <c r="F1489" s="832" t="s">
        <v>1254</v>
      </c>
      <c r="G1489" s="832" t="s">
        <v>1514</v>
      </c>
      <c r="H1489" s="832" t="s">
        <v>628</v>
      </c>
      <c r="I1489" s="832" t="s">
        <v>1140</v>
      </c>
      <c r="J1489" s="832" t="s">
        <v>721</v>
      </c>
      <c r="K1489" s="832" t="s">
        <v>1141</v>
      </c>
      <c r="L1489" s="835">
        <v>300.31</v>
      </c>
      <c r="M1489" s="835">
        <v>600.62</v>
      </c>
      <c r="N1489" s="832">
        <v>2</v>
      </c>
      <c r="O1489" s="836">
        <v>2</v>
      </c>
      <c r="P1489" s="835">
        <v>600.62</v>
      </c>
      <c r="Q1489" s="837">
        <v>1</v>
      </c>
      <c r="R1489" s="832">
        <v>2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12</v>
      </c>
      <c r="B1490" s="832" t="s">
        <v>1253</v>
      </c>
      <c r="C1490" s="832" t="s">
        <v>1261</v>
      </c>
      <c r="D1490" s="833" t="s">
        <v>2929</v>
      </c>
      <c r="E1490" s="834" t="s">
        <v>1276</v>
      </c>
      <c r="F1490" s="832" t="s">
        <v>1254</v>
      </c>
      <c r="G1490" s="832" t="s">
        <v>1393</v>
      </c>
      <c r="H1490" s="832" t="s">
        <v>586</v>
      </c>
      <c r="I1490" s="832" t="s">
        <v>1394</v>
      </c>
      <c r="J1490" s="832" t="s">
        <v>1395</v>
      </c>
      <c r="K1490" s="832" t="s">
        <v>1396</v>
      </c>
      <c r="L1490" s="835">
        <v>1514.87</v>
      </c>
      <c r="M1490" s="835">
        <v>1514.87</v>
      </c>
      <c r="N1490" s="832">
        <v>1</v>
      </c>
      <c r="O1490" s="836">
        <v>1</v>
      </c>
      <c r="P1490" s="835">
        <v>1514.87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12</v>
      </c>
      <c r="B1491" s="832" t="s">
        <v>1253</v>
      </c>
      <c r="C1491" s="832" t="s">
        <v>1261</v>
      </c>
      <c r="D1491" s="833" t="s">
        <v>2929</v>
      </c>
      <c r="E1491" s="834" t="s">
        <v>1276</v>
      </c>
      <c r="F1491" s="832" t="s">
        <v>1254</v>
      </c>
      <c r="G1491" s="832" t="s">
        <v>1527</v>
      </c>
      <c r="H1491" s="832" t="s">
        <v>586</v>
      </c>
      <c r="I1491" s="832" t="s">
        <v>1528</v>
      </c>
      <c r="J1491" s="832" t="s">
        <v>1529</v>
      </c>
      <c r="K1491" s="832" t="s">
        <v>1530</v>
      </c>
      <c r="L1491" s="835">
        <v>1388.93</v>
      </c>
      <c r="M1491" s="835">
        <v>1388.93</v>
      </c>
      <c r="N1491" s="832">
        <v>1</v>
      </c>
      <c r="O1491" s="836">
        <v>1</v>
      </c>
      <c r="P1491" s="835">
        <v>1388.93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12</v>
      </c>
      <c r="B1492" s="832" t="s">
        <v>1253</v>
      </c>
      <c r="C1492" s="832" t="s">
        <v>1261</v>
      </c>
      <c r="D1492" s="833" t="s">
        <v>2929</v>
      </c>
      <c r="E1492" s="834" t="s">
        <v>1276</v>
      </c>
      <c r="F1492" s="832" t="s">
        <v>1254</v>
      </c>
      <c r="G1492" s="832" t="s">
        <v>1304</v>
      </c>
      <c r="H1492" s="832" t="s">
        <v>628</v>
      </c>
      <c r="I1492" s="832" t="s">
        <v>1155</v>
      </c>
      <c r="J1492" s="832" t="s">
        <v>931</v>
      </c>
      <c r="K1492" s="832" t="s">
        <v>1156</v>
      </c>
      <c r="L1492" s="835">
        <v>225.06</v>
      </c>
      <c r="M1492" s="835">
        <v>900.24</v>
      </c>
      <c r="N1492" s="832">
        <v>4</v>
      </c>
      <c r="O1492" s="836">
        <v>2.5</v>
      </c>
      <c r="P1492" s="835">
        <v>450.12</v>
      </c>
      <c r="Q1492" s="837">
        <v>0.5</v>
      </c>
      <c r="R1492" s="832">
        <v>2</v>
      </c>
      <c r="S1492" s="837">
        <v>0.5</v>
      </c>
      <c r="T1492" s="836">
        <v>1.5</v>
      </c>
      <c r="U1492" s="838">
        <v>0.6</v>
      </c>
    </row>
    <row r="1493" spans="1:21" ht="14.4" customHeight="1" x14ac:dyDescent="0.3">
      <c r="A1493" s="831">
        <v>12</v>
      </c>
      <c r="B1493" s="832" t="s">
        <v>1253</v>
      </c>
      <c r="C1493" s="832" t="s">
        <v>1261</v>
      </c>
      <c r="D1493" s="833" t="s">
        <v>2929</v>
      </c>
      <c r="E1493" s="834" t="s">
        <v>1276</v>
      </c>
      <c r="F1493" s="832" t="s">
        <v>1256</v>
      </c>
      <c r="G1493" s="832" t="s">
        <v>1554</v>
      </c>
      <c r="H1493" s="832" t="s">
        <v>586</v>
      </c>
      <c r="I1493" s="832" t="s">
        <v>1555</v>
      </c>
      <c r="J1493" s="832" t="s">
        <v>1556</v>
      </c>
      <c r="K1493" s="832" t="s">
        <v>1557</v>
      </c>
      <c r="L1493" s="835">
        <v>599.44000000000005</v>
      </c>
      <c r="M1493" s="835">
        <v>599.44000000000005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12</v>
      </c>
      <c r="B1494" s="832" t="s">
        <v>1253</v>
      </c>
      <c r="C1494" s="832" t="s">
        <v>1261</v>
      </c>
      <c r="D1494" s="833" t="s">
        <v>2929</v>
      </c>
      <c r="E1494" s="834" t="s">
        <v>1276</v>
      </c>
      <c r="F1494" s="832" t="s">
        <v>1256</v>
      </c>
      <c r="G1494" s="832" t="s">
        <v>1300</v>
      </c>
      <c r="H1494" s="832" t="s">
        <v>586</v>
      </c>
      <c r="I1494" s="832" t="s">
        <v>1397</v>
      </c>
      <c r="J1494" s="832" t="s">
        <v>1398</v>
      </c>
      <c r="K1494" s="832" t="s">
        <v>1399</v>
      </c>
      <c r="L1494" s="835">
        <v>48.75</v>
      </c>
      <c r="M1494" s="835">
        <v>48.75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12</v>
      </c>
      <c r="B1495" s="832" t="s">
        <v>1253</v>
      </c>
      <c r="C1495" s="832" t="s">
        <v>1261</v>
      </c>
      <c r="D1495" s="833" t="s">
        <v>2929</v>
      </c>
      <c r="E1495" s="834" t="s">
        <v>1276</v>
      </c>
      <c r="F1495" s="832" t="s">
        <v>1256</v>
      </c>
      <c r="G1495" s="832" t="s">
        <v>1300</v>
      </c>
      <c r="H1495" s="832" t="s">
        <v>586</v>
      </c>
      <c r="I1495" s="832" t="s">
        <v>1571</v>
      </c>
      <c r="J1495" s="832" t="s">
        <v>1572</v>
      </c>
      <c r="K1495" s="832" t="s">
        <v>1573</v>
      </c>
      <c r="L1495" s="835">
        <v>500</v>
      </c>
      <c r="M1495" s="835">
        <v>1500</v>
      </c>
      <c r="N1495" s="832">
        <v>3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12</v>
      </c>
      <c r="B1496" s="832" t="s">
        <v>1253</v>
      </c>
      <c r="C1496" s="832" t="s">
        <v>1261</v>
      </c>
      <c r="D1496" s="833" t="s">
        <v>2929</v>
      </c>
      <c r="E1496" s="834" t="s">
        <v>1276</v>
      </c>
      <c r="F1496" s="832" t="s">
        <v>1256</v>
      </c>
      <c r="G1496" s="832" t="s">
        <v>1300</v>
      </c>
      <c r="H1496" s="832" t="s">
        <v>586</v>
      </c>
      <c r="I1496" s="832" t="s">
        <v>1301</v>
      </c>
      <c r="J1496" s="832" t="s">
        <v>1302</v>
      </c>
      <c r="K1496" s="832" t="s">
        <v>1303</v>
      </c>
      <c r="L1496" s="835">
        <v>190</v>
      </c>
      <c r="M1496" s="835">
        <v>2660</v>
      </c>
      <c r="N1496" s="832">
        <v>14</v>
      </c>
      <c r="O1496" s="836">
        <v>2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12</v>
      </c>
      <c r="B1497" s="832" t="s">
        <v>1253</v>
      </c>
      <c r="C1497" s="832" t="s">
        <v>1261</v>
      </c>
      <c r="D1497" s="833" t="s">
        <v>2929</v>
      </c>
      <c r="E1497" s="834" t="s">
        <v>1276</v>
      </c>
      <c r="F1497" s="832" t="s">
        <v>1256</v>
      </c>
      <c r="G1497" s="832" t="s">
        <v>1300</v>
      </c>
      <c r="H1497" s="832" t="s">
        <v>586</v>
      </c>
      <c r="I1497" s="832" t="s">
        <v>1597</v>
      </c>
      <c r="J1497" s="832" t="s">
        <v>1598</v>
      </c>
      <c r="K1497" s="832" t="s">
        <v>1599</v>
      </c>
      <c r="L1497" s="835">
        <v>100</v>
      </c>
      <c r="M1497" s="835">
        <v>1300</v>
      </c>
      <c r="N1497" s="832">
        <v>13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12</v>
      </c>
      <c r="B1498" s="832" t="s">
        <v>1253</v>
      </c>
      <c r="C1498" s="832" t="s">
        <v>1261</v>
      </c>
      <c r="D1498" s="833" t="s">
        <v>2929</v>
      </c>
      <c r="E1498" s="834" t="s">
        <v>1276</v>
      </c>
      <c r="F1498" s="832" t="s">
        <v>1256</v>
      </c>
      <c r="G1498" s="832" t="s">
        <v>1615</v>
      </c>
      <c r="H1498" s="832" t="s">
        <v>586</v>
      </c>
      <c r="I1498" s="832" t="s">
        <v>1622</v>
      </c>
      <c r="J1498" s="832" t="s">
        <v>1623</v>
      </c>
      <c r="K1498" s="832" t="s">
        <v>1624</v>
      </c>
      <c r="L1498" s="835">
        <v>1500</v>
      </c>
      <c r="M1498" s="835">
        <v>10500</v>
      </c>
      <c r="N1498" s="832">
        <v>7</v>
      </c>
      <c r="O1498" s="836">
        <v>1</v>
      </c>
      <c r="P1498" s="835">
        <v>10500</v>
      </c>
      <c r="Q1498" s="837">
        <v>1</v>
      </c>
      <c r="R1498" s="832">
        <v>7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12</v>
      </c>
      <c r="B1499" s="832" t="s">
        <v>1253</v>
      </c>
      <c r="C1499" s="832" t="s">
        <v>1261</v>
      </c>
      <c r="D1499" s="833" t="s">
        <v>2929</v>
      </c>
      <c r="E1499" s="834" t="s">
        <v>1277</v>
      </c>
      <c r="F1499" s="832" t="s">
        <v>1254</v>
      </c>
      <c r="G1499" s="832" t="s">
        <v>1315</v>
      </c>
      <c r="H1499" s="832" t="s">
        <v>628</v>
      </c>
      <c r="I1499" s="832" t="s">
        <v>1167</v>
      </c>
      <c r="J1499" s="832" t="s">
        <v>1168</v>
      </c>
      <c r="K1499" s="832" t="s">
        <v>958</v>
      </c>
      <c r="L1499" s="835">
        <v>170.52</v>
      </c>
      <c r="M1499" s="835">
        <v>170.52</v>
      </c>
      <c r="N1499" s="832">
        <v>1</v>
      </c>
      <c r="O1499" s="836">
        <v>1</v>
      </c>
      <c r="P1499" s="835">
        <v>170.52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12</v>
      </c>
      <c r="B1500" s="832" t="s">
        <v>1253</v>
      </c>
      <c r="C1500" s="832" t="s">
        <v>1261</v>
      </c>
      <c r="D1500" s="833" t="s">
        <v>2929</v>
      </c>
      <c r="E1500" s="834" t="s">
        <v>1277</v>
      </c>
      <c r="F1500" s="832" t="s">
        <v>1254</v>
      </c>
      <c r="G1500" s="832" t="s">
        <v>1457</v>
      </c>
      <c r="H1500" s="832" t="s">
        <v>586</v>
      </c>
      <c r="I1500" s="832" t="s">
        <v>1458</v>
      </c>
      <c r="J1500" s="832" t="s">
        <v>1459</v>
      </c>
      <c r="K1500" s="832" t="s">
        <v>1460</v>
      </c>
      <c r="L1500" s="835">
        <v>45.89</v>
      </c>
      <c r="M1500" s="835">
        <v>45.89</v>
      </c>
      <c r="N1500" s="832">
        <v>1</v>
      </c>
      <c r="O1500" s="836">
        <v>1</v>
      </c>
      <c r="P1500" s="835">
        <v>45.89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12</v>
      </c>
      <c r="B1501" s="832" t="s">
        <v>1253</v>
      </c>
      <c r="C1501" s="832" t="s">
        <v>1261</v>
      </c>
      <c r="D1501" s="833" t="s">
        <v>2929</v>
      </c>
      <c r="E1501" s="834" t="s">
        <v>1277</v>
      </c>
      <c r="F1501" s="832" t="s">
        <v>1254</v>
      </c>
      <c r="G1501" s="832" t="s">
        <v>2518</v>
      </c>
      <c r="H1501" s="832" t="s">
        <v>586</v>
      </c>
      <c r="I1501" s="832" t="s">
        <v>2519</v>
      </c>
      <c r="J1501" s="832" t="s">
        <v>2520</v>
      </c>
      <c r="K1501" s="832" t="s">
        <v>2521</v>
      </c>
      <c r="L1501" s="835">
        <v>61.97</v>
      </c>
      <c r="M1501" s="835">
        <v>61.97</v>
      </c>
      <c r="N1501" s="832">
        <v>1</v>
      </c>
      <c r="O1501" s="836">
        <v>1</v>
      </c>
      <c r="P1501" s="835">
        <v>61.97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12</v>
      </c>
      <c r="B1502" s="832" t="s">
        <v>1253</v>
      </c>
      <c r="C1502" s="832" t="s">
        <v>1261</v>
      </c>
      <c r="D1502" s="833" t="s">
        <v>2929</v>
      </c>
      <c r="E1502" s="834" t="s">
        <v>1277</v>
      </c>
      <c r="F1502" s="832" t="s">
        <v>1254</v>
      </c>
      <c r="G1502" s="832" t="s">
        <v>1817</v>
      </c>
      <c r="H1502" s="832" t="s">
        <v>586</v>
      </c>
      <c r="I1502" s="832" t="s">
        <v>1818</v>
      </c>
      <c r="J1502" s="832" t="s">
        <v>1819</v>
      </c>
      <c r="K1502" s="832" t="s">
        <v>733</v>
      </c>
      <c r="L1502" s="835">
        <v>163.54</v>
      </c>
      <c r="M1502" s="835">
        <v>163.54</v>
      </c>
      <c r="N1502" s="832">
        <v>1</v>
      </c>
      <c r="O1502" s="836">
        <v>1</v>
      </c>
      <c r="P1502" s="835">
        <v>163.54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12</v>
      </c>
      <c r="B1503" s="832" t="s">
        <v>1253</v>
      </c>
      <c r="C1503" s="832" t="s">
        <v>1261</v>
      </c>
      <c r="D1503" s="833" t="s">
        <v>2929</v>
      </c>
      <c r="E1503" s="834" t="s">
        <v>1277</v>
      </c>
      <c r="F1503" s="832" t="s">
        <v>1254</v>
      </c>
      <c r="G1503" s="832" t="s">
        <v>1820</v>
      </c>
      <c r="H1503" s="832" t="s">
        <v>586</v>
      </c>
      <c r="I1503" s="832" t="s">
        <v>1821</v>
      </c>
      <c r="J1503" s="832" t="s">
        <v>897</v>
      </c>
      <c r="K1503" s="832" t="s">
        <v>1822</v>
      </c>
      <c r="L1503" s="835">
        <v>760.22</v>
      </c>
      <c r="M1503" s="835">
        <v>760.22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12</v>
      </c>
      <c r="B1504" s="832" t="s">
        <v>1253</v>
      </c>
      <c r="C1504" s="832" t="s">
        <v>1261</v>
      </c>
      <c r="D1504" s="833" t="s">
        <v>2929</v>
      </c>
      <c r="E1504" s="834" t="s">
        <v>1277</v>
      </c>
      <c r="F1504" s="832" t="s">
        <v>1254</v>
      </c>
      <c r="G1504" s="832" t="s">
        <v>2669</v>
      </c>
      <c r="H1504" s="832" t="s">
        <v>586</v>
      </c>
      <c r="I1504" s="832" t="s">
        <v>2826</v>
      </c>
      <c r="J1504" s="832" t="s">
        <v>2827</v>
      </c>
      <c r="K1504" s="832" t="s">
        <v>2474</v>
      </c>
      <c r="L1504" s="835">
        <v>54.85</v>
      </c>
      <c r="M1504" s="835">
        <v>54.85</v>
      </c>
      <c r="N1504" s="832">
        <v>1</v>
      </c>
      <c r="O1504" s="836">
        <v>1</v>
      </c>
      <c r="P1504" s="835">
        <v>54.85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12</v>
      </c>
      <c r="B1505" s="832" t="s">
        <v>1253</v>
      </c>
      <c r="C1505" s="832" t="s">
        <v>1261</v>
      </c>
      <c r="D1505" s="833" t="s">
        <v>2929</v>
      </c>
      <c r="E1505" s="834" t="s">
        <v>1277</v>
      </c>
      <c r="F1505" s="832" t="s">
        <v>1254</v>
      </c>
      <c r="G1505" s="832" t="s">
        <v>2669</v>
      </c>
      <c r="H1505" s="832" t="s">
        <v>586</v>
      </c>
      <c r="I1505" s="832" t="s">
        <v>2828</v>
      </c>
      <c r="J1505" s="832" t="s">
        <v>2829</v>
      </c>
      <c r="K1505" s="832" t="s">
        <v>2830</v>
      </c>
      <c r="L1505" s="835">
        <v>176.32</v>
      </c>
      <c r="M1505" s="835">
        <v>176.32</v>
      </c>
      <c r="N1505" s="832">
        <v>1</v>
      </c>
      <c r="O1505" s="836">
        <v>1</v>
      </c>
      <c r="P1505" s="835">
        <v>176.32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12</v>
      </c>
      <c r="B1506" s="832" t="s">
        <v>1253</v>
      </c>
      <c r="C1506" s="832" t="s">
        <v>1261</v>
      </c>
      <c r="D1506" s="833" t="s">
        <v>2929</v>
      </c>
      <c r="E1506" s="834" t="s">
        <v>1277</v>
      </c>
      <c r="F1506" s="832" t="s">
        <v>1254</v>
      </c>
      <c r="G1506" s="832" t="s">
        <v>1329</v>
      </c>
      <c r="H1506" s="832" t="s">
        <v>586</v>
      </c>
      <c r="I1506" s="832" t="s">
        <v>1330</v>
      </c>
      <c r="J1506" s="832" t="s">
        <v>624</v>
      </c>
      <c r="K1506" s="832" t="s">
        <v>1331</v>
      </c>
      <c r="L1506" s="835">
        <v>127.91</v>
      </c>
      <c r="M1506" s="835">
        <v>127.91</v>
      </c>
      <c r="N1506" s="832">
        <v>1</v>
      </c>
      <c r="O1506" s="836">
        <v>0.5</v>
      </c>
      <c r="P1506" s="835">
        <v>127.91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12</v>
      </c>
      <c r="B1507" s="832" t="s">
        <v>1253</v>
      </c>
      <c r="C1507" s="832" t="s">
        <v>1261</v>
      </c>
      <c r="D1507" s="833" t="s">
        <v>2929</v>
      </c>
      <c r="E1507" s="834" t="s">
        <v>1277</v>
      </c>
      <c r="F1507" s="832" t="s">
        <v>1254</v>
      </c>
      <c r="G1507" s="832" t="s">
        <v>1332</v>
      </c>
      <c r="H1507" s="832" t="s">
        <v>586</v>
      </c>
      <c r="I1507" s="832" t="s">
        <v>1333</v>
      </c>
      <c r="J1507" s="832" t="s">
        <v>1334</v>
      </c>
      <c r="K1507" s="832" t="s">
        <v>1335</v>
      </c>
      <c r="L1507" s="835">
        <v>308.69</v>
      </c>
      <c r="M1507" s="835">
        <v>308.69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12</v>
      </c>
      <c r="B1508" s="832" t="s">
        <v>1253</v>
      </c>
      <c r="C1508" s="832" t="s">
        <v>1261</v>
      </c>
      <c r="D1508" s="833" t="s">
        <v>2929</v>
      </c>
      <c r="E1508" s="834" t="s">
        <v>1277</v>
      </c>
      <c r="F1508" s="832" t="s">
        <v>1254</v>
      </c>
      <c r="G1508" s="832" t="s">
        <v>1307</v>
      </c>
      <c r="H1508" s="832" t="s">
        <v>586</v>
      </c>
      <c r="I1508" s="832" t="s">
        <v>1358</v>
      </c>
      <c r="J1508" s="832" t="s">
        <v>983</v>
      </c>
      <c r="K1508" s="832" t="s">
        <v>1310</v>
      </c>
      <c r="L1508" s="835">
        <v>42.54</v>
      </c>
      <c r="M1508" s="835">
        <v>85.08</v>
      </c>
      <c r="N1508" s="832">
        <v>2</v>
      </c>
      <c r="O1508" s="836">
        <v>2</v>
      </c>
      <c r="P1508" s="835">
        <v>42.54</v>
      </c>
      <c r="Q1508" s="837">
        <v>0.5</v>
      </c>
      <c r="R1508" s="832">
        <v>1</v>
      </c>
      <c r="S1508" s="837">
        <v>0.5</v>
      </c>
      <c r="T1508" s="836">
        <v>1</v>
      </c>
      <c r="U1508" s="838">
        <v>0.5</v>
      </c>
    </row>
    <row r="1509" spans="1:21" ht="14.4" customHeight="1" x14ac:dyDescent="0.3">
      <c r="A1509" s="831">
        <v>12</v>
      </c>
      <c r="B1509" s="832" t="s">
        <v>1253</v>
      </c>
      <c r="C1509" s="832" t="s">
        <v>1261</v>
      </c>
      <c r="D1509" s="833" t="s">
        <v>2929</v>
      </c>
      <c r="E1509" s="834" t="s">
        <v>1277</v>
      </c>
      <c r="F1509" s="832" t="s">
        <v>1254</v>
      </c>
      <c r="G1509" s="832" t="s">
        <v>1514</v>
      </c>
      <c r="H1509" s="832" t="s">
        <v>628</v>
      </c>
      <c r="I1509" s="832" t="s">
        <v>1855</v>
      </c>
      <c r="J1509" s="832" t="s">
        <v>721</v>
      </c>
      <c r="K1509" s="832" t="s">
        <v>1856</v>
      </c>
      <c r="L1509" s="835">
        <v>100.1</v>
      </c>
      <c r="M1509" s="835">
        <v>200.2</v>
      </c>
      <c r="N1509" s="832">
        <v>2</v>
      </c>
      <c r="O1509" s="836">
        <v>1.5</v>
      </c>
      <c r="P1509" s="835">
        <v>100.1</v>
      </c>
      <c r="Q1509" s="837">
        <v>0.5</v>
      </c>
      <c r="R1509" s="832">
        <v>1</v>
      </c>
      <c r="S1509" s="837">
        <v>0.5</v>
      </c>
      <c r="T1509" s="836">
        <v>0.5</v>
      </c>
      <c r="U1509" s="838">
        <v>0.33333333333333331</v>
      </c>
    </row>
    <row r="1510" spans="1:21" ht="14.4" customHeight="1" x14ac:dyDescent="0.3">
      <c r="A1510" s="831">
        <v>12</v>
      </c>
      <c r="B1510" s="832" t="s">
        <v>1253</v>
      </c>
      <c r="C1510" s="832" t="s">
        <v>1261</v>
      </c>
      <c r="D1510" s="833" t="s">
        <v>2929</v>
      </c>
      <c r="E1510" s="834" t="s">
        <v>1277</v>
      </c>
      <c r="F1510" s="832" t="s">
        <v>1254</v>
      </c>
      <c r="G1510" s="832" t="s">
        <v>1514</v>
      </c>
      <c r="H1510" s="832" t="s">
        <v>628</v>
      </c>
      <c r="I1510" s="832" t="s">
        <v>1140</v>
      </c>
      <c r="J1510" s="832" t="s">
        <v>721</v>
      </c>
      <c r="K1510" s="832" t="s">
        <v>1141</v>
      </c>
      <c r="L1510" s="835">
        <v>300.31</v>
      </c>
      <c r="M1510" s="835">
        <v>300.31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12</v>
      </c>
      <c r="B1511" s="832" t="s">
        <v>1253</v>
      </c>
      <c r="C1511" s="832" t="s">
        <v>1261</v>
      </c>
      <c r="D1511" s="833" t="s">
        <v>2929</v>
      </c>
      <c r="E1511" s="834" t="s">
        <v>1277</v>
      </c>
      <c r="F1511" s="832" t="s">
        <v>1254</v>
      </c>
      <c r="G1511" s="832" t="s">
        <v>2831</v>
      </c>
      <c r="H1511" s="832" t="s">
        <v>586</v>
      </c>
      <c r="I1511" s="832" t="s">
        <v>2832</v>
      </c>
      <c r="J1511" s="832" t="s">
        <v>2833</v>
      </c>
      <c r="K1511" s="832" t="s">
        <v>2834</v>
      </c>
      <c r="L1511" s="835">
        <v>61.97</v>
      </c>
      <c r="M1511" s="835">
        <v>61.97</v>
      </c>
      <c r="N1511" s="832">
        <v>1</v>
      </c>
      <c r="O1511" s="836">
        <v>1</v>
      </c>
      <c r="P1511" s="835">
        <v>61.97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12</v>
      </c>
      <c r="B1512" s="832" t="s">
        <v>1253</v>
      </c>
      <c r="C1512" s="832" t="s">
        <v>1261</v>
      </c>
      <c r="D1512" s="833" t="s">
        <v>2929</v>
      </c>
      <c r="E1512" s="834" t="s">
        <v>1277</v>
      </c>
      <c r="F1512" s="832" t="s">
        <v>1254</v>
      </c>
      <c r="G1512" s="832" t="s">
        <v>1304</v>
      </c>
      <c r="H1512" s="832" t="s">
        <v>628</v>
      </c>
      <c r="I1512" s="832" t="s">
        <v>1157</v>
      </c>
      <c r="J1512" s="832" t="s">
        <v>931</v>
      </c>
      <c r="K1512" s="832" t="s">
        <v>1158</v>
      </c>
      <c r="L1512" s="835">
        <v>154.36000000000001</v>
      </c>
      <c r="M1512" s="835">
        <v>154.36000000000001</v>
      </c>
      <c r="N1512" s="832">
        <v>1</v>
      </c>
      <c r="O1512" s="836">
        <v>1</v>
      </c>
      <c r="P1512" s="835">
        <v>154.36000000000001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12</v>
      </c>
      <c r="B1513" s="832" t="s">
        <v>1253</v>
      </c>
      <c r="C1513" s="832" t="s">
        <v>1261</v>
      </c>
      <c r="D1513" s="833" t="s">
        <v>2929</v>
      </c>
      <c r="E1513" s="834" t="s">
        <v>1277</v>
      </c>
      <c r="F1513" s="832" t="s">
        <v>1254</v>
      </c>
      <c r="G1513" s="832" t="s">
        <v>1304</v>
      </c>
      <c r="H1513" s="832" t="s">
        <v>628</v>
      </c>
      <c r="I1513" s="832" t="s">
        <v>1159</v>
      </c>
      <c r="J1513" s="832" t="s">
        <v>1160</v>
      </c>
      <c r="K1513" s="832" t="s">
        <v>1161</v>
      </c>
      <c r="L1513" s="835">
        <v>149.52000000000001</v>
      </c>
      <c r="M1513" s="835">
        <v>299.04000000000002</v>
      </c>
      <c r="N1513" s="832">
        <v>2</v>
      </c>
      <c r="O1513" s="836">
        <v>2</v>
      </c>
      <c r="P1513" s="835">
        <v>299.04000000000002</v>
      </c>
      <c r="Q1513" s="837">
        <v>1</v>
      </c>
      <c r="R1513" s="832">
        <v>2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12</v>
      </c>
      <c r="B1514" s="832" t="s">
        <v>1253</v>
      </c>
      <c r="C1514" s="832" t="s">
        <v>1261</v>
      </c>
      <c r="D1514" s="833" t="s">
        <v>2929</v>
      </c>
      <c r="E1514" s="834" t="s">
        <v>1277</v>
      </c>
      <c r="F1514" s="832" t="s">
        <v>1254</v>
      </c>
      <c r="G1514" s="832" t="s">
        <v>1737</v>
      </c>
      <c r="H1514" s="832" t="s">
        <v>586</v>
      </c>
      <c r="I1514" s="832" t="s">
        <v>2071</v>
      </c>
      <c r="J1514" s="832" t="s">
        <v>1739</v>
      </c>
      <c r="K1514" s="832" t="s">
        <v>1740</v>
      </c>
      <c r="L1514" s="835">
        <v>107.27</v>
      </c>
      <c r="M1514" s="835">
        <v>321.81</v>
      </c>
      <c r="N1514" s="832">
        <v>3</v>
      </c>
      <c r="O1514" s="836">
        <v>1</v>
      </c>
      <c r="P1514" s="835">
        <v>321.81</v>
      </c>
      <c r="Q1514" s="837">
        <v>1</v>
      </c>
      <c r="R1514" s="832">
        <v>3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12</v>
      </c>
      <c r="B1515" s="832" t="s">
        <v>1253</v>
      </c>
      <c r="C1515" s="832" t="s">
        <v>1261</v>
      </c>
      <c r="D1515" s="833" t="s">
        <v>2929</v>
      </c>
      <c r="E1515" s="834" t="s">
        <v>1283</v>
      </c>
      <c r="F1515" s="832" t="s">
        <v>1254</v>
      </c>
      <c r="G1515" s="832" t="s">
        <v>1315</v>
      </c>
      <c r="H1515" s="832" t="s">
        <v>628</v>
      </c>
      <c r="I1515" s="832" t="s">
        <v>1167</v>
      </c>
      <c r="J1515" s="832" t="s">
        <v>1168</v>
      </c>
      <c r="K1515" s="832" t="s">
        <v>958</v>
      </c>
      <c r="L1515" s="835">
        <v>170.52</v>
      </c>
      <c r="M1515" s="835">
        <v>511.56000000000006</v>
      </c>
      <c r="N1515" s="832">
        <v>3</v>
      </c>
      <c r="O1515" s="836">
        <v>3</v>
      </c>
      <c r="P1515" s="835">
        <v>341.04</v>
      </c>
      <c r="Q1515" s="837">
        <v>0.66666666666666663</v>
      </c>
      <c r="R1515" s="832">
        <v>2</v>
      </c>
      <c r="S1515" s="837">
        <v>0.66666666666666663</v>
      </c>
      <c r="T1515" s="836">
        <v>2</v>
      </c>
      <c r="U1515" s="838">
        <v>0.66666666666666663</v>
      </c>
    </row>
    <row r="1516" spans="1:21" ht="14.4" customHeight="1" x14ac:dyDescent="0.3">
      <c r="A1516" s="831">
        <v>12</v>
      </c>
      <c r="B1516" s="832" t="s">
        <v>1253</v>
      </c>
      <c r="C1516" s="832" t="s">
        <v>1261</v>
      </c>
      <c r="D1516" s="833" t="s">
        <v>2929</v>
      </c>
      <c r="E1516" s="834" t="s">
        <v>1283</v>
      </c>
      <c r="F1516" s="832" t="s">
        <v>1254</v>
      </c>
      <c r="G1516" s="832" t="s">
        <v>1432</v>
      </c>
      <c r="H1516" s="832" t="s">
        <v>586</v>
      </c>
      <c r="I1516" s="832" t="s">
        <v>2438</v>
      </c>
      <c r="J1516" s="832" t="s">
        <v>2439</v>
      </c>
      <c r="K1516" s="832" t="s">
        <v>2440</v>
      </c>
      <c r="L1516" s="835">
        <v>52.87</v>
      </c>
      <c r="M1516" s="835">
        <v>52.87</v>
      </c>
      <c r="N1516" s="832">
        <v>1</v>
      </c>
      <c r="O1516" s="836">
        <v>1</v>
      </c>
      <c r="P1516" s="835">
        <v>52.87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12</v>
      </c>
      <c r="B1517" s="832" t="s">
        <v>1253</v>
      </c>
      <c r="C1517" s="832" t="s">
        <v>1261</v>
      </c>
      <c r="D1517" s="833" t="s">
        <v>2929</v>
      </c>
      <c r="E1517" s="834" t="s">
        <v>1283</v>
      </c>
      <c r="F1517" s="832" t="s">
        <v>1254</v>
      </c>
      <c r="G1517" s="832" t="s">
        <v>1432</v>
      </c>
      <c r="H1517" s="832" t="s">
        <v>586</v>
      </c>
      <c r="I1517" s="832" t="s">
        <v>2835</v>
      </c>
      <c r="J1517" s="832" t="s">
        <v>2836</v>
      </c>
      <c r="K1517" s="832" t="s">
        <v>2837</v>
      </c>
      <c r="L1517" s="835">
        <v>23.49</v>
      </c>
      <c r="M1517" s="835">
        <v>23.49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12</v>
      </c>
      <c r="B1518" s="832" t="s">
        <v>1253</v>
      </c>
      <c r="C1518" s="832" t="s">
        <v>1261</v>
      </c>
      <c r="D1518" s="833" t="s">
        <v>2929</v>
      </c>
      <c r="E1518" s="834" t="s">
        <v>1283</v>
      </c>
      <c r="F1518" s="832" t="s">
        <v>1254</v>
      </c>
      <c r="G1518" s="832" t="s">
        <v>1347</v>
      </c>
      <c r="H1518" s="832" t="s">
        <v>586</v>
      </c>
      <c r="I1518" s="832" t="s">
        <v>1348</v>
      </c>
      <c r="J1518" s="832" t="s">
        <v>1349</v>
      </c>
      <c r="K1518" s="832" t="s">
        <v>1350</v>
      </c>
      <c r="L1518" s="835">
        <v>174.59</v>
      </c>
      <c r="M1518" s="835">
        <v>174.59</v>
      </c>
      <c r="N1518" s="832">
        <v>1</v>
      </c>
      <c r="O1518" s="836">
        <v>1</v>
      </c>
      <c r="P1518" s="835">
        <v>174.59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12</v>
      </c>
      <c r="B1519" s="832" t="s">
        <v>1253</v>
      </c>
      <c r="C1519" s="832" t="s">
        <v>1261</v>
      </c>
      <c r="D1519" s="833" t="s">
        <v>2929</v>
      </c>
      <c r="E1519" s="834" t="s">
        <v>1283</v>
      </c>
      <c r="F1519" s="832" t="s">
        <v>1254</v>
      </c>
      <c r="G1519" s="832" t="s">
        <v>1332</v>
      </c>
      <c r="H1519" s="832" t="s">
        <v>586</v>
      </c>
      <c r="I1519" s="832" t="s">
        <v>1333</v>
      </c>
      <c r="J1519" s="832" t="s">
        <v>1334</v>
      </c>
      <c r="K1519" s="832" t="s">
        <v>1335</v>
      </c>
      <c r="L1519" s="835">
        <v>308.69</v>
      </c>
      <c r="M1519" s="835">
        <v>4012.9700000000003</v>
      </c>
      <c r="N1519" s="832">
        <v>13</v>
      </c>
      <c r="O1519" s="836">
        <v>3.5</v>
      </c>
      <c r="P1519" s="835">
        <v>4012.9700000000003</v>
      </c>
      <c r="Q1519" s="837">
        <v>1</v>
      </c>
      <c r="R1519" s="832">
        <v>13</v>
      </c>
      <c r="S1519" s="837">
        <v>1</v>
      </c>
      <c r="T1519" s="836">
        <v>3.5</v>
      </c>
      <c r="U1519" s="838">
        <v>1</v>
      </c>
    </row>
    <row r="1520" spans="1:21" ht="14.4" customHeight="1" x14ac:dyDescent="0.3">
      <c r="A1520" s="831">
        <v>12</v>
      </c>
      <c r="B1520" s="832" t="s">
        <v>1253</v>
      </c>
      <c r="C1520" s="832" t="s">
        <v>1261</v>
      </c>
      <c r="D1520" s="833" t="s">
        <v>2929</v>
      </c>
      <c r="E1520" s="834" t="s">
        <v>1283</v>
      </c>
      <c r="F1520" s="832" t="s">
        <v>1254</v>
      </c>
      <c r="G1520" s="832" t="s">
        <v>1307</v>
      </c>
      <c r="H1520" s="832" t="s">
        <v>586</v>
      </c>
      <c r="I1520" s="832" t="s">
        <v>1358</v>
      </c>
      <c r="J1520" s="832" t="s">
        <v>983</v>
      </c>
      <c r="K1520" s="832" t="s">
        <v>1310</v>
      </c>
      <c r="L1520" s="835">
        <v>42.54</v>
      </c>
      <c r="M1520" s="835">
        <v>42.54</v>
      </c>
      <c r="N1520" s="832">
        <v>1</v>
      </c>
      <c r="O1520" s="836">
        <v>1</v>
      </c>
      <c r="P1520" s="835">
        <v>42.54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12</v>
      </c>
      <c r="B1521" s="832" t="s">
        <v>1253</v>
      </c>
      <c r="C1521" s="832" t="s">
        <v>1261</v>
      </c>
      <c r="D1521" s="833" t="s">
        <v>2929</v>
      </c>
      <c r="E1521" s="834" t="s">
        <v>1283</v>
      </c>
      <c r="F1521" s="832" t="s">
        <v>1254</v>
      </c>
      <c r="G1521" s="832" t="s">
        <v>1514</v>
      </c>
      <c r="H1521" s="832" t="s">
        <v>628</v>
      </c>
      <c r="I1521" s="832" t="s">
        <v>1855</v>
      </c>
      <c r="J1521" s="832" t="s">
        <v>721</v>
      </c>
      <c r="K1521" s="832" t="s">
        <v>1856</v>
      </c>
      <c r="L1521" s="835">
        <v>100.1</v>
      </c>
      <c r="M1521" s="835">
        <v>200.2</v>
      </c>
      <c r="N1521" s="832">
        <v>2</v>
      </c>
      <c r="O1521" s="836">
        <v>1.5</v>
      </c>
      <c r="P1521" s="835">
        <v>200.2</v>
      </c>
      <c r="Q1521" s="837">
        <v>1</v>
      </c>
      <c r="R1521" s="832">
        <v>2</v>
      </c>
      <c r="S1521" s="837">
        <v>1</v>
      </c>
      <c r="T1521" s="836">
        <v>1.5</v>
      </c>
      <c r="U1521" s="838">
        <v>1</v>
      </c>
    </row>
    <row r="1522" spans="1:21" ht="14.4" customHeight="1" x14ac:dyDescent="0.3">
      <c r="A1522" s="831">
        <v>12</v>
      </c>
      <c r="B1522" s="832" t="s">
        <v>1253</v>
      </c>
      <c r="C1522" s="832" t="s">
        <v>1261</v>
      </c>
      <c r="D1522" s="833" t="s">
        <v>2929</v>
      </c>
      <c r="E1522" s="834" t="s">
        <v>1283</v>
      </c>
      <c r="F1522" s="832" t="s">
        <v>1254</v>
      </c>
      <c r="G1522" s="832" t="s">
        <v>1514</v>
      </c>
      <c r="H1522" s="832" t="s">
        <v>628</v>
      </c>
      <c r="I1522" s="832" t="s">
        <v>1140</v>
      </c>
      <c r="J1522" s="832" t="s">
        <v>721</v>
      </c>
      <c r="K1522" s="832" t="s">
        <v>1141</v>
      </c>
      <c r="L1522" s="835">
        <v>300.31</v>
      </c>
      <c r="M1522" s="835">
        <v>300.31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12</v>
      </c>
      <c r="B1523" s="832" t="s">
        <v>1253</v>
      </c>
      <c r="C1523" s="832" t="s">
        <v>1261</v>
      </c>
      <c r="D1523" s="833" t="s">
        <v>2929</v>
      </c>
      <c r="E1523" s="834" t="s">
        <v>1283</v>
      </c>
      <c r="F1523" s="832" t="s">
        <v>1256</v>
      </c>
      <c r="G1523" s="832" t="s">
        <v>1615</v>
      </c>
      <c r="H1523" s="832" t="s">
        <v>586</v>
      </c>
      <c r="I1523" s="832" t="s">
        <v>2419</v>
      </c>
      <c r="J1523" s="832" t="s">
        <v>2420</v>
      </c>
      <c r="K1523" s="832" t="s">
        <v>2421</v>
      </c>
      <c r="L1523" s="835">
        <v>15.33</v>
      </c>
      <c r="M1523" s="835">
        <v>4599</v>
      </c>
      <c r="N1523" s="832">
        <v>300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12</v>
      </c>
      <c r="B1524" s="832" t="s">
        <v>1253</v>
      </c>
      <c r="C1524" s="832" t="s">
        <v>1261</v>
      </c>
      <c r="D1524" s="833" t="s">
        <v>2929</v>
      </c>
      <c r="E1524" s="834" t="s">
        <v>1287</v>
      </c>
      <c r="F1524" s="832" t="s">
        <v>1254</v>
      </c>
      <c r="G1524" s="832" t="s">
        <v>1407</v>
      </c>
      <c r="H1524" s="832" t="s">
        <v>586</v>
      </c>
      <c r="I1524" s="832" t="s">
        <v>1411</v>
      </c>
      <c r="J1524" s="832" t="s">
        <v>1409</v>
      </c>
      <c r="K1524" s="832" t="s">
        <v>1412</v>
      </c>
      <c r="L1524" s="835">
        <v>128.55000000000001</v>
      </c>
      <c r="M1524" s="835">
        <v>385.65000000000003</v>
      </c>
      <c r="N1524" s="832">
        <v>3</v>
      </c>
      <c r="O1524" s="836">
        <v>1</v>
      </c>
      <c r="P1524" s="835">
        <v>385.65000000000003</v>
      </c>
      <c r="Q1524" s="837">
        <v>1</v>
      </c>
      <c r="R1524" s="832">
        <v>3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12</v>
      </c>
      <c r="B1525" s="832" t="s">
        <v>1253</v>
      </c>
      <c r="C1525" s="832" t="s">
        <v>1261</v>
      </c>
      <c r="D1525" s="833" t="s">
        <v>2929</v>
      </c>
      <c r="E1525" s="834" t="s">
        <v>1287</v>
      </c>
      <c r="F1525" s="832" t="s">
        <v>1254</v>
      </c>
      <c r="G1525" s="832" t="s">
        <v>1447</v>
      </c>
      <c r="H1525" s="832" t="s">
        <v>586</v>
      </c>
      <c r="I1525" s="832" t="s">
        <v>1448</v>
      </c>
      <c r="J1525" s="832" t="s">
        <v>1449</v>
      </c>
      <c r="K1525" s="832" t="s">
        <v>1450</v>
      </c>
      <c r="L1525" s="835">
        <v>1435.18</v>
      </c>
      <c r="M1525" s="835">
        <v>2870.36</v>
      </c>
      <c r="N1525" s="832">
        <v>2</v>
      </c>
      <c r="O1525" s="836">
        <v>1</v>
      </c>
      <c r="P1525" s="835">
        <v>2870.36</v>
      </c>
      <c r="Q1525" s="837">
        <v>1</v>
      </c>
      <c r="R1525" s="832">
        <v>2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1253</v>
      </c>
      <c r="C1526" s="832" t="s">
        <v>1261</v>
      </c>
      <c r="D1526" s="833" t="s">
        <v>2929</v>
      </c>
      <c r="E1526" s="834" t="s">
        <v>1287</v>
      </c>
      <c r="F1526" s="832" t="s">
        <v>1254</v>
      </c>
      <c r="G1526" s="832" t="s">
        <v>1514</v>
      </c>
      <c r="H1526" s="832" t="s">
        <v>628</v>
      </c>
      <c r="I1526" s="832" t="s">
        <v>1855</v>
      </c>
      <c r="J1526" s="832" t="s">
        <v>721</v>
      </c>
      <c r="K1526" s="832" t="s">
        <v>1856</v>
      </c>
      <c r="L1526" s="835">
        <v>100.1</v>
      </c>
      <c r="M1526" s="835">
        <v>100.1</v>
      </c>
      <c r="N1526" s="832">
        <v>1</v>
      </c>
      <c r="O1526" s="836">
        <v>1</v>
      </c>
      <c r="P1526" s="835">
        <v>100.1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12</v>
      </c>
      <c r="B1527" s="832" t="s">
        <v>1253</v>
      </c>
      <c r="C1527" s="832" t="s">
        <v>1261</v>
      </c>
      <c r="D1527" s="833" t="s">
        <v>2929</v>
      </c>
      <c r="E1527" s="834" t="s">
        <v>1287</v>
      </c>
      <c r="F1527" s="832" t="s">
        <v>1256</v>
      </c>
      <c r="G1527" s="832" t="s">
        <v>1615</v>
      </c>
      <c r="H1527" s="832" t="s">
        <v>586</v>
      </c>
      <c r="I1527" s="832" t="s">
        <v>1616</v>
      </c>
      <c r="J1527" s="832" t="s">
        <v>1617</v>
      </c>
      <c r="K1527" s="832" t="s">
        <v>1618</v>
      </c>
      <c r="L1527" s="835">
        <v>1496</v>
      </c>
      <c r="M1527" s="835">
        <v>22440</v>
      </c>
      <c r="N1527" s="832">
        <v>15</v>
      </c>
      <c r="O1527" s="836">
        <v>1</v>
      </c>
      <c r="P1527" s="835">
        <v>22440</v>
      </c>
      <c r="Q1527" s="837">
        <v>1</v>
      </c>
      <c r="R1527" s="832">
        <v>15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12</v>
      </c>
      <c r="B1528" s="832" t="s">
        <v>1253</v>
      </c>
      <c r="C1528" s="832" t="s">
        <v>1261</v>
      </c>
      <c r="D1528" s="833" t="s">
        <v>2929</v>
      </c>
      <c r="E1528" s="834" t="s">
        <v>1289</v>
      </c>
      <c r="F1528" s="832" t="s">
        <v>1254</v>
      </c>
      <c r="G1528" s="832" t="s">
        <v>1315</v>
      </c>
      <c r="H1528" s="832" t="s">
        <v>628</v>
      </c>
      <c r="I1528" s="832" t="s">
        <v>1421</v>
      </c>
      <c r="J1528" s="832" t="s">
        <v>1168</v>
      </c>
      <c r="K1528" s="832" t="s">
        <v>1420</v>
      </c>
      <c r="L1528" s="835">
        <v>85.27</v>
      </c>
      <c r="M1528" s="835">
        <v>255.81</v>
      </c>
      <c r="N1528" s="832">
        <v>3</v>
      </c>
      <c r="O1528" s="836">
        <v>2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12</v>
      </c>
      <c r="B1529" s="832" t="s">
        <v>1253</v>
      </c>
      <c r="C1529" s="832" t="s">
        <v>1261</v>
      </c>
      <c r="D1529" s="833" t="s">
        <v>2929</v>
      </c>
      <c r="E1529" s="834" t="s">
        <v>1289</v>
      </c>
      <c r="F1529" s="832" t="s">
        <v>1254</v>
      </c>
      <c r="G1529" s="832" t="s">
        <v>2755</v>
      </c>
      <c r="H1529" s="832" t="s">
        <v>628</v>
      </c>
      <c r="I1529" s="832" t="s">
        <v>2838</v>
      </c>
      <c r="J1529" s="832" t="s">
        <v>2839</v>
      </c>
      <c r="K1529" s="832" t="s">
        <v>2840</v>
      </c>
      <c r="L1529" s="835">
        <v>264</v>
      </c>
      <c r="M1529" s="835">
        <v>264</v>
      </c>
      <c r="N1529" s="832">
        <v>1</v>
      </c>
      <c r="O1529" s="836">
        <v>1</v>
      </c>
      <c r="P1529" s="835">
        <v>264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12</v>
      </c>
      <c r="B1530" s="832" t="s">
        <v>1253</v>
      </c>
      <c r="C1530" s="832" t="s">
        <v>1261</v>
      </c>
      <c r="D1530" s="833" t="s">
        <v>2929</v>
      </c>
      <c r="E1530" s="834" t="s">
        <v>1289</v>
      </c>
      <c r="F1530" s="832" t="s">
        <v>1254</v>
      </c>
      <c r="G1530" s="832" t="s">
        <v>1667</v>
      </c>
      <c r="H1530" s="832" t="s">
        <v>586</v>
      </c>
      <c r="I1530" s="832" t="s">
        <v>1668</v>
      </c>
      <c r="J1530" s="832" t="s">
        <v>1669</v>
      </c>
      <c r="K1530" s="832" t="s">
        <v>1670</v>
      </c>
      <c r="L1530" s="835">
        <v>208.39</v>
      </c>
      <c r="M1530" s="835">
        <v>208.39</v>
      </c>
      <c r="N1530" s="832">
        <v>1</v>
      </c>
      <c r="O1530" s="836">
        <v>1</v>
      </c>
      <c r="P1530" s="835">
        <v>208.39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12</v>
      </c>
      <c r="B1531" s="832" t="s">
        <v>1253</v>
      </c>
      <c r="C1531" s="832" t="s">
        <v>1261</v>
      </c>
      <c r="D1531" s="833" t="s">
        <v>2929</v>
      </c>
      <c r="E1531" s="834" t="s">
        <v>1289</v>
      </c>
      <c r="F1531" s="832" t="s">
        <v>1254</v>
      </c>
      <c r="G1531" s="832" t="s">
        <v>1457</v>
      </c>
      <c r="H1531" s="832" t="s">
        <v>586</v>
      </c>
      <c r="I1531" s="832" t="s">
        <v>1458</v>
      </c>
      <c r="J1531" s="832" t="s">
        <v>1459</v>
      </c>
      <c r="K1531" s="832" t="s">
        <v>1460</v>
      </c>
      <c r="L1531" s="835">
        <v>45.89</v>
      </c>
      <c r="M1531" s="835">
        <v>275.34000000000003</v>
      </c>
      <c r="N1531" s="832">
        <v>6</v>
      </c>
      <c r="O1531" s="836">
        <v>4</v>
      </c>
      <c r="P1531" s="835">
        <v>183.56</v>
      </c>
      <c r="Q1531" s="837">
        <v>0.66666666666666663</v>
      </c>
      <c r="R1531" s="832">
        <v>4</v>
      </c>
      <c r="S1531" s="837">
        <v>0.66666666666666663</v>
      </c>
      <c r="T1531" s="836">
        <v>2.5</v>
      </c>
      <c r="U1531" s="838">
        <v>0.625</v>
      </c>
    </row>
    <row r="1532" spans="1:21" ht="14.4" customHeight="1" x14ac:dyDescent="0.3">
      <c r="A1532" s="831">
        <v>12</v>
      </c>
      <c r="B1532" s="832" t="s">
        <v>1253</v>
      </c>
      <c r="C1532" s="832" t="s">
        <v>1261</v>
      </c>
      <c r="D1532" s="833" t="s">
        <v>2929</v>
      </c>
      <c r="E1532" s="834" t="s">
        <v>1289</v>
      </c>
      <c r="F1532" s="832" t="s">
        <v>1254</v>
      </c>
      <c r="G1532" s="832" t="s">
        <v>1473</v>
      </c>
      <c r="H1532" s="832" t="s">
        <v>586</v>
      </c>
      <c r="I1532" s="832" t="s">
        <v>1474</v>
      </c>
      <c r="J1532" s="832" t="s">
        <v>1475</v>
      </c>
      <c r="K1532" s="832" t="s">
        <v>1350</v>
      </c>
      <c r="L1532" s="835">
        <v>35.25</v>
      </c>
      <c r="M1532" s="835">
        <v>35.25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12</v>
      </c>
      <c r="B1533" s="832" t="s">
        <v>1253</v>
      </c>
      <c r="C1533" s="832" t="s">
        <v>1261</v>
      </c>
      <c r="D1533" s="833" t="s">
        <v>2929</v>
      </c>
      <c r="E1533" s="834" t="s">
        <v>1289</v>
      </c>
      <c r="F1533" s="832" t="s">
        <v>1254</v>
      </c>
      <c r="G1533" s="832" t="s">
        <v>1347</v>
      </c>
      <c r="H1533" s="832" t="s">
        <v>586</v>
      </c>
      <c r="I1533" s="832" t="s">
        <v>1348</v>
      </c>
      <c r="J1533" s="832" t="s">
        <v>1349</v>
      </c>
      <c r="K1533" s="832" t="s">
        <v>1350</v>
      </c>
      <c r="L1533" s="835">
        <v>174.59</v>
      </c>
      <c r="M1533" s="835">
        <v>2793.44</v>
      </c>
      <c r="N1533" s="832">
        <v>16</v>
      </c>
      <c r="O1533" s="836">
        <v>9</v>
      </c>
      <c r="P1533" s="835">
        <v>2269.67</v>
      </c>
      <c r="Q1533" s="837">
        <v>0.8125</v>
      </c>
      <c r="R1533" s="832">
        <v>13</v>
      </c>
      <c r="S1533" s="837">
        <v>0.8125</v>
      </c>
      <c r="T1533" s="836">
        <v>6.5</v>
      </c>
      <c r="U1533" s="838">
        <v>0.72222222222222221</v>
      </c>
    </row>
    <row r="1534" spans="1:21" ht="14.4" customHeight="1" x14ac:dyDescent="0.3">
      <c r="A1534" s="831">
        <v>12</v>
      </c>
      <c r="B1534" s="832" t="s">
        <v>1253</v>
      </c>
      <c r="C1534" s="832" t="s">
        <v>1261</v>
      </c>
      <c r="D1534" s="833" t="s">
        <v>2929</v>
      </c>
      <c r="E1534" s="834" t="s">
        <v>1289</v>
      </c>
      <c r="F1534" s="832" t="s">
        <v>1254</v>
      </c>
      <c r="G1534" s="832" t="s">
        <v>1355</v>
      </c>
      <c r="H1534" s="832" t="s">
        <v>586</v>
      </c>
      <c r="I1534" s="832" t="s">
        <v>1356</v>
      </c>
      <c r="J1534" s="832" t="s">
        <v>750</v>
      </c>
      <c r="K1534" s="832" t="s">
        <v>1357</v>
      </c>
      <c r="L1534" s="835">
        <v>103.67</v>
      </c>
      <c r="M1534" s="835">
        <v>103.67</v>
      </c>
      <c r="N1534" s="832">
        <v>1</v>
      </c>
      <c r="O1534" s="836">
        <v>1</v>
      </c>
      <c r="P1534" s="835">
        <v>103.67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12</v>
      </c>
      <c r="B1535" s="832" t="s">
        <v>1253</v>
      </c>
      <c r="C1535" s="832" t="s">
        <v>1261</v>
      </c>
      <c r="D1535" s="833" t="s">
        <v>2929</v>
      </c>
      <c r="E1535" s="834" t="s">
        <v>1289</v>
      </c>
      <c r="F1535" s="832" t="s">
        <v>1254</v>
      </c>
      <c r="G1535" s="832" t="s">
        <v>1838</v>
      </c>
      <c r="H1535" s="832" t="s">
        <v>586</v>
      </c>
      <c r="I1535" s="832" t="s">
        <v>1839</v>
      </c>
      <c r="J1535" s="832" t="s">
        <v>1840</v>
      </c>
      <c r="K1535" s="832" t="s">
        <v>1841</v>
      </c>
      <c r="L1535" s="835">
        <v>59.92</v>
      </c>
      <c r="M1535" s="835">
        <v>299.60000000000002</v>
      </c>
      <c r="N1535" s="832">
        <v>5</v>
      </c>
      <c r="O1535" s="836">
        <v>1.5</v>
      </c>
      <c r="P1535" s="835">
        <v>299.60000000000002</v>
      </c>
      <c r="Q1535" s="837">
        <v>1</v>
      </c>
      <c r="R1535" s="832">
        <v>5</v>
      </c>
      <c r="S1535" s="837">
        <v>1</v>
      </c>
      <c r="T1535" s="836">
        <v>1.5</v>
      </c>
      <c r="U1535" s="838">
        <v>1</v>
      </c>
    </row>
    <row r="1536" spans="1:21" ht="14.4" customHeight="1" x14ac:dyDescent="0.3">
      <c r="A1536" s="831">
        <v>12</v>
      </c>
      <c r="B1536" s="832" t="s">
        <v>1253</v>
      </c>
      <c r="C1536" s="832" t="s">
        <v>1261</v>
      </c>
      <c r="D1536" s="833" t="s">
        <v>2929</v>
      </c>
      <c r="E1536" s="834" t="s">
        <v>1289</v>
      </c>
      <c r="F1536" s="832" t="s">
        <v>1254</v>
      </c>
      <c r="G1536" s="832" t="s">
        <v>1838</v>
      </c>
      <c r="H1536" s="832" t="s">
        <v>586</v>
      </c>
      <c r="I1536" s="832" t="s">
        <v>2363</v>
      </c>
      <c r="J1536" s="832" t="s">
        <v>2018</v>
      </c>
      <c r="K1536" s="832" t="s">
        <v>2019</v>
      </c>
      <c r="L1536" s="835">
        <v>119.84</v>
      </c>
      <c r="M1536" s="835">
        <v>1078.56</v>
      </c>
      <c r="N1536" s="832">
        <v>9</v>
      </c>
      <c r="O1536" s="836">
        <v>2</v>
      </c>
      <c r="P1536" s="835">
        <v>479.36</v>
      </c>
      <c r="Q1536" s="837">
        <v>0.44444444444444448</v>
      </c>
      <c r="R1536" s="832">
        <v>4</v>
      </c>
      <c r="S1536" s="837">
        <v>0.44444444444444442</v>
      </c>
      <c r="T1536" s="836">
        <v>1</v>
      </c>
      <c r="U1536" s="838">
        <v>0.5</v>
      </c>
    </row>
    <row r="1537" spans="1:21" ht="14.4" customHeight="1" x14ac:dyDescent="0.3">
      <c r="A1537" s="831">
        <v>12</v>
      </c>
      <c r="B1537" s="832" t="s">
        <v>1253</v>
      </c>
      <c r="C1537" s="832" t="s">
        <v>1261</v>
      </c>
      <c r="D1537" s="833" t="s">
        <v>2929</v>
      </c>
      <c r="E1537" s="834" t="s">
        <v>1289</v>
      </c>
      <c r="F1537" s="832" t="s">
        <v>1254</v>
      </c>
      <c r="G1537" s="832" t="s">
        <v>1329</v>
      </c>
      <c r="H1537" s="832" t="s">
        <v>586</v>
      </c>
      <c r="I1537" s="832" t="s">
        <v>1330</v>
      </c>
      <c r="J1537" s="832" t="s">
        <v>624</v>
      </c>
      <c r="K1537" s="832" t="s">
        <v>1331</v>
      </c>
      <c r="L1537" s="835">
        <v>108.44</v>
      </c>
      <c r="M1537" s="835">
        <v>433.76</v>
      </c>
      <c r="N1537" s="832">
        <v>4</v>
      </c>
      <c r="O1537" s="836">
        <v>2.5</v>
      </c>
      <c r="P1537" s="835">
        <v>216.88</v>
      </c>
      <c r="Q1537" s="837">
        <v>0.5</v>
      </c>
      <c r="R1537" s="832">
        <v>2</v>
      </c>
      <c r="S1537" s="837">
        <v>0.5</v>
      </c>
      <c r="T1537" s="836">
        <v>1</v>
      </c>
      <c r="U1537" s="838">
        <v>0.4</v>
      </c>
    </row>
    <row r="1538" spans="1:21" ht="14.4" customHeight="1" x14ac:dyDescent="0.3">
      <c r="A1538" s="831">
        <v>12</v>
      </c>
      <c r="B1538" s="832" t="s">
        <v>1253</v>
      </c>
      <c r="C1538" s="832" t="s">
        <v>1261</v>
      </c>
      <c r="D1538" s="833" t="s">
        <v>2929</v>
      </c>
      <c r="E1538" s="834" t="s">
        <v>1289</v>
      </c>
      <c r="F1538" s="832" t="s">
        <v>1254</v>
      </c>
      <c r="G1538" s="832" t="s">
        <v>1329</v>
      </c>
      <c r="H1538" s="832" t="s">
        <v>586</v>
      </c>
      <c r="I1538" s="832" t="s">
        <v>1330</v>
      </c>
      <c r="J1538" s="832" t="s">
        <v>624</v>
      </c>
      <c r="K1538" s="832" t="s">
        <v>1331</v>
      </c>
      <c r="L1538" s="835">
        <v>127.91</v>
      </c>
      <c r="M1538" s="835">
        <v>255.82</v>
      </c>
      <c r="N1538" s="832">
        <v>2</v>
      </c>
      <c r="O1538" s="836">
        <v>1.5</v>
      </c>
      <c r="P1538" s="835">
        <v>127.91</v>
      </c>
      <c r="Q1538" s="837">
        <v>0.5</v>
      </c>
      <c r="R1538" s="832">
        <v>1</v>
      </c>
      <c r="S1538" s="837">
        <v>0.5</v>
      </c>
      <c r="T1538" s="836">
        <v>1</v>
      </c>
      <c r="U1538" s="838">
        <v>0.66666666666666663</v>
      </c>
    </row>
    <row r="1539" spans="1:21" ht="14.4" customHeight="1" x14ac:dyDescent="0.3">
      <c r="A1539" s="831">
        <v>12</v>
      </c>
      <c r="B1539" s="832" t="s">
        <v>1253</v>
      </c>
      <c r="C1539" s="832" t="s">
        <v>1261</v>
      </c>
      <c r="D1539" s="833" t="s">
        <v>2929</v>
      </c>
      <c r="E1539" s="834" t="s">
        <v>1289</v>
      </c>
      <c r="F1539" s="832" t="s">
        <v>1254</v>
      </c>
      <c r="G1539" s="832" t="s">
        <v>1329</v>
      </c>
      <c r="H1539" s="832" t="s">
        <v>586</v>
      </c>
      <c r="I1539" s="832" t="s">
        <v>1847</v>
      </c>
      <c r="J1539" s="832" t="s">
        <v>1848</v>
      </c>
      <c r="K1539" s="832" t="s">
        <v>1849</v>
      </c>
      <c r="L1539" s="835">
        <v>42.09</v>
      </c>
      <c r="M1539" s="835">
        <v>84.18</v>
      </c>
      <c r="N1539" s="832">
        <v>2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12</v>
      </c>
      <c r="B1540" s="832" t="s">
        <v>1253</v>
      </c>
      <c r="C1540" s="832" t="s">
        <v>1261</v>
      </c>
      <c r="D1540" s="833" t="s">
        <v>2929</v>
      </c>
      <c r="E1540" s="834" t="s">
        <v>1289</v>
      </c>
      <c r="F1540" s="832" t="s">
        <v>1254</v>
      </c>
      <c r="G1540" s="832" t="s">
        <v>1385</v>
      </c>
      <c r="H1540" s="832" t="s">
        <v>586</v>
      </c>
      <c r="I1540" s="832" t="s">
        <v>2682</v>
      </c>
      <c r="J1540" s="832" t="s">
        <v>1485</v>
      </c>
      <c r="K1540" s="832" t="s">
        <v>2683</v>
      </c>
      <c r="L1540" s="835">
        <v>116.43</v>
      </c>
      <c r="M1540" s="835">
        <v>232.86</v>
      </c>
      <c r="N1540" s="832">
        <v>2</v>
      </c>
      <c r="O1540" s="836">
        <v>1</v>
      </c>
      <c r="P1540" s="835">
        <v>232.86</v>
      </c>
      <c r="Q1540" s="837">
        <v>1</v>
      </c>
      <c r="R1540" s="832">
        <v>2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12</v>
      </c>
      <c r="B1541" s="832" t="s">
        <v>1253</v>
      </c>
      <c r="C1541" s="832" t="s">
        <v>1261</v>
      </c>
      <c r="D1541" s="833" t="s">
        <v>2929</v>
      </c>
      <c r="E1541" s="834" t="s">
        <v>1289</v>
      </c>
      <c r="F1541" s="832" t="s">
        <v>1254</v>
      </c>
      <c r="G1541" s="832" t="s">
        <v>1316</v>
      </c>
      <c r="H1541" s="832" t="s">
        <v>628</v>
      </c>
      <c r="I1541" s="832" t="s">
        <v>1209</v>
      </c>
      <c r="J1541" s="832" t="s">
        <v>847</v>
      </c>
      <c r="K1541" s="832" t="s">
        <v>848</v>
      </c>
      <c r="L1541" s="835">
        <v>0</v>
      </c>
      <c r="M1541" s="835">
        <v>0</v>
      </c>
      <c r="N1541" s="832">
        <v>1</v>
      </c>
      <c r="O1541" s="836">
        <v>0.5</v>
      </c>
      <c r="P1541" s="835">
        <v>0</v>
      </c>
      <c r="Q1541" s="837"/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12</v>
      </c>
      <c r="B1542" s="832" t="s">
        <v>1253</v>
      </c>
      <c r="C1542" s="832" t="s">
        <v>1261</v>
      </c>
      <c r="D1542" s="833" t="s">
        <v>2929</v>
      </c>
      <c r="E1542" s="834" t="s">
        <v>1289</v>
      </c>
      <c r="F1542" s="832" t="s">
        <v>1254</v>
      </c>
      <c r="G1542" s="832" t="s">
        <v>1508</v>
      </c>
      <c r="H1542" s="832" t="s">
        <v>586</v>
      </c>
      <c r="I1542" s="832" t="s">
        <v>1509</v>
      </c>
      <c r="J1542" s="832" t="s">
        <v>1510</v>
      </c>
      <c r="K1542" s="832" t="s">
        <v>1511</v>
      </c>
      <c r="L1542" s="835">
        <v>1543.27</v>
      </c>
      <c r="M1542" s="835">
        <v>1543.27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12</v>
      </c>
      <c r="B1543" s="832" t="s">
        <v>1253</v>
      </c>
      <c r="C1543" s="832" t="s">
        <v>1261</v>
      </c>
      <c r="D1543" s="833" t="s">
        <v>2929</v>
      </c>
      <c r="E1543" s="834" t="s">
        <v>1289</v>
      </c>
      <c r="F1543" s="832" t="s">
        <v>1254</v>
      </c>
      <c r="G1543" s="832" t="s">
        <v>1307</v>
      </c>
      <c r="H1543" s="832" t="s">
        <v>586</v>
      </c>
      <c r="I1543" s="832" t="s">
        <v>1308</v>
      </c>
      <c r="J1543" s="832" t="s">
        <v>1309</v>
      </c>
      <c r="K1543" s="832" t="s">
        <v>1310</v>
      </c>
      <c r="L1543" s="835">
        <v>42.54</v>
      </c>
      <c r="M1543" s="835">
        <v>85.08</v>
      </c>
      <c r="N1543" s="832">
        <v>2</v>
      </c>
      <c r="O1543" s="836">
        <v>0.5</v>
      </c>
      <c r="P1543" s="835">
        <v>85.08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12</v>
      </c>
      <c r="B1544" s="832" t="s">
        <v>1253</v>
      </c>
      <c r="C1544" s="832" t="s">
        <v>1261</v>
      </c>
      <c r="D1544" s="833" t="s">
        <v>2929</v>
      </c>
      <c r="E1544" s="834" t="s">
        <v>1289</v>
      </c>
      <c r="F1544" s="832" t="s">
        <v>1254</v>
      </c>
      <c r="G1544" s="832" t="s">
        <v>1307</v>
      </c>
      <c r="H1544" s="832" t="s">
        <v>586</v>
      </c>
      <c r="I1544" s="832" t="s">
        <v>1358</v>
      </c>
      <c r="J1544" s="832" t="s">
        <v>983</v>
      </c>
      <c r="K1544" s="832" t="s">
        <v>1310</v>
      </c>
      <c r="L1544" s="835">
        <v>42.54</v>
      </c>
      <c r="M1544" s="835">
        <v>127.62</v>
      </c>
      <c r="N1544" s="832">
        <v>3</v>
      </c>
      <c r="O1544" s="836">
        <v>1.5</v>
      </c>
      <c r="P1544" s="835">
        <v>85.08</v>
      </c>
      <c r="Q1544" s="837">
        <v>0.66666666666666663</v>
      </c>
      <c r="R1544" s="832">
        <v>2</v>
      </c>
      <c r="S1544" s="837">
        <v>0.66666666666666663</v>
      </c>
      <c r="T1544" s="836">
        <v>1</v>
      </c>
      <c r="U1544" s="838">
        <v>0.66666666666666663</v>
      </c>
    </row>
    <row r="1545" spans="1:21" ht="14.4" customHeight="1" x14ac:dyDescent="0.3">
      <c r="A1545" s="831">
        <v>12</v>
      </c>
      <c r="B1545" s="832" t="s">
        <v>1253</v>
      </c>
      <c r="C1545" s="832" t="s">
        <v>1261</v>
      </c>
      <c r="D1545" s="833" t="s">
        <v>2929</v>
      </c>
      <c r="E1545" s="834" t="s">
        <v>1289</v>
      </c>
      <c r="F1545" s="832" t="s">
        <v>1254</v>
      </c>
      <c r="G1545" s="832" t="s">
        <v>1307</v>
      </c>
      <c r="H1545" s="832" t="s">
        <v>586</v>
      </c>
      <c r="I1545" s="832" t="s">
        <v>2841</v>
      </c>
      <c r="J1545" s="832" t="s">
        <v>983</v>
      </c>
      <c r="K1545" s="832" t="s">
        <v>2842</v>
      </c>
      <c r="L1545" s="835">
        <v>60.28</v>
      </c>
      <c r="M1545" s="835">
        <v>60.28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12</v>
      </c>
      <c r="B1546" s="832" t="s">
        <v>1253</v>
      </c>
      <c r="C1546" s="832" t="s">
        <v>1261</v>
      </c>
      <c r="D1546" s="833" t="s">
        <v>2929</v>
      </c>
      <c r="E1546" s="834" t="s">
        <v>1289</v>
      </c>
      <c r="F1546" s="832" t="s">
        <v>1254</v>
      </c>
      <c r="G1546" s="832" t="s">
        <v>1514</v>
      </c>
      <c r="H1546" s="832" t="s">
        <v>628</v>
      </c>
      <c r="I1546" s="832" t="s">
        <v>1140</v>
      </c>
      <c r="J1546" s="832" t="s">
        <v>721</v>
      </c>
      <c r="K1546" s="832" t="s">
        <v>1141</v>
      </c>
      <c r="L1546" s="835">
        <v>300.31</v>
      </c>
      <c r="M1546" s="835">
        <v>600.62</v>
      </c>
      <c r="N1546" s="832">
        <v>2</v>
      </c>
      <c r="O1546" s="836">
        <v>1.5</v>
      </c>
      <c r="P1546" s="835">
        <v>600.62</v>
      </c>
      <c r="Q1546" s="837">
        <v>1</v>
      </c>
      <c r="R1546" s="832">
        <v>2</v>
      </c>
      <c r="S1546" s="837">
        <v>1</v>
      </c>
      <c r="T1546" s="836">
        <v>1.5</v>
      </c>
      <c r="U1546" s="838">
        <v>1</v>
      </c>
    </row>
    <row r="1547" spans="1:21" ht="14.4" customHeight="1" x14ac:dyDescent="0.3">
      <c r="A1547" s="831">
        <v>12</v>
      </c>
      <c r="B1547" s="832" t="s">
        <v>1253</v>
      </c>
      <c r="C1547" s="832" t="s">
        <v>1261</v>
      </c>
      <c r="D1547" s="833" t="s">
        <v>2929</v>
      </c>
      <c r="E1547" s="834" t="s">
        <v>1289</v>
      </c>
      <c r="F1547" s="832" t="s">
        <v>1254</v>
      </c>
      <c r="G1547" s="832" t="s">
        <v>2486</v>
      </c>
      <c r="H1547" s="832" t="s">
        <v>586</v>
      </c>
      <c r="I1547" s="832" t="s">
        <v>2487</v>
      </c>
      <c r="J1547" s="832" t="s">
        <v>2488</v>
      </c>
      <c r="K1547" s="832" t="s">
        <v>1841</v>
      </c>
      <c r="L1547" s="835">
        <v>100.1</v>
      </c>
      <c r="M1547" s="835">
        <v>500.49999999999994</v>
      </c>
      <c r="N1547" s="832">
        <v>5</v>
      </c>
      <c r="O1547" s="836">
        <v>2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12</v>
      </c>
      <c r="B1548" s="832" t="s">
        <v>1253</v>
      </c>
      <c r="C1548" s="832" t="s">
        <v>1261</v>
      </c>
      <c r="D1548" s="833" t="s">
        <v>2929</v>
      </c>
      <c r="E1548" s="834" t="s">
        <v>1289</v>
      </c>
      <c r="F1548" s="832" t="s">
        <v>1254</v>
      </c>
      <c r="G1548" s="832" t="s">
        <v>1737</v>
      </c>
      <c r="H1548" s="832" t="s">
        <v>586</v>
      </c>
      <c r="I1548" s="832" t="s">
        <v>1738</v>
      </c>
      <c r="J1548" s="832" t="s">
        <v>1739</v>
      </c>
      <c r="K1548" s="832" t="s">
        <v>1740</v>
      </c>
      <c r="L1548" s="835">
        <v>107.27</v>
      </c>
      <c r="M1548" s="835">
        <v>107.27</v>
      </c>
      <c r="N1548" s="832">
        <v>1</v>
      </c>
      <c r="O1548" s="836">
        <v>1</v>
      </c>
      <c r="P1548" s="835">
        <v>107.27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12</v>
      </c>
      <c r="B1549" s="832" t="s">
        <v>1253</v>
      </c>
      <c r="C1549" s="832" t="s">
        <v>1261</v>
      </c>
      <c r="D1549" s="833" t="s">
        <v>2929</v>
      </c>
      <c r="E1549" s="834" t="s">
        <v>1289</v>
      </c>
      <c r="F1549" s="832" t="s">
        <v>1255</v>
      </c>
      <c r="G1549" s="832" t="s">
        <v>1741</v>
      </c>
      <c r="H1549" s="832" t="s">
        <v>586</v>
      </c>
      <c r="I1549" s="832" t="s">
        <v>2843</v>
      </c>
      <c r="J1549" s="832" t="s">
        <v>1743</v>
      </c>
      <c r="K1549" s="832"/>
      <c r="L1549" s="835">
        <v>0</v>
      </c>
      <c r="M1549" s="835">
        <v>0</v>
      </c>
      <c r="N1549" s="832">
        <v>1</v>
      </c>
      <c r="O1549" s="836">
        <v>1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12</v>
      </c>
      <c r="B1550" s="832" t="s">
        <v>1253</v>
      </c>
      <c r="C1550" s="832" t="s">
        <v>1261</v>
      </c>
      <c r="D1550" s="833" t="s">
        <v>2929</v>
      </c>
      <c r="E1550" s="834" t="s">
        <v>1291</v>
      </c>
      <c r="F1550" s="832" t="s">
        <v>1254</v>
      </c>
      <c r="G1550" s="832" t="s">
        <v>1315</v>
      </c>
      <c r="H1550" s="832" t="s">
        <v>628</v>
      </c>
      <c r="I1550" s="832" t="s">
        <v>1167</v>
      </c>
      <c r="J1550" s="832" t="s">
        <v>1168</v>
      </c>
      <c r="K1550" s="832" t="s">
        <v>958</v>
      </c>
      <c r="L1550" s="835">
        <v>170.52</v>
      </c>
      <c r="M1550" s="835">
        <v>170.52</v>
      </c>
      <c r="N1550" s="832">
        <v>1</v>
      </c>
      <c r="O1550" s="836">
        <v>1</v>
      </c>
      <c r="P1550" s="835">
        <v>170.52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12</v>
      </c>
      <c r="B1551" s="832" t="s">
        <v>1253</v>
      </c>
      <c r="C1551" s="832" t="s">
        <v>1261</v>
      </c>
      <c r="D1551" s="833" t="s">
        <v>2929</v>
      </c>
      <c r="E1551" s="834" t="s">
        <v>1291</v>
      </c>
      <c r="F1551" s="832" t="s">
        <v>1254</v>
      </c>
      <c r="G1551" s="832" t="s">
        <v>1315</v>
      </c>
      <c r="H1551" s="832" t="s">
        <v>628</v>
      </c>
      <c r="I1551" s="832" t="s">
        <v>1362</v>
      </c>
      <c r="J1551" s="832" t="s">
        <v>1168</v>
      </c>
      <c r="K1551" s="832" t="s">
        <v>1363</v>
      </c>
      <c r="L1551" s="835">
        <v>272.83</v>
      </c>
      <c r="M1551" s="835">
        <v>272.83</v>
      </c>
      <c r="N1551" s="832">
        <v>1</v>
      </c>
      <c r="O1551" s="836">
        <v>1</v>
      </c>
      <c r="P1551" s="835">
        <v>272.83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12</v>
      </c>
      <c r="B1552" s="832" t="s">
        <v>1253</v>
      </c>
      <c r="C1552" s="832" t="s">
        <v>1261</v>
      </c>
      <c r="D1552" s="833" t="s">
        <v>2929</v>
      </c>
      <c r="E1552" s="834" t="s">
        <v>1291</v>
      </c>
      <c r="F1552" s="832" t="s">
        <v>1254</v>
      </c>
      <c r="G1552" s="832" t="s">
        <v>1432</v>
      </c>
      <c r="H1552" s="832" t="s">
        <v>586</v>
      </c>
      <c r="I1552" s="832" t="s">
        <v>2844</v>
      </c>
      <c r="J1552" s="832" t="s">
        <v>2787</v>
      </c>
      <c r="K1552" s="832" t="s">
        <v>1434</v>
      </c>
      <c r="L1552" s="835">
        <v>46.99</v>
      </c>
      <c r="M1552" s="835">
        <v>46.99</v>
      </c>
      <c r="N1552" s="832">
        <v>1</v>
      </c>
      <c r="O1552" s="836">
        <v>1</v>
      </c>
      <c r="P1552" s="835">
        <v>46.99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12</v>
      </c>
      <c r="B1553" s="832" t="s">
        <v>1253</v>
      </c>
      <c r="C1553" s="832" t="s">
        <v>1261</v>
      </c>
      <c r="D1553" s="833" t="s">
        <v>2929</v>
      </c>
      <c r="E1553" s="834" t="s">
        <v>1291</v>
      </c>
      <c r="F1553" s="832" t="s">
        <v>1254</v>
      </c>
      <c r="G1553" s="832" t="s">
        <v>1457</v>
      </c>
      <c r="H1553" s="832" t="s">
        <v>586</v>
      </c>
      <c r="I1553" s="832" t="s">
        <v>1809</v>
      </c>
      <c r="J1553" s="832" t="s">
        <v>1459</v>
      </c>
      <c r="K1553" s="832" t="s">
        <v>1810</v>
      </c>
      <c r="L1553" s="835">
        <v>91.78</v>
      </c>
      <c r="M1553" s="835">
        <v>91.78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1253</v>
      </c>
      <c r="C1554" s="832" t="s">
        <v>1261</v>
      </c>
      <c r="D1554" s="833" t="s">
        <v>2929</v>
      </c>
      <c r="E1554" s="834" t="s">
        <v>1291</v>
      </c>
      <c r="F1554" s="832" t="s">
        <v>1254</v>
      </c>
      <c r="G1554" s="832" t="s">
        <v>1379</v>
      </c>
      <c r="H1554" s="832" t="s">
        <v>586</v>
      </c>
      <c r="I1554" s="832" t="s">
        <v>1380</v>
      </c>
      <c r="J1554" s="832" t="s">
        <v>1381</v>
      </c>
      <c r="K1554" s="832" t="s">
        <v>1382</v>
      </c>
      <c r="L1554" s="835">
        <v>78.33</v>
      </c>
      <c r="M1554" s="835">
        <v>313.32</v>
      </c>
      <c r="N1554" s="832">
        <v>4</v>
      </c>
      <c r="O1554" s="836">
        <v>2</v>
      </c>
      <c r="P1554" s="835">
        <v>313.32</v>
      </c>
      <c r="Q1554" s="837">
        <v>1</v>
      </c>
      <c r="R1554" s="832">
        <v>4</v>
      </c>
      <c r="S1554" s="837">
        <v>1</v>
      </c>
      <c r="T1554" s="836">
        <v>2</v>
      </c>
      <c r="U1554" s="838">
        <v>1</v>
      </c>
    </row>
    <row r="1555" spans="1:21" ht="14.4" customHeight="1" x14ac:dyDescent="0.3">
      <c r="A1555" s="831">
        <v>12</v>
      </c>
      <c r="B1555" s="832" t="s">
        <v>1253</v>
      </c>
      <c r="C1555" s="832" t="s">
        <v>1261</v>
      </c>
      <c r="D1555" s="833" t="s">
        <v>2929</v>
      </c>
      <c r="E1555" s="834" t="s">
        <v>1291</v>
      </c>
      <c r="F1555" s="832" t="s">
        <v>1254</v>
      </c>
      <c r="G1555" s="832" t="s">
        <v>1329</v>
      </c>
      <c r="H1555" s="832" t="s">
        <v>586</v>
      </c>
      <c r="I1555" s="832" t="s">
        <v>1330</v>
      </c>
      <c r="J1555" s="832" t="s">
        <v>624</v>
      </c>
      <c r="K1555" s="832" t="s">
        <v>1331</v>
      </c>
      <c r="L1555" s="835">
        <v>127.91</v>
      </c>
      <c r="M1555" s="835">
        <v>255.82</v>
      </c>
      <c r="N1555" s="832">
        <v>2</v>
      </c>
      <c r="O1555" s="836">
        <v>1.5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12</v>
      </c>
      <c r="B1556" s="832" t="s">
        <v>1253</v>
      </c>
      <c r="C1556" s="832" t="s">
        <v>1261</v>
      </c>
      <c r="D1556" s="833" t="s">
        <v>2929</v>
      </c>
      <c r="E1556" s="834" t="s">
        <v>1291</v>
      </c>
      <c r="F1556" s="832" t="s">
        <v>1254</v>
      </c>
      <c r="G1556" s="832" t="s">
        <v>1332</v>
      </c>
      <c r="H1556" s="832" t="s">
        <v>586</v>
      </c>
      <c r="I1556" s="832" t="s">
        <v>1333</v>
      </c>
      <c r="J1556" s="832" t="s">
        <v>1334</v>
      </c>
      <c r="K1556" s="832" t="s">
        <v>1335</v>
      </c>
      <c r="L1556" s="835">
        <v>308.69</v>
      </c>
      <c r="M1556" s="835">
        <v>617.38</v>
      </c>
      <c r="N1556" s="832">
        <v>2</v>
      </c>
      <c r="O1556" s="836">
        <v>0.5</v>
      </c>
      <c r="P1556" s="835">
        <v>617.38</v>
      </c>
      <c r="Q1556" s="837">
        <v>1</v>
      </c>
      <c r="R1556" s="832">
        <v>2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12</v>
      </c>
      <c r="B1557" s="832" t="s">
        <v>1253</v>
      </c>
      <c r="C1557" s="832" t="s">
        <v>1261</v>
      </c>
      <c r="D1557" s="833" t="s">
        <v>2929</v>
      </c>
      <c r="E1557" s="834" t="s">
        <v>1291</v>
      </c>
      <c r="F1557" s="832" t="s">
        <v>1254</v>
      </c>
      <c r="G1557" s="832" t="s">
        <v>1307</v>
      </c>
      <c r="H1557" s="832" t="s">
        <v>586</v>
      </c>
      <c r="I1557" s="832" t="s">
        <v>1308</v>
      </c>
      <c r="J1557" s="832" t="s">
        <v>1309</v>
      </c>
      <c r="K1557" s="832" t="s">
        <v>1310</v>
      </c>
      <c r="L1557" s="835">
        <v>42.54</v>
      </c>
      <c r="M1557" s="835">
        <v>127.62</v>
      </c>
      <c r="N1557" s="832">
        <v>3</v>
      </c>
      <c r="O1557" s="836">
        <v>2.5</v>
      </c>
      <c r="P1557" s="835">
        <v>127.62</v>
      </c>
      <c r="Q1557" s="837">
        <v>1</v>
      </c>
      <c r="R1557" s="832">
        <v>3</v>
      </c>
      <c r="S1557" s="837">
        <v>1</v>
      </c>
      <c r="T1557" s="836">
        <v>2.5</v>
      </c>
      <c r="U1557" s="838">
        <v>1</v>
      </c>
    </row>
    <row r="1558" spans="1:21" ht="14.4" customHeight="1" x14ac:dyDescent="0.3">
      <c r="A1558" s="831">
        <v>12</v>
      </c>
      <c r="B1558" s="832" t="s">
        <v>1253</v>
      </c>
      <c r="C1558" s="832" t="s">
        <v>1261</v>
      </c>
      <c r="D1558" s="833" t="s">
        <v>2929</v>
      </c>
      <c r="E1558" s="834" t="s">
        <v>1291</v>
      </c>
      <c r="F1558" s="832" t="s">
        <v>1254</v>
      </c>
      <c r="G1558" s="832" t="s">
        <v>1393</v>
      </c>
      <c r="H1558" s="832" t="s">
        <v>586</v>
      </c>
      <c r="I1558" s="832" t="s">
        <v>1394</v>
      </c>
      <c r="J1558" s="832" t="s">
        <v>1395</v>
      </c>
      <c r="K1558" s="832" t="s">
        <v>1396</v>
      </c>
      <c r="L1558" s="835">
        <v>1514.87</v>
      </c>
      <c r="M1558" s="835">
        <v>1514.87</v>
      </c>
      <c r="N1558" s="832">
        <v>1</v>
      </c>
      <c r="O1558" s="836">
        <v>1</v>
      </c>
      <c r="P1558" s="835">
        <v>1514.87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12</v>
      </c>
      <c r="B1559" s="832" t="s">
        <v>1253</v>
      </c>
      <c r="C1559" s="832" t="s">
        <v>1261</v>
      </c>
      <c r="D1559" s="833" t="s">
        <v>2929</v>
      </c>
      <c r="E1559" s="834" t="s">
        <v>1291</v>
      </c>
      <c r="F1559" s="832" t="s">
        <v>1254</v>
      </c>
      <c r="G1559" s="832" t="s">
        <v>1304</v>
      </c>
      <c r="H1559" s="832" t="s">
        <v>628</v>
      </c>
      <c r="I1559" s="832" t="s">
        <v>1157</v>
      </c>
      <c r="J1559" s="832" t="s">
        <v>931</v>
      </c>
      <c r="K1559" s="832" t="s">
        <v>1158</v>
      </c>
      <c r="L1559" s="835">
        <v>154.36000000000001</v>
      </c>
      <c r="M1559" s="835">
        <v>308.72000000000003</v>
      </c>
      <c r="N1559" s="832">
        <v>2</v>
      </c>
      <c r="O1559" s="836">
        <v>1</v>
      </c>
      <c r="P1559" s="835">
        <v>308.72000000000003</v>
      </c>
      <c r="Q1559" s="837">
        <v>1</v>
      </c>
      <c r="R1559" s="832">
        <v>2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12</v>
      </c>
      <c r="B1560" s="832" t="s">
        <v>1253</v>
      </c>
      <c r="C1560" s="832" t="s">
        <v>1261</v>
      </c>
      <c r="D1560" s="833" t="s">
        <v>2929</v>
      </c>
      <c r="E1560" s="834" t="s">
        <v>1284</v>
      </c>
      <c r="F1560" s="832" t="s">
        <v>1254</v>
      </c>
      <c r="G1560" s="832" t="s">
        <v>1329</v>
      </c>
      <c r="H1560" s="832" t="s">
        <v>586</v>
      </c>
      <c r="I1560" s="832" t="s">
        <v>1383</v>
      </c>
      <c r="J1560" s="832" t="s">
        <v>624</v>
      </c>
      <c r="K1560" s="832" t="s">
        <v>1384</v>
      </c>
      <c r="L1560" s="835">
        <v>52.61</v>
      </c>
      <c r="M1560" s="835">
        <v>52.61</v>
      </c>
      <c r="N1560" s="832">
        <v>1</v>
      </c>
      <c r="O1560" s="836">
        <v>0.5</v>
      </c>
      <c r="P1560" s="835">
        <v>52.61</v>
      </c>
      <c r="Q1560" s="837">
        <v>1</v>
      </c>
      <c r="R1560" s="832">
        <v>1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12</v>
      </c>
      <c r="B1561" s="832" t="s">
        <v>1253</v>
      </c>
      <c r="C1561" s="832" t="s">
        <v>1261</v>
      </c>
      <c r="D1561" s="833" t="s">
        <v>2929</v>
      </c>
      <c r="E1561" s="834" t="s">
        <v>1284</v>
      </c>
      <c r="F1561" s="832" t="s">
        <v>1254</v>
      </c>
      <c r="G1561" s="832" t="s">
        <v>1332</v>
      </c>
      <c r="H1561" s="832" t="s">
        <v>586</v>
      </c>
      <c r="I1561" s="832" t="s">
        <v>1333</v>
      </c>
      <c r="J1561" s="832" t="s">
        <v>1334</v>
      </c>
      <c r="K1561" s="832" t="s">
        <v>1335</v>
      </c>
      <c r="L1561" s="835">
        <v>308.69</v>
      </c>
      <c r="M1561" s="835">
        <v>308.69</v>
      </c>
      <c r="N1561" s="832">
        <v>1</v>
      </c>
      <c r="O1561" s="836">
        <v>1</v>
      </c>
      <c r="P1561" s="835">
        <v>308.69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12</v>
      </c>
      <c r="B1562" s="832" t="s">
        <v>1253</v>
      </c>
      <c r="C1562" s="832" t="s">
        <v>1261</v>
      </c>
      <c r="D1562" s="833" t="s">
        <v>2929</v>
      </c>
      <c r="E1562" s="834" t="s">
        <v>1284</v>
      </c>
      <c r="F1562" s="832" t="s">
        <v>1254</v>
      </c>
      <c r="G1562" s="832" t="s">
        <v>1316</v>
      </c>
      <c r="H1562" s="832" t="s">
        <v>628</v>
      </c>
      <c r="I1562" s="832" t="s">
        <v>1209</v>
      </c>
      <c r="J1562" s="832" t="s">
        <v>847</v>
      </c>
      <c r="K1562" s="832" t="s">
        <v>848</v>
      </c>
      <c r="L1562" s="835">
        <v>0</v>
      </c>
      <c r="M1562" s="835">
        <v>0</v>
      </c>
      <c r="N1562" s="832">
        <v>5</v>
      </c>
      <c r="O1562" s="836">
        <v>1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12</v>
      </c>
      <c r="B1563" s="832" t="s">
        <v>1253</v>
      </c>
      <c r="C1563" s="832" t="s">
        <v>1261</v>
      </c>
      <c r="D1563" s="833" t="s">
        <v>2929</v>
      </c>
      <c r="E1563" s="834" t="s">
        <v>1284</v>
      </c>
      <c r="F1563" s="832" t="s">
        <v>1254</v>
      </c>
      <c r="G1563" s="832" t="s">
        <v>1508</v>
      </c>
      <c r="H1563" s="832" t="s">
        <v>586</v>
      </c>
      <c r="I1563" s="832" t="s">
        <v>1512</v>
      </c>
      <c r="J1563" s="832" t="s">
        <v>1510</v>
      </c>
      <c r="K1563" s="832" t="s">
        <v>1513</v>
      </c>
      <c r="L1563" s="835">
        <v>3086.53</v>
      </c>
      <c r="M1563" s="835">
        <v>3086.53</v>
      </c>
      <c r="N1563" s="832">
        <v>1</v>
      </c>
      <c r="O1563" s="836">
        <v>1</v>
      </c>
      <c r="P1563" s="835">
        <v>3086.53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12</v>
      </c>
      <c r="B1564" s="832" t="s">
        <v>1253</v>
      </c>
      <c r="C1564" s="832" t="s">
        <v>1261</v>
      </c>
      <c r="D1564" s="833" t="s">
        <v>2929</v>
      </c>
      <c r="E1564" s="834" t="s">
        <v>1284</v>
      </c>
      <c r="F1564" s="832" t="s">
        <v>1254</v>
      </c>
      <c r="G1564" s="832" t="s">
        <v>1307</v>
      </c>
      <c r="H1564" s="832" t="s">
        <v>586</v>
      </c>
      <c r="I1564" s="832" t="s">
        <v>1942</v>
      </c>
      <c r="J1564" s="832" t="s">
        <v>1943</v>
      </c>
      <c r="K1564" s="832" t="s">
        <v>1944</v>
      </c>
      <c r="L1564" s="835">
        <v>33.44</v>
      </c>
      <c r="M1564" s="835">
        <v>33.44</v>
      </c>
      <c r="N1564" s="832">
        <v>1</v>
      </c>
      <c r="O1564" s="836">
        <v>0.5</v>
      </c>
      <c r="P1564" s="835">
        <v>33.44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12</v>
      </c>
      <c r="B1565" s="832" t="s">
        <v>1253</v>
      </c>
      <c r="C1565" s="832" t="s">
        <v>1261</v>
      </c>
      <c r="D1565" s="833" t="s">
        <v>2929</v>
      </c>
      <c r="E1565" s="834" t="s">
        <v>1284</v>
      </c>
      <c r="F1565" s="832" t="s">
        <v>1254</v>
      </c>
      <c r="G1565" s="832" t="s">
        <v>1307</v>
      </c>
      <c r="H1565" s="832" t="s">
        <v>586</v>
      </c>
      <c r="I1565" s="832" t="s">
        <v>1945</v>
      </c>
      <c r="J1565" s="832" t="s">
        <v>1943</v>
      </c>
      <c r="K1565" s="832" t="s">
        <v>1946</v>
      </c>
      <c r="L1565" s="835">
        <v>66.88</v>
      </c>
      <c r="M1565" s="835">
        <v>66.88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12</v>
      </c>
      <c r="B1566" s="832" t="s">
        <v>1253</v>
      </c>
      <c r="C1566" s="832" t="s">
        <v>1261</v>
      </c>
      <c r="D1566" s="833" t="s">
        <v>2929</v>
      </c>
      <c r="E1566" s="834" t="s">
        <v>1284</v>
      </c>
      <c r="F1566" s="832" t="s">
        <v>1254</v>
      </c>
      <c r="G1566" s="832" t="s">
        <v>1514</v>
      </c>
      <c r="H1566" s="832" t="s">
        <v>628</v>
      </c>
      <c r="I1566" s="832" t="s">
        <v>1140</v>
      </c>
      <c r="J1566" s="832" t="s">
        <v>721</v>
      </c>
      <c r="K1566" s="832" t="s">
        <v>1141</v>
      </c>
      <c r="L1566" s="835">
        <v>300.31</v>
      </c>
      <c r="M1566" s="835">
        <v>600.62</v>
      </c>
      <c r="N1566" s="832">
        <v>2</v>
      </c>
      <c r="O1566" s="836">
        <v>2</v>
      </c>
      <c r="P1566" s="835">
        <v>300.31</v>
      </c>
      <c r="Q1566" s="837">
        <v>0.5</v>
      </c>
      <c r="R1566" s="832">
        <v>1</v>
      </c>
      <c r="S1566" s="837">
        <v>0.5</v>
      </c>
      <c r="T1566" s="836">
        <v>1</v>
      </c>
      <c r="U1566" s="838">
        <v>0.5</v>
      </c>
    </row>
    <row r="1567" spans="1:21" ht="14.4" customHeight="1" x14ac:dyDescent="0.3">
      <c r="A1567" s="831">
        <v>12</v>
      </c>
      <c r="B1567" s="832" t="s">
        <v>1253</v>
      </c>
      <c r="C1567" s="832" t="s">
        <v>1261</v>
      </c>
      <c r="D1567" s="833" t="s">
        <v>2929</v>
      </c>
      <c r="E1567" s="834" t="s">
        <v>1284</v>
      </c>
      <c r="F1567" s="832" t="s">
        <v>1254</v>
      </c>
      <c r="G1567" s="832" t="s">
        <v>1521</v>
      </c>
      <c r="H1567" s="832" t="s">
        <v>586</v>
      </c>
      <c r="I1567" s="832" t="s">
        <v>2389</v>
      </c>
      <c r="J1567" s="832" t="s">
        <v>1523</v>
      </c>
      <c r="K1567" s="832" t="s">
        <v>1492</v>
      </c>
      <c r="L1567" s="835">
        <v>67.41</v>
      </c>
      <c r="M1567" s="835">
        <v>67.41</v>
      </c>
      <c r="N1567" s="832">
        <v>1</v>
      </c>
      <c r="O1567" s="836">
        <v>0.5</v>
      </c>
      <c r="P1567" s="835">
        <v>67.41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12</v>
      </c>
      <c r="B1568" s="832" t="s">
        <v>1253</v>
      </c>
      <c r="C1568" s="832" t="s">
        <v>1261</v>
      </c>
      <c r="D1568" s="833" t="s">
        <v>2929</v>
      </c>
      <c r="E1568" s="834" t="s">
        <v>1284</v>
      </c>
      <c r="F1568" s="832" t="s">
        <v>1254</v>
      </c>
      <c r="G1568" s="832" t="s">
        <v>2115</v>
      </c>
      <c r="H1568" s="832" t="s">
        <v>628</v>
      </c>
      <c r="I1568" s="832" t="s">
        <v>2116</v>
      </c>
      <c r="J1568" s="832" t="s">
        <v>2117</v>
      </c>
      <c r="K1568" s="832" t="s">
        <v>2118</v>
      </c>
      <c r="L1568" s="835">
        <v>544.38</v>
      </c>
      <c r="M1568" s="835">
        <v>544.38</v>
      </c>
      <c r="N1568" s="832">
        <v>1</v>
      </c>
      <c r="O1568" s="836">
        <v>1</v>
      </c>
      <c r="P1568" s="835">
        <v>544.38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12</v>
      </c>
      <c r="B1569" s="832" t="s">
        <v>1253</v>
      </c>
      <c r="C1569" s="832" t="s">
        <v>1261</v>
      </c>
      <c r="D1569" s="833" t="s">
        <v>2929</v>
      </c>
      <c r="E1569" s="834" t="s">
        <v>1284</v>
      </c>
      <c r="F1569" s="832" t="s">
        <v>1254</v>
      </c>
      <c r="G1569" s="832" t="s">
        <v>1546</v>
      </c>
      <c r="H1569" s="832" t="s">
        <v>586</v>
      </c>
      <c r="I1569" s="832" t="s">
        <v>2845</v>
      </c>
      <c r="J1569" s="832" t="s">
        <v>1548</v>
      </c>
      <c r="K1569" s="832" t="s">
        <v>2846</v>
      </c>
      <c r="L1569" s="835">
        <v>478.4</v>
      </c>
      <c r="M1569" s="835">
        <v>956.8</v>
      </c>
      <c r="N1569" s="832">
        <v>2</v>
      </c>
      <c r="O1569" s="836">
        <v>1.5</v>
      </c>
      <c r="P1569" s="835">
        <v>956.8</v>
      </c>
      <c r="Q1569" s="837">
        <v>1</v>
      </c>
      <c r="R1569" s="832">
        <v>2</v>
      </c>
      <c r="S1569" s="837">
        <v>1</v>
      </c>
      <c r="T1569" s="836">
        <v>1.5</v>
      </c>
      <c r="U1569" s="838">
        <v>1</v>
      </c>
    </row>
    <row r="1570" spans="1:21" ht="14.4" customHeight="1" x14ac:dyDescent="0.3">
      <c r="A1570" s="831">
        <v>12</v>
      </c>
      <c r="B1570" s="832" t="s">
        <v>1253</v>
      </c>
      <c r="C1570" s="832" t="s">
        <v>1261</v>
      </c>
      <c r="D1570" s="833" t="s">
        <v>2929</v>
      </c>
      <c r="E1570" s="834" t="s">
        <v>1284</v>
      </c>
      <c r="F1570" s="832" t="s">
        <v>1254</v>
      </c>
      <c r="G1570" s="832" t="s">
        <v>1546</v>
      </c>
      <c r="H1570" s="832" t="s">
        <v>586</v>
      </c>
      <c r="I1570" s="832" t="s">
        <v>1550</v>
      </c>
      <c r="J1570" s="832" t="s">
        <v>1548</v>
      </c>
      <c r="K1570" s="832" t="s">
        <v>1551</v>
      </c>
      <c r="L1570" s="835">
        <v>1674.38</v>
      </c>
      <c r="M1570" s="835">
        <v>1674.38</v>
      </c>
      <c r="N1570" s="832">
        <v>1</v>
      </c>
      <c r="O1570" s="836">
        <v>1</v>
      </c>
      <c r="P1570" s="835">
        <v>1674.38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1253</v>
      </c>
      <c r="C1571" s="832" t="s">
        <v>1261</v>
      </c>
      <c r="D1571" s="833" t="s">
        <v>2929</v>
      </c>
      <c r="E1571" s="834" t="s">
        <v>1284</v>
      </c>
      <c r="F1571" s="832" t="s">
        <v>1254</v>
      </c>
      <c r="G1571" s="832" t="s">
        <v>1304</v>
      </c>
      <c r="H1571" s="832" t="s">
        <v>628</v>
      </c>
      <c r="I1571" s="832" t="s">
        <v>1157</v>
      </c>
      <c r="J1571" s="832" t="s">
        <v>931</v>
      </c>
      <c r="K1571" s="832" t="s">
        <v>1158</v>
      </c>
      <c r="L1571" s="835">
        <v>154.36000000000001</v>
      </c>
      <c r="M1571" s="835">
        <v>154.36000000000001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12</v>
      </c>
      <c r="B1572" s="832" t="s">
        <v>1253</v>
      </c>
      <c r="C1572" s="832" t="s">
        <v>1261</v>
      </c>
      <c r="D1572" s="833" t="s">
        <v>2929</v>
      </c>
      <c r="E1572" s="834" t="s">
        <v>1284</v>
      </c>
      <c r="F1572" s="832" t="s">
        <v>1254</v>
      </c>
      <c r="G1572" s="832" t="s">
        <v>1304</v>
      </c>
      <c r="H1572" s="832" t="s">
        <v>628</v>
      </c>
      <c r="I1572" s="832" t="s">
        <v>1155</v>
      </c>
      <c r="J1572" s="832" t="s">
        <v>931</v>
      </c>
      <c r="K1572" s="832" t="s">
        <v>1156</v>
      </c>
      <c r="L1572" s="835">
        <v>225.06</v>
      </c>
      <c r="M1572" s="835">
        <v>675.18000000000006</v>
      </c>
      <c r="N1572" s="832">
        <v>3</v>
      </c>
      <c r="O1572" s="836">
        <v>3</v>
      </c>
      <c r="P1572" s="835">
        <v>450.12</v>
      </c>
      <c r="Q1572" s="837">
        <v>0.66666666666666663</v>
      </c>
      <c r="R1572" s="832">
        <v>2</v>
      </c>
      <c r="S1572" s="837">
        <v>0.66666666666666663</v>
      </c>
      <c r="T1572" s="836">
        <v>2</v>
      </c>
      <c r="U1572" s="838">
        <v>0.66666666666666663</v>
      </c>
    </row>
    <row r="1573" spans="1:21" ht="14.4" customHeight="1" x14ac:dyDescent="0.3">
      <c r="A1573" s="831">
        <v>12</v>
      </c>
      <c r="B1573" s="832" t="s">
        <v>1253</v>
      </c>
      <c r="C1573" s="832" t="s">
        <v>1261</v>
      </c>
      <c r="D1573" s="833" t="s">
        <v>2929</v>
      </c>
      <c r="E1573" s="834" t="s">
        <v>1284</v>
      </c>
      <c r="F1573" s="832" t="s">
        <v>1256</v>
      </c>
      <c r="G1573" s="832" t="s">
        <v>1300</v>
      </c>
      <c r="H1573" s="832" t="s">
        <v>586</v>
      </c>
      <c r="I1573" s="832" t="s">
        <v>1301</v>
      </c>
      <c r="J1573" s="832" t="s">
        <v>1302</v>
      </c>
      <c r="K1573" s="832" t="s">
        <v>1303</v>
      </c>
      <c r="L1573" s="835">
        <v>190</v>
      </c>
      <c r="M1573" s="835">
        <v>380</v>
      </c>
      <c r="N1573" s="832">
        <v>2</v>
      </c>
      <c r="O1573" s="836">
        <v>1</v>
      </c>
      <c r="P1573" s="835">
        <v>380</v>
      </c>
      <c r="Q1573" s="837">
        <v>1</v>
      </c>
      <c r="R1573" s="832">
        <v>2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12</v>
      </c>
      <c r="B1574" s="832" t="s">
        <v>1253</v>
      </c>
      <c r="C1574" s="832" t="s">
        <v>1261</v>
      </c>
      <c r="D1574" s="833" t="s">
        <v>2929</v>
      </c>
      <c r="E1574" s="834" t="s">
        <v>1275</v>
      </c>
      <c r="F1574" s="832" t="s">
        <v>1254</v>
      </c>
      <c r="G1574" s="832" t="s">
        <v>1329</v>
      </c>
      <c r="H1574" s="832" t="s">
        <v>586</v>
      </c>
      <c r="I1574" s="832" t="s">
        <v>1330</v>
      </c>
      <c r="J1574" s="832" t="s">
        <v>624</v>
      </c>
      <c r="K1574" s="832" t="s">
        <v>1331</v>
      </c>
      <c r="L1574" s="835">
        <v>127.91</v>
      </c>
      <c r="M1574" s="835">
        <v>127.91</v>
      </c>
      <c r="N1574" s="832">
        <v>1</v>
      </c>
      <c r="O1574" s="836">
        <v>0.5</v>
      </c>
      <c r="P1574" s="835">
        <v>127.91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12</v>
      </c>
      <c r="B1575" s="832" t="s">
        <v>1253</v>
      </c>
      <c r="C1575" s="832" t="s">
        <v>1261</v>
      </c>
      <c r="D1575" s="833" t="s">
        <v>2929</v>
      </c>
      <c r="E1575" s="834" t="s">
        <v>1275</v>
      </c>
      <c r="F1575" s="832" t="s">
        <v>1254</v>
      </c>
      <c r="G1575" s="832" t="s">
        <v>1385</v>
      </c>
      <c r="H1575" s="832" t="s">
        <v>586</v>
      </c>
      <c r="I1575" s="832" t="s">
        <v>1494</v>
      </c>
      <c r="J1575" s="832" t="s">
        <v>1491</v>
      </c>
      <c r="K1575" s="832" t="s">
        <v>1492</v>
      </c>
      <c r="L1575" s="835">
        <v>89.88</v>
      </c>
      <c r="M1575" s="835">
        <v>89.88</v>
      </c>
      <c r="N1575" s="832">
        <v>1</v>
      </c>
      <c r="O1575" s="836">
        <v>1</v>
      </c>
      <c r="P1575" s="835">
        <v>89.88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12</v>
      </c>
      <c r="B1576" s="832" t="s">
        <v>1253</v>
      </c>
      <c r="C1576" s="832" t="s">
        <v>1261</v>
      </c>
      <c r="D1576" s="833" t="s">
        <v>2929</v>
      </c>
      <c r="E1576" s="834" t="s">
        <v>1275</v>
      </c>
      <c r="F1576" s="832" t="s">
        <v>1254</v>
      </c>
      <c r="G1576" s="832" t="s">
        <v>1332</v>
      </c>
      <c r="H1576" s="832" t="s">
        <v>586</v>
      </c>
      <c r="I1576" s="832" t="s">
        <v>1333</v>
      </c>
      <c r="J1576" s="832" t="s">
        <v>1334</v>
      </c>
      <c r="K1576" s="832" t="s">
        <v>1335</v>
      </c>
      <c r="L1576" s="835">
        <v>308.69</v>
      </c>
      <c r="M1576" s="835">
        <v>308.69</v>
      </c>
      <c r="N1576" s="832">
        <v>1</v>
      </c>
      <c r="O1576" s="836">
        <v>0.5</v>
      </c>
      <c r="P1576" s="835">
        <v>308.69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12</v>
      </c>
      <c r="B1577" s="832" t="s">
        <v>1253</v>
      </c>
      <c r="C1577" s="832" t="s">
        <v>1261</v>
      </c>
      <c r="D1577" s="833" t="s">
        <v>2929</v>
      </c>
      <c r="E1577" s="834" t="s">
        <v>1275</v>
      </c>
      <c r="F1577" s="832" t="s">
        <v>1254</v>
      </c>
      <c r="G1577" s="832" t="s">
        <v>1307</v>
      </c>
      <c r="H1577" s="832" t="s">
        <v>586</v>
      </c>
      <c r="I1577" s="832" t="s">
        <v>1308</v>
      </c>
      <c r="J1577" s="832" t="s">
        <v>1309</v>
      </c>
      <c r="K1577" s="832" t="s">
        <v>1310</v>
      </c>
      <c r="L1577" s="835">
        <v>42.54</v>
      </c>
      <c r="M1577" s="835">
        <v>42.54</v>
      </c>
      <c r="N1577" s="832">
        <v>1</v>
      </c>
      <c r="O1577" s="836">
        <v>0.5</v>
      </c>
      <c r="P1577" s="835">
        <v>42.54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12</v>
      </c>
      <c r="B1578" s="832" t="s">
        <v>1253</v>
      </c>
      <c r="C1578" s="832" t="s">
        <v>1261</v>
      </c>
      <c r="D1578" s="833" t="s">
        <v>2929</v>
      </c>
      <c r="E1578" s="834" t="s">
        <v>1275</v>
      </c>
      <c r="F1578" s="832" t="s">
        <v>1254</v>
      </c>
      <c r="G1578" s="832" t="s">
        <v>1307</v>
      </c>
      <c r="H1578" s="832" t="s">
        <v>586</v>
      </c>
      <c r="I1578" s="832" t="s">
        <v>1351</v>
      </c>
      <c r="J1578" s="832" t="s">
        <v>1309</v>
      </c>
      <c r="K1578" s="832" t="s">
        <v>1352</v>
      </c>
      <c r="L1578" s="835">
        <v>59.56</v>
      </c>
      <c r="M1578" s="835">
        <v>59.56</v>
      </c>
      <c r="N1578" s="832">
        <v>1</v>
      </c>
      <c r="O1578" s="836">
        <v>0.5</v>
      </c>
      <c r="P1578" s="835">
        <v>59.56</v>
      </c>
      <c r="Q1578" s="837">
        <v>1</v>
      </c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12</v>
      </c>
      <c r="B1579" s="832" t="s">
        <v>1253</v>
      </c>
      <c r="C1579" s="832" t="s">
        <v>1261</v>
      </c>
      <c r="D1579" s="833" t="s">
        <v>2929</v>
      </c>
      <c r="E1579" s="834" t="s">
        <v>1275</v>
      </c>
      <c r="F1579" s="832" t="s">
        <v>1256</v>
      </c>
      <c r="G1579" s="832" t="s">
        <v>1300</v>
      </c>
      <c r="H1579" s="832" t="s">
        <v>586</v>
      </c>
      <c r="I1579" s="832" t="s">
        <v>1397</v>
      </c>
      <c r="J1579" s="832" t="s">
        <v>1398</v>
      </c>
      <c r="K1579" s="832" t="s">
        <v>1399</v>
      </c>
      <c r="L1579" s="835">
        <v>48.75</v>
      </c>
      <c r="M1579" s="835">
        <v>97.5</v>
      </c>
      <c r="N1579" s="832">
        <v>2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12</v>
      </c>
      <c r="B1580" s="832" t="s">
        <v>1253</v>
      </c>
      <c r="C1580" s="832" t="s">
        <v>1261</v>
      </c>
      <c r="D1580" s="833" t="s">
        <v>2929</v>
      </c>
      <c r="E1580" s="834" t="s">
        <v>1275</v>
      </c>
      <c r="F1580" s="832" t="s">
        <v>1256</v>
      </c>
      <c r="G1580" s="832" t="s">
        <v>1300</v>
      </c>
      <c r="H1580" s="832" t="s">
        <v>586</v>
      </c>
      <c r="I1580" s="832" t="s">
        <v>1900</v>
      </c>
      <c r="J1580" s="832" t="s">
        <v>1901</v>
      </c>
      <c r="K1580" s="832" t="s">
        <v>1902</v>
      </c>
      <c r="L1580" s="835">
        <v>420</v>
      </c>
      <c r="M1580" s="835">
        <v>1260</v>
      </c>
      <c r="N1580" s="832">
        <v>3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12</v>
      </c>
      <c r="B1581" s="832" t="s">
        <v>1253</v>
      </c>
      <c r="C1581" s="832" t="s">
        <v>1261</v>
      </c>
      <c r="D1581" s="833" t="s">
        <v>2929</v>
      </c>
      <c r="E1581" s="834" t="s">
        <v>1275</v>
      </c>
      <c r="F1581" s="832" t="s">
        <v>1256</v>
      </c>
      <c r="G1581" s="832" t="s">
        <v>1300</v>
      </c>
      <c r="H1581" s="832" t="s">
        <v>586</v>
      </c>
      <c r="I1581" s="832" t="s">
        <v>1571</v>
      </c>
      <c r="J1581" s="832" t="s">
        <v>1572</v>
      </c>
      <c r="K1581" s="832" t="s">
        <v>1573</v>
      </c>
      <c r="L1581" s="835">
        <v>500</v>
      </c>
      <c r="M1581" s="835">
        <v>1500</v>
      </c>
      <c r="N1581" s="832">
        <v>3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12</v>
      </c>
      <c r="B1582" s="832" t="s">
        <v>1253</v>
      </c>
      <c r="C1582" s="832" t="s">
        <v>1261</v>
      </c>
      <c r="D1582" s="833" t="s">
        <v>2929</v>
      </c>
      <c r="E1582" s="834" t="s">
        <v>1275</v>
      </c>
      <c r="F1582" s="832" t="s">
        <v>1256</v>
      </c>
      <c r="G1582" s="832" t="s">
        <v>1300</v>
      </c>
      <c r="H1582" s="832" t="s">
        <v>586</v>
      </c>
      <c r="I1582" s="832" t="s">
        <v>1301</v>
      </c>
      <c r="J1582" s="832" t="s">
        <v>1302</v>
      </c>
      <c r="K1582" s="832" t="s">
        <v>1303</v>
      </c>
      <c r="L1582" s="835">
        <v>190</v>
      </c>
      <c r="M1582" s="835">
        <v>380</v>
      </c>
      <c r="N1582" s="832">
        <v>2</v>
      </c>
      <c r="O1582" s="836">
        <v>1</v>
      </c>
      <c r="P1582" s="835">
        <v>380</v>
      </c>
      <c r="Q1582" s="837">
        <v>1</v>
      </c>
      <c r="R1582" s="832">
        <v>2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12</v>
      </c>
      <c r="B1583" s="832" t="s">
        <v>1253</v>
      </c>
      <c r="C1583" s="832" t="s">
        <v>1261</v>
      </c>
      <c r="D1583" s="833" t="s">
        <v>2929</v>
      </c>
      <c r="E1583" s="834" t="s">
        <v>1273</v>
      </c>
      <c r="F1583" s="832" t="s">
        <v>1254</v>
      </c>
      <c r="G1583" s="832" t="s">
        <v>1315</v>
      </c>
      <c r="H1583" s="832" t="s">
        <v>628</v>
      </c>
      <c r="I1583" s="832" t="s">
        <v>1167</v>
      </c>
      <c r="J1583" s="832" t="s">
        <v>1168</v>
      </c>
      <c r="K1583" s="832" t="s">
        <v>958</v>
      </c>
      <c r="L1583" s="835">
        <v>170.52</v>
      </c>
      <c r="M1583" s="835">
        <v>170.52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12</v>
      </c>
      <c r="B1584" s="832" t="s">
        <v>1253</v>
      </c>
      <c r="C1584" s="832" t="s">
        <v>1261</v>
      </c>
      <c r="D1584" s="833" t="s">
        <v>2929</v>
      </c>
      <c r="E1584" s="834" t="s">
        <v>1273</v>
      </c>
      <c r="F1584" s="832" t="s">
        <v>1254</v>
      </c>
      <c r="G1584" s="832" t="s">
        <v>1318</v>
      </c>
      <c r="H1584" s="832" t="s">
        <v>586</v>
      </c>
      <c r="I1584" s="832" t="s">
        <v>1319</v>
      </c>
      <c r="J1584" s="832" t="s">
        <v>718</v>
      </c>
      <c r="K1584" s="832" t="s">
        <v>848</v>
      </c>
      <c r="L1584" s="835">
        <v>163.54</v>
      </c>
      <c r="M1584" s="835">
        <v>163.54</v>
      </c>
      <c r="N1584" s="832">
        <v>1</v>
      </c>
      <c r="O1584" s="836">
        <v>1</v>
      </c>
      <c r="P1584" s="835">
        <v>163.54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12</v>
      </c>
      <c r="B1585" s="832" t="s">
        <v>1253</v>
      </c>
      <c r="C1585" s="832" t="s">
        <v>1261</v>
      </c>
      <c r="D1585" s="833" t="s">
        <v>2929</v>
      </c>
      <c r="E1585" s="834" t="s">
        <v>1273</v>
      </c>
      <c r="F1585" s="832" t="s">
        <v>1254</v>
      </c>
      <c r="G1585" s="832" t="s">
        <v>1514</v>
      </c>
      <c r="H1585" s="832" t="s">
        <v>628</v>
      </c>
      <c r="I1585" s="832" t="s">
        <v>1855</v>
      </c>
      <c r="J1585" s="832" t="s">
        <v>721</v>
      </c>
      <c r="K1585" s="832" t="s">
        <v>1856</v>
      </c>
      <c r="L1585" s="835">
        <v>100.1</v>
      </c>
      <c r="M1585" s="835">
        <v>200.2</v>
      </c>
      <c r="N1585" s="832">
        <v>2</v>
      </c>
      <c r="O1585" s="836">
        <v>1.5</v>
      </c>
      <c r="P1585" s="835">
        <v>200.2</v>
      </c>
      <c r="Q1585" s="837">
        <v>1</v>
      </c>
      <c r="R1585" s="832">
        <v>2</v>
      </c>
      <c r="S1585" s="837">
        <v>1</v>
      </c>
      <c r="T1585" s="836">
        <v>1.5</v>
      </c>
      <c r="U1585" s="838">
        <v>1</v>
      </c>
    </row>
    <row r="1586" spans="1:21" ht="14.4" customHeight="1" x14ac:dyDescent="0.3">
      <c r="A1586" s="831">
        <v>12</v>
      </c>
      <c r="B1586" s="832" t="s">
        <v>1253</v>
      </c>
      <c r="C1586" s="832" t="s">
        <v>1261</v>
      </c>
      <c r="D1586" s="833" t="s">
        <v>2929</v>
      </c>
      <c r="E1586" s="834" t="s">
        <v>1273</v>
      </c>
      <c r="F1586" s="832" t="s">
        <v>1254</v>
      </c>
      <c r="G1586" s="832" t="s">
        <v>2847</v>
      </c>
      <c r="H1586" s="832" t="s">
        <v>586</v>
      </c>
      <c r="I1586" s="832" t="s">
        <v>2848</v>
      </c>
      <c r="J1586" s="832" t="s">
        <v>619</v>
      </c>
      <c r="K1586" s="832" t="s">
        <v>2849</v>
      </c>
      <c r="L1586" s="835">
        <v>0</v>
      </c>
      <c r="M1586" s="835">
        <v>0</v>
      </c>
      <c r="N1586" s="832">
        <v>1</v>
      </c>
      <c r="O1586" s="836">
        <v>0.5</v>
      </c>
      <c r="P1586" s="835">
        <v>0</v>
      </c>
      <c r="Q1586" s="837"/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12</v>
      </c>
      <c r="B1587" s="832" t="s">
        <v>1253</v>
      </c>
      <c r="C1587" s="832" t="s">
        <v>1261</v>
      </c>
      <c r="D1587" s="833" t="s">
        <v>2929</v>
      </c>
      <c r="E1587" s="834" t="s">
        <v>1281</v>
      </c>
      <c r="F1587" s="832" t="s">
        <v>1254</v>
      </c>
      <c r="G1587" s="832" t="s">
        <v>1315</v>
      </c>
      <c r="H1587" s="832" t="s">
        <v>628</v>
      </c>
      <c r="I1587" s="832" t="s">
        <v>1362</v>
      </c>
      <c r="J1587" s="832" t="s">
        <v>1168</v>
      </c>
      <c r="K1587" s="832" t="s">
        <v>1363</v>
      </c>
      <c r="L1587" s="835">
        <v>272.83</v>
      </c>
      <c r="M1587" s="835">
        <v>272.83</v>
      </c>
      <c r="N1587" s="832">
        <v>1</v>
      </c>
      <c r="O1587" s="836">
        <v>1</v>
      </c>
      <c r="P1587" s="835">
        <v>272.83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12</v>
      </c>
      <c r="B1588" s="832" t="s">
        <v>1253</v>
      </c>
      <c r="C1588" s="832" t="s">
        <v>1261</v>
      </c>
      <c r="D1588" s="833" t="s">
        <v>2929</v>
      </c>
      <c r="E1588" s="834" t="s">
        <v>1281</v>
      </c>
      <c r="F1588" s="832" t="s">
        <v>1254</v>
      </c>
      <c r="G1588" s="832" t="s">
        <v>1305</v>
      </c>
      <c r="H1588" s="832" t="s">
        <v>586</v>
      </c>
      <c r="I1588" s="832" t="s">
        <v>2772</v>
      </c>
      <c r="J1588" s="832" t="s">
        <v>1423</v>
      </c>
      <c r="K1588" s="832" t="s">
        <v>1420</v>
      </c>
      <c r="L1588" s="835">
        <v>39.17</v>
      </c>
      <c r="M1588" s="835">
        <v>39.17</v>
      </c>
      <c r="N1588" s="832">
        <v>1</v>
      </c>
      <c r="O1588" s="836">
        <v>1</v>
      </c>
      <c r="P1588" s="835">
        <v>39.17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12</v>
      </c>
      <c r="B1589" s="832" t="s">
        <v>1253</v>
      </c>
      <c r="C1589" s="832" t="s">
        <v>1261</v>
      </c>
      <c r="D1589" s="833" t="s">
        <v>2929</v>
      </c>
      <c r="E1589" s="834" t="s">
        <v>1281</v>
      </c>
      <c r="F1589" s="832" t="s">
        <v>1254</v>
      </c>
      <c r="G1589" s="832" t="s">
        <v>1457</v>
      </c>
      <c r="H1589" s="832" t="s">
        <v>586</v>
      </c>
      <c r="I1589" s="832" t="s">
        <v>1458</v>
      </c>
      <c r="J1589" s="832" t="s">
        <v>1459</v>
      </c>
      <c r="K1589" s="832" t="s">
        <v>1460</v>
      </c>
      <c r="L1589" s="835">
        <v>45.89</v>
      </c>
      <c r="M1589" s="835">
        <v>45.89</v>
      </c>
      <c r="N1589" s="832">
        <v>1</v>
      </c>
      <c r="O1589" s="836">
        <v>0.5</v>
      </c>
      <c r="P1589" s="835">
        <v>45.89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12</v>
      </c>
      <c r="B1590" s="832" t="s">
        <v>1253</v>
      </c>
      <c r="C1590" s="832" t="s">
        <v>1261</v>
      </c>
      <c r="D1590" s="833" t="s">
        <v>2929</v>
      </c>
      <c r="E1590" s="834" t="s">
        <v>1281</v>
      </c>
      <c r="F1590" s="832" t="s">
        <v>1254</v>
      </c>
      <c r="G1590" s="832" t="s">
        <v>1379</v>
      </c>
      <c r="H1590" s="832" t="s">
        <v>586</v>
      </c>
      <c r="I1590" s="832" t="s">
        <v>1380</v>
      </c>
      <c r="J1590" s="832" t="s">
        <v>1381</v>
      </c>
      <c r="K1590" s="832" t="s">
        <v>1382</v>
      </c>
      <c r="L1590" s="835">
        <v>78.33</v>
      </c>
      <c r="M1590" s="835">
        <v>78.33</v>
      </c>
      <c r="N1590" s="832">
        <v>1</v>
      </c>
      <c r="O1590" s="836">
        <v>1</v>
      </c>
      <c r="P1590" s="835">
        <v>78.33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12</v>
      </c>
      <c r="B1591" s="832" t="s">
        <v>1253</v>
      </c>
      <c r="C1591" s="832" t="s">
        <v>1261</v>
      </c>
      <c r="D1591" s="833" t="s">
        <v>2929</v>
      </c>
      <c r="E1591" s="834" t="s">
        <v>1281</v>
      </c>
      <c r="F1591" s="832" t="s">
        <v>1254</v>
      </c>
      <c r="G1591" s="832" t="s">
        <v>1329</v>
      </c>
      <c r="H1591" s="832" t="s">
        <v>586</v>
      </c>
      <c r="I1591" s="832" t="s">
        <v>1330</v>
      </c>
      <c r="J1591" s="832" t="s">
        <v>624</v>
      </c>
      <c r="K1591" s="832" t="s">
        <v>1331</v>
      </c>
      <c r="L1591" s="835">
        <v>127.91</v>
      </c>
      <c r="M1591" s="835">
        <v>127.91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12</v>
      </c>
      <c r="B1592" s="832" t="s">
        <v>1253</v>
      </c>
      <c r="C1592" s="832" t="s">
        <v>1261</v>
      </c>
      <c r="D1592" s="833" t="s">
        <v>2929</v>
      </c>
      <c r="E1592" s="834" t="s">
        <v>1281</v>
      </c>
      <c r="F1592" s="832" t="s">
        <v>1254</v>
      </c>
      <c r="G1592" s="832" t="s">
        <v>1329</v>
      </c>
      <c r="H1592" s="832" t="s">
        <v>586</v>
      </c>
      <c r="I1592" s="832" t="s">
        <v>1383</v>
      </c>
      <c r="J1592" s="832" t="s">
        <v>624</v>
      </c>
      <c r="K1592" s="832" t="s">
        <v>1384</v>
      </c>
      <c r="L1592" s="835">
        <v>52.61</v>
      </c>
      <c r="M1592" s="835">
        <v>52.61</v>
      </c>
      <c r="N1592" s="832">
        <v>1</v>
      </c>
      <c r="O1592" s="836">
        <v>0.5</v>
      </c>
      <c r="P1592" s="835">
        <v>52.61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12</v>
      </c>
      <c r="B1593" s="832" t="s">
        <v>1253</v>
      </c>
      <c r="C1593" s="832" t="s">
        <v>1261</v>
      </c>
      <c r="D1593" s="833" t="s">
        <v>2929</v>
      </c>
      <c r="E1593" s="834" t="s">
        <v>1281</v>
      </c>
      <c r="F1593" s="832" t="s">
        <v>1254</v>
      </c>
      <c r="G1593" s="832" t="s">
        <v>1329</v>
      </c>
      <c r="H1593" s="832" t="s">
        <v>586</v>
      </c>
      <c r="I1593" s="832" t="s">
        <v>1847</v>
      </c>
      <c r="J1593" s="832" t="s">
        <v>1848</v>
      </c>
      <c r="K1593" s="832" t="s">
        <v>1849</v>
      </c>
      <c r="L1593" s="835">
        <v>42.09</v>
      </c>
      <c r="M1593" s="835">
        <v>42.09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12</v>
      </c>
      <c r="B1594" s="832" t="s">
        <v>1253</v>
      </c>
      <c r="C1594" s="832" t="s">
        <v>1261</v>
      </c>
      <c r="D1594" s="833" t="s">
        <v>2929</v>
      </c>
      <c r="E1594" s="834" t="s">
        <v>1281</v>
      </c>
      <c r="F1594" s="832" t="s">
        <v>1254</v>
      </c>
      <c r="G1594" s="832" t="s">
        <v>1332</v>
      </c>
      <c r="H1594" s="832" t="s">
        <v>586</v>
      </c>
      <c r="I1594" s="832" t="s">
        <v>1333</v>
      </c>
      <c r="J1594" s="832" t="s">
        <v>1334</v>
      </c>
      <c r="K1594" s="832" t="s">
        <v>1335</v>
      </c>
      <c r="L1594" s="835">
        <v>308.69</v>
      </c>
      <c r="M1594" s="835">
        <v>617.38</v>
      </c>
      <c r="N1594" s="832">
        <v>2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12</v>
      </c>
      <c r="B1595" s="832" t="s">
        <v>1253</v>
      </c>
      <c r="C1595" s="832" t="s">
        <v>1261</v>
      </c>
      <c r="D1595" s="833" t="s">
        <v>2929</v>
      </c>
      <c r="E1595" s="834" t="s">
        <v>1281</v>
      </c>
      <c r="F1595" s="832" t="s">
        <v>1254</v>
      </c>
      <c r="G1595" s="832" t="s">
        <v>1307</v>
      </c>
      <c r="H1595" s="832" t="s">
        <v>586</v>
      </c>
      <c r="I1595" s="832" t="s">
        <v>1358</v>
      </c>
      <c r="J1595" s="832" t="s">
        <v>983</v>
      </c>
      <c r="K1595" s="832" t="s">
        <v>1310</v>
      </c>
      <c r="L1595" s="835">
        <v>42.54</v>
      </c>
      <c r="M1595" s="835">
        <v>255.23999999999998</v>
      </c>
      <c r="N1595" s="832">
        <v>6</v>
      </c>
      <c r="O1595" s="836">
        <v>5</v>
      </c>
      <c r="P1595" s="835">
        <v>255.23999999999998</v>
      </c>
      <c r="Q1595" s="837">
        <v>1</v>
      </c>
      <c r="R1595" s="832">
        <v>6</v>
      </c>
      <c r="S1595" s="837">
        <v>1</v>
      </c>
      <c r="T1595" s="836">
        <v>5</v>
      </c>
      <c r="U1595" s="838">
        <v>1</v>
      </c>
    </row>
    <row r="1596" spans="1:21" ht="14.4" customHeight="1" x14ac:dyDescent="0.3">
      <c r="A1596" s="831">
        <v>12</v>
      </c>
      <c r="B1596" s="832" t="s">
        <v>1253</v>
      </c>
      <c r="C1596" s="832" t="s">
        <v>1261</v>
      </c>
      <c r="D1596" s="833" t="s">
        <v>2929</v>
      </c>
      <c r="E1596" s="834" t="s">
        <v>1281</v>
      </c>
      <c r="F1596" s="832" t="s">
        <v>1254</v>
      </c>
      <c r="G1596" s="832" t="s">
        <v>1514</v>
      </c>
      <c r="H1596" s="832" t="s">
        <v>628</v>
      </c>
      <c r="I1596" s="832" t="s">
        <v>1855</v>
      </c>
      <c r="J1596" s="832" t="s">
        <v>721</v>
      </c>
      <c r="K1596" s="832" t="s">
        <v>1856</v>
      </c>
      <c r="L1596" s="835">
        <v>100.1</v>
      </c>
      <c r="M1596" s="835">
        <v>200.2</v>
      </c>
      <c r="N1596" s="832">
        <v>2</v>
      </c>
      <c r="O1596" s="836">
        <v>2</v>
      </c>
      <c r="P1596" s="835">
        <v>100.1</v>
      </c>
      <c r="Q1596" s="837">
        <v>0.5</v>
      </c>
      <c r="R1596" s="832">
        <v>1</v>
      </c>
      <c r="S1596" s="837">
        <v>0.5</v>
      </c>
      <c r="T1596" s="836">
        <v>1</v>
      </c>
      <c r="U1596" s="838">
        <v>0.5</v>
      </c>
    </row>
    <row r="1597" spans="1:21" ht="14.4" customHeight="1" x14ac:dyDescent="0.3">
      <c r="A1597" s="831">
        <v>12</v>
      </c>
      <c r="B1597" s="832" t="s">
        <v>1253</v>
      </c>
      <c r="C1597" s="832" t="s">
        <v>1261</v>
      </c>
      <c r="D1597" s="833" t="s">
        <v>2929</v>
      </c>
      <c r="E1597" s="834" t="s">
        <v>1281</v>
      </c>
      <c r="F1597" s="832" t="s">
        <v>1254</v>
      </c>
      <c r="G1597" s="832" t="s">
        <v>1304</v>
      </c>
      <c r="H1597" s="832" t="s">
        <v>628</v>
      </c>
      <c r="I1597" s="832" t="s">
        <v>1157</v>
      </c>
      <c r="J1597" s="832" t="s">
        <v>931</v>
      </c>
      <c r="K1597" s="832" t="s">
        <v>1158</v>
      </c>
      <c r="L1597" s="835">
        <v>154.36000000000001</v>
      </c>
      <c r="M1597" s="835">
        <v>154.36000000000001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12</v>
      </c>
      <c r="B1598" s="832" t="s">
        <v>1253</v>
      </c>
      <c r="C1598" s="832" t="s">
        <v>1261</v>
      </c>
      <c r="D1598" s="833" t="s">
        <v>2929</v>
      </c>
      <c r="E1598" s="834" t="s">
        <v>1278</v>
      </c>
      <c r="F1598" s="832" t="s">
        <v>1254</v>
      </c>
      <c r="G1598" s="832" t="s">
        <v>1432</v>
      </c>
      <c r="H1598" s="832" t="s">
        <v>586</v>
      </c>
      <c r="I1598" s="832" t="s">
        <v>2784</v>
      </c>
      <c r="J1598" s="832" t="s">
        <v>697</v>
      </c>
      <c r="K1598" s="832" t="s">
        <v>2785</v>
      </c>
      <c r="L1598" s="835">
        <v>35.25</v>
      </c>
      <c r="M1598" s="835">
        <v>35.25</v>
      </c>
      <c r="N1598" s="832">
        <v>1</v>
      </c>
      <c r="O1598" s="836">
        <v>1</v>
      </c>
      <c r="P1598" s="835">
        <v>35.25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12</v>
      </c>
      <c r="B1599" s="832" t="s">
        <v>1253</v>
      </c>
      <c r="C1599" s="832" t="s">
        <v>1263</v>
      </c>
      <c r="D1599" s="833" t="s">
        <v>2930</v>
      </c>
      <c r="E1599" s="834" t="s">
        <v>1271</v>
      </c>
      <c r="F1599" s="832" t="s">
        <v>1254</v>
      </c>
      <c r="G1599" s="832" t="s">
        <v>2454</v>
      </c>
      <c r="H1599" s="832" t="s">
        <v>586</v>
      </c>
      <c r="I1599" s="832" t="s">
        <v>2522</v>
      </c>
      <c r="J1599" s="832" t="s">
        <v>2523</v>
      </c>
      <c r="K1599" s="832" t="s">
        <v>2524</v>
      </c>
      <c r="L1599" s="835">
        <v>0</v>
      </c>
      <c r="M1599" s="835">
        <v>0</v>
      </c>
      <c r="N1599" s="832">
        <v>1</v>
      </c>
      <c r="O1599" s="836">
        <v>1</v>
      </c>
      <c r="P1599" s="835">
        <v>0</v>
      </c>
      <c r="Q1599" s="837"/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12</v>
      </c>
      <c r="B1600" s="832" t="s">
        <v>1253</v>
      </c>
      <c r="C1600" s="832" t="s">
        <v>1263</v>
      </c>
      <c r="D1600" s="833" t="s">
        <v>2930</v>
      </c>
      <c r="E1600" s="834" t="s">
        <v>1276</v>
      </c>
      <c r="F1600" s="832" t="s">
        <v>1254</v>
      </c>
      <c r="G1600" s="832" t="s">
        <v>2454</v>
      </c>
      <c r="H1600" s="832" t="s">
        <v>586</v>
      </c>
      <c r="I1600" s="832" t="s">
        <v>2522</v>
      </c>
      <c r="J1600" s="832" t="s">
        <v>2523</v>
      </c>
      <c r="K1600" s="832" t="s">
        <v>2524</v>
      </c>
      <c r="L1600" s="835">
        <v>0</v>
      </c>
      <c r="M1600" s="835">
        <v>0</v>
      </c>
      <c r="N1600" s="832">
        <v>2</v>
      </c>
      <c r="O1600" s="836">
        <v>1</v>
      </c>
      <c r="P1600" s="835">
        <v>0</v>
      </c>
      <c r="Q1600" s="837"/>
      <c r="R1600" s="832">
        <v>2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12</v>
      </c>
      <c r="B1601" s="832" t="s">
        <v>1253</v>
      </c>
      <c r="C1601" s="832" t="s">
        <v>1263</v>
      </c>
      <c r="D1601" s="833" t="s">
        <v>2930</v>
      </c>
      <c r="E1601" s="834" t="s">
        <v>1285</v>
      </c>
      <c r="F1601" s="832" t="s">
        <v>1254</v>
      </c>
      <c r="G1601" s="832" t="s">
        <v>1652</v>
      </c>
      <c r="H1601" s="832" t="s">
        <v>586</v>
      </c>
      <c r="I1601" s="832" t="s">
        <v>1653</v>
      </c>
      <c r="J1601" s="832" t="s">
        <v>1654</v>
      </c>
      <c r="K1601" s="832" t="s">
        <v>1655</v>
      </c>
      <c r="L1601" s="835">
        <v>46.03</v>
      </c>
      <c r="M1601" s="835">
        <v>1150.7499999999998</v>
      </c>
      <c r="N1601" s="832">
        <v>25</v>
      </c>
      <c r="O1601" s="836">
        <v>24.5</v>
      </c>
      <c r="P1601" s="835">
        <v>414.27</v>
      </c>
      <c r="Q1601" s="837">
        <v>0.36000000000000004</v>
      </c>
      <c r="R1601" s="832">
        <v>9</v>
      </c>
      <c r="S1601" s="837">
        <v>0.36</v>
      </c>
      <c r="T1601" s="836">
        <v>9</v>
      </c>
      <c r="U1601" s="838">
        <v>0.36734693877551022</v>
      </c>
    </row>
    <row r="1602" spans="1:21" ht="14.4" customHeight="1" x14ac:dyDescent="0.3">
      <c r="A1602" s="831">
        <v>12</v>
      </c>
      <c r="B1602" s="832" t="s">
        <v>1253</v>
      </c>
      <c r="C1602" s="832" t="s">
        <v>1263</v>
      </c>
      <c r="D1602" s="833" t="s">
        <v>2930</v>
      </c>
      <c r="E1602" s="834" t="s">
        <v>1285</v>
      </c>
      <c r="F1602" s="832" t="s">
        <v>1254</v>
      </c>
      <c r="G1602" s="832" t="s">
        <v>1424</v>
      </c>
      <c r="H1602" s="832" t="s">
        <v>586</v>
      </c>
      <c r="I1602" s="832" t="s">
        <v>1425</v>
      </c>
      <c r="J1602" s="832" t="s">
        <v>1426</v>
      </c>
      <c r="K1602" s="832" t="s">
        <v>1427</v>
      </c>
      <c r="L1602" s="835">
        <v>741.88</v>
      </c>
      <c r="M1602" s="835">
        <v>2967.52</v>
      </c>
      <c r="N1602" s="832">
        <v>4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12</v>
      </c>
      <c r="B1603" s="832" t="s">
        <v>1253</v>
      </c>
      <c r="C1603" s="832" t="s">
        <v>1263</v>
      </c>
      <c r="D1603" s="833" t="s">
        <v>2930</v>
      </c>
      <c r="E1603" s="834" t="s">
        <v>1285</v>
      </c>
      <c r="F1603" s="832" t="s">
        <v>1254</v>
      </c>
      <c r="G1603" s="832" t="s">
        <v>1424</v>
      </c>
      <c r="H1603" s="832" t="s">
        <v>586</v>
      </c>
      <c r="I1603" s="832" t="s">
        <v>1428</v>
      </c>
      <c r="J1603" s="832" t="s">
        <v>1426</v>
      </c>
      <c r="K1603" s="832" t="s">
        <v>1429</v>
      </c>
      <c r="L1603" s="835">
        <v>1154.81</v>
      </c>
      <c r="M1603" s="835">
        <v>3464.43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12</v>
      </c>
      <c r="B1604" s="832" t="s">
        <v>1253</v>
      </c>
      <c r="C1604" s="832" t="s">
        <v>1263</v>
      </c>
      <c r="D1604" s="833" t="s">
        <v>2930</v>
      </c>
      <c r="E1604" s="834" t="s">
        <v>1285</v>
      </c>
      <c r="F1604" s="832" t="s">
        <v>1254</v>
      </c>
      <c r="G1604" s="832" t="s">
        <v>1424</v>
      </c>
      <c r="H1604" s="832" t="s">
        <v>586</v>
      </c>
      <c r="I1604" s="832" t="s">
        <v>1428</v>
      </c>
      <c r="J1604" s="832" t="s">
        <v>1426</v>
      </c>
      <c r="K1604" s="832" t="s">
        <v>1429</v>
      </c>
      <c r="L1604" s="835">
        <v>1047.94</v>
      </c>
      <c r="M1604" s="835">
        <v>8383.52</v>
      </c>
      <c r="N1604" s="832">
        <v>8</v>
      </c>
      <c r="O1604" s="836">
        <v>1</v>
      </c>
      <c r="P1604" s="835">
        <v>8383.52</v>
      </c>
      <c r="Q1604" s="837">
        <v>1</v>
      </c>
      <c r="R1604" s="832">
        <v>8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12</v>
      </c>
      <c r="B1605" s="832" t="s">
        <v>1253</v>
      </c>
      <c r="C1605" s="832" t="s">
        <v>1263</v>
      </c>
      <c r="D1605" s="833" t="s">
        <v>2930</v>
      </c>
      <c r="E1605" s="834" t="s">
        <v>1285</v>
      </c>
      <c r="F1605" s="832" t="s">
        <v>1254</v>
      </c>
      <c r="G1605" s="832" t="s">
        <v>2538</v>
      </c>
      <c r="H1605" s="832" t="s">
        <v>586</v>
      </c>
      <c r="I1605" s="832" t="s">
        <v>2539</v>
      </c>
      <c r="J1605" s="832" t="s">
        <v>2540</v>
      </c>
      <c r="K1605" s="832" t="s">
        <v>2541</v>
      </c>
      <c r="L1605" s="835">
        <v>0</v>
      </c>
      <c r="M1605" s="835">
        <v>0</v>
      </c>
      <c r="N1605" s="832">
        <v>1</v>
      </c>
      <c r="O1605" s="836">
        <v>1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12</v>
      </c>
      <c r="B1606" s="832" t="s">
        <v>1253</v>
      </c>
      <c r="C1606" s="832" t="s">
        <v>1263</v>
      </c>
      <c r="D1606" s="833" t="s">
        <v>2930</v>
      </c>
      <c r="E1606" s="834" t="s">
        <v>1285</v>
      </c>
      <c r="F1606" s="832" t="s">
        <v>1254</v>
      </c>
      <c r="G1606" s="832" t="s">
        <v>1292</v>
      </c>
      <c r="H1606" s="832" t="s">
        <v>586</v>
      </c>
      <c r="I1606" s="832" t="s">
        <v>2850</v>
      </c>
      <c r="J1606" s="832" t="s">
        <v>2851</v>
      </c>
      <c r="K1606" s="832" t="s">
        <v>2852</v>
      </c>
      <c r="L1606" s="835">
        <v>89.91</v>
      </c>
      <c r="M1606" s="835">
        <v>89.91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12</v>
      </c>
      <c r="B1607" s="832" t="s">
        <v>1253</v>
      </c>
      <c r="C1607" s="832" t="s">
        <v>1263</v>
      </c>
      <c r="D1607" s="833" t="s">
        <v>2930</v>
      </c>
      <c r="E1607" s="834" t="s">
        <v>1285</v>
      </c>
      <c r="F1607" s="832" t="s">
        <v>1254</v>
      </c>
      <c r="G1607" s="832" t="s">
        <v>2010</v>
      </c>
      <c r="H1607" s="832" t="s">
        <v>586</v>
      </c>
      <c r="I1607" s="832" t="s">
        <v>2853</v>
      </c>
      <c r="J1607" s="832" t="s">
        <v>647</v>
      </c>
      <c r="K1607" s="832" t="s">
        <v>2854</v>
      </c>
      <c r="L1607" s="835">
        <v>132.19</v>
      </c>
      <c r="M1607" s="835">
        <v>132.19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12</v>
      </c>
      <c r="B1608" s="832" t="s">
        <v>1253</v>
      </c>
      <c r="C1608" s="832" t="s">
        <v>1263</v>
      </c>
      <c r="D1608" s="833" t="s">
        <v>2930</v>
      </c>
      <c r="E1608" s="834" t="s">
        <v>1285</v>
      </c>
      <c r="F1608" s="832" t="s">
        <v>1254</v>
      </c>
      <c r="G1608" s="832" t="s">
        <v>1811</v>
      </c>
      <c r="H1608" s="832" t="s">
        <v>586</v>
      </c>
      <c r="I1608" s="832" t="s">
        <v>1812</v>
      </c>
      <c r="J1608" s="832" t="s">
        <v>1813</v>
      </c>
      <c r="K1608" s="832" t="s">
        <v>1814</v>
      </c>
      <c r="L1608" s="835">
        <v>111.72</v>
      </c>
      <c r="M1608" s="835">
        <v>223.44</v>
      </c>
      <c r="N1608" s="832">
        <v>2</v>
      </c>
      <c r="O1608" s="836">
        <v>1.5</v>
      </c>
      <c r="P1608" s="835">
        <v>111.72</v>
      </c>
      <c r="Q1608" s="837">
        <v>0.5</v>
      </c>
      <c r="R1608" s="832">
        <v>1</v>
      </c>
      <c r="S1608" s="837">
        <v>0.5</v>
      </c>
      <c r="T1608" s="836">
        <v>1</v>
      </c>
      <c r="U1608" s="838">
        <v>0.66666666666666663</v>
      </c>
    </row>
    <row r="1609" spans="1:21" ht="14.4" customHeight="1" x14ac:dyDescent="0.3">
      <c r="A1609" s="831">
        <v>12</v>
      </c>
      <c r="B1609" s="832" t="s">
        <v>1253</v>
      </c>
      <c r="C1609" s="832" t="s">
        <v>1263</v>
      </c>
      <c r="D1609" s="833" t="s">
        <v>2930</v>
      </c>
      <c r="E1609" s="834" t="s">
        <v>1285</v>
      </c>
      <c r="F1609" s="832" t="s">
        <v>1254</v>
      </c>
      <c r="G1609" s="832" t="s">
        <v>2454</v>
      </c>
      <c r="H1609" s="832" t="s">
        <v>586</v>
      </c>
      <c r="I1609" s="832" t="s">
        <v>2522</v>
      </c>
      <c r="J1609" s="832" t="s">
        <v>2523</v>
      </c>
      <c r="K1609" s="832" t="s">
        <v>2524</v>
      </c>
      <c r="L1609" s="835">
        <v>0</v>
      </c>
      <c r="M1609" s="835">
        <v>0</v>
      </c>
      <c r="N1609" s="832">
        <v>3</v>
      </c>
      <c r="O1609" s="836">
        <v>2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12</v>
      </c>
      <c r="B1610" s="832" t="s">
        <v>1253</v>
      </c>
      <c r="C1610" s="832" t="s">
        <v>1263</v>
      </c>
      <c r="D1610" s="833" t="s">
        <v>2930</v>
      </c>
      <c r="E1610" s="834" t="s">
        <v>1285</v>
      </c>
      <c r="F1610" s="832" t="s">
        <v>1254</v>
      </c>
      <c r="G1610" s="832" t="s">
        <v>2855</v>
      </c>
      <c r="H1610" s="832" t="s">
        <v>586</v>
      </c>
      <c r="I1610" s="832" t="s">
        <v>2856</v>
      </c>
      <c r="J1610" s="832" t="s">
        <v>2857</v>
      </c>
      <c r="K1610" s="832" t="s">
        <v>2858</v>
      </c>
      <c r="L1610" s="835">
        <v>90.95</v>
      </c>
      <c r="M1610" s="835">
        <v>90.95</v>
      </c>
      <c r="N1610" s="832">
        <v>1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12</v>
      </c>
      <c r="B1611" s="832" t="s">
        <v>1253</v>
      </c>
      <c r="C1611" s="832" t="s">
        <v>1263</v>
      </c>
      <c r="D1611" s="833" t="s">
        <v>2930</v>
      </c>
      <c r="E1611" s="834" t="s">
        <v>1285</v>
      </c>
      <c r="F1611" s="832" t="s">
        <v>1254</v>
      </c>
      <c r="G1611" s="832" t="s">
        <v>1347</v>
      </c>
      <c r="H1611" s="832" t="s">
        <v>586</v>
      </c>
      <c r="I1611" s="832" t="s">
        <v>1348</v>
      </c>
      <c r="J1611" s="832" t="s">
        <v>1349</v>
      </c>
      <c r="K1611" s="832" t="s">
        <v>1350</v>
      </c>
      <c r="L1611" s="835">
        <v>174.59</v>
      </c>
      <c r="M1611" s="835">
        <v>174.59</v>
      </c>
      <c r="N1611" s="832">
        <v>1</v>
      </c>
      <c r="O1611" s="836">
        <v>0.5</v>
      </c>
      <c r="P1611" s="835">
        <v>174.59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12</v>
      </c>
      <c r="B1612" s="832" t="s">
        <v>1253</v>
      </c>
      <c r="C1612" s="832" t="s">
        <v>1263</v>
      </c>
      <c r="D1612" s="833" t="s">
        <v>2930</v>
      </c>
      <c r="E1612" s="834" t="s">
        <v>1285</v>
      </c>
      <c r="F1612" s="832" t="s">
        <v>1254</v>
      </c>
      <c r="G1612" s="832" t="s">
        <v>1838</v>
      </c>
      <c r="H1612" s="832" t="s">
        <v>586</v>
      </c>
      <c r="I1612" s="832" t="s">
        <v>1839</v>
      </c>
      <c r="J1612" s="832" t="s">
        <v>1840</v>
      </c>
      <c r="K1612" s="832" t="s">
        <v>1841</v>
      </c>
      <c r="L1612" s="835">
        <v>59.92</v>
      </c>
      <c r="M1612" s="835">
        <v>1018.64</v>
      </c>
      <c r="N1612" s="832">
        <v>17</v>
      </c>
      <c r="O1612" s="836">
        <v>4</v>
      </c>
      <c r="P1612" s="835">
        <v>539.28</v>
      </c>
      <c r="Q1612" s="837">
        <v>0.52941176470588236</v>
      </c>
      <c r="R1612" s="832">
        <v>9</v>
      </c>
      <c r="S1612" s="837">
        <v>0.52941176470588236</v>
      </c>
      <c r="T1612" s="836">
        <v>2</v>
      </c>
      <c r="U1612" s="838">
        <v>0.5</v>
      </c>
    </row>
    <row r="1613" spans="1:21" ht="14.4" customHeight="1" x14ac:dyDescent="0.3">
      <c r="A1613" s="831">
        <v>12</v>
      </c>
      <c r="B1613" s="832" t="s">
        <v>1253</v>
      </c>
      <c r="C1613" s="832" t="s">
        <v>1263</v>
      </c>
      <c r="D1613" s="833" t="s">
        <v>2930</v>
      </c>
      <c r="E1613" s="834" t="s">
        <v>1285</v>
      </c>
      <c r="F1613" s="832" t="s">
        <v>1254</v>
      </c>
      <c r="G1613" s="832" t="s">
        <v>1838</v>
      </c>
      <c r="H1613" s="832" t="s">
        <v>586</v>
      </c>
      <c r="I1613" s="832" t="s">
        <v>2363</v>
      </c>
      <c r="J1613" s="832" t="s">
        <v>2018</v>
      </c>
      <c r="K1613" s="832" t="s">
        <v>2019</v>
      </c>
      <c r="L1613" s="835">
        <v>119.84</v>
      </c>
      <c r="M1613" s="835">
        <v>958.72</v>
      </c>
      <c r="N1613" s="832">
        <v>8</v>
      </c>
      <c r="O1613" s="836">
        <v>3</v>
      </c>
      <c r="P1613" s="835">
        <v>359.52</v>
      </c>
      <c r="Q1613" s="837">
        <v>0.37499999999999994</v>
      </c>
      <c r="R1613" s="832">
        <v>3</v>
      </c>
      <c r="S1613" s="837">
        <v>0.375</v>
      </c>
      <c r="T1613" s="836">
        <v>1</v>
      </c>
      <c r="U1613" s="838">
        <v>0.33333333333333331</v>
      </c>
    </row>
    <row r="1614" spans="1:21" ht="14.4" customHeight="1" x14ac:dyDescent="0.3">
      <c r="A1614" s="831">
        <v>12</v>
      </c>
      <c r="B1614" s="832" t="s">
        <v>1253</v>
      </c>
      <c r="C1614" s="832" t="s">
        <v>1263</v>
      </c>
      <c r="D1614" s="833" t="s">
        <v>2930</v>
      </c>
      <c r="E1614" s="834" t="s">
        <v>1285</v>
      </c>
      <c r="F1614" s="832" t="s">
        <v>1254</v>
      </c>
      <c r="G1614" s="832" t="s">
        <v>2859</v>
      </c>
      <c r="H1614" s="832" t="s">
        <v>586</v>
      </c>
      <c r="I1614" s="832" t="s">
        <v>2860</v>
      </c>
      <c r="J1614" s="832" t="s">
        <v>2861</v>
      </c>
      <c r="K1614" s="832" t="s">
        <v>2862</v>
      </c>
      <c r="L1614" s="835">
        <v>0</v>
      </c>
      <c r="M1614" s="835">
        <v>0</v>
      </c>
      <c r="N1614" s="832">
        <v>2</v>
      </c>
      <c r="O1614" s="836">
        <v>0.5</v>
      </c>
      <c r="P1614" s="835">
        <v>0</v>
      </c>
      <c r="Q1614" s="837"/>
      <c r="R1614" s="832">
        <v>2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12</v>
      </c>
      <c r="B1615" s="832" t="s">
        <v>1253</v>
      </c>
      <c r="C1615" s="832" t="s">
        <v>1263</v>
      </c>
      <c r="D1615" s="833" t="s">
        <v>2930</v>
      </c>
      <c r="E1615" s="834" t="s">
        <v>1285</v>
      </c>
      <c r="F1615" s="832" t="s">
        <v>1254</v>
      </c>
      <c r="G1615" s="832" t="s">
        <v>1385</v>
      </c>
      <c r="H1615" s="832" t="s">
        <v>586</v>
      </c>
      <c r="I1615" s="832" t="s">
        <v>1386</v>
      </c>
      <c r="J1615" s="832" t="s">
        <v>1387</v>
      </c>
      <c r="K1615" s="832" t="s">
        <v>1388</v>
      </c>
      <c r="L1615" s="835">
        <v>432.12</v>
      </c>
      <c r="M1615" s="835">
        <v>1296.3600000000001</v>
      </c>
      <c r="N1615" s="832">
        <v>3</v>
      </c>
      <c r="O1615" s="836">
        <v>1</v>
      </c>
      <c r="P1615" s="835">
        <v>1296.3600000000001</v>
      </c>
      <c r="Q1615" s="837">
        <v>1</v>
      </c>
      <c r="R1615" s="832">
        <v>3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12</v>
      </c>
      <c r="B1616" s="832" t="s">
        <v>1253</v>
      </c>
      <c r="C1616" s="832" t="s">
        <v>1263</v>
      </c>
      <c r="D1616" s="833" t="s">
        <v>2930</v>
      </c>
      <c r="E1616" s="834" t="s">
        <v>1285</v>
      </c>
      <c r="F1616" s="832" t="s">
        <v>1254</v>
      </c>
      <c r="G1616" s="832" t="s">
        <v>1385</v>
      </c>
      <c r="H1616" s="832" t="s">
        <v>586</v>
      </c>
      <c r="I1616" s="832" t="s">
        <v>2682</v>
      </c>
      <c r="J1616" s="832" t="s">
        <v>1485</v>
      </c>
      <c r="K1616" s="832" t="s">
        <v>2683</v>
      </c>
      <c r="L1616" s="835">
        <v>116.43</v>
      </c>
      <c r="M1616" s="835">
        <v>1047.8700000000001</v>
      </c>
      <c r="N1616" s="832">
        <v>9</v>
      </c>
      <c r="O1616" s="836">
        <v>2.5</v>
      </c>
      <c r="P1616" s="835">
        <v>582.15000000000009</v>
      </c>
      <c r="Q1616" s="837">
        <v>0.55555555555555558</v>
      </c>
      <c r="R1616" s="832">
        <v>5</v>
      </c>
      <c r="S1616" s="837">
        <v>0.55555555555555558</v>
      </c>
      <c r="T1616" s="836">
        <v>2</v>
      </c>
      <c r="U1616" s="838">
        <v>0.8</v>
      </c>
    </row>
    <row r="1617" spans="1:21" ht="14.4" customHeight="1" x14ac:dyDescent="0.3">
      <c r="A1617" s="831">
        <v>12</v>
      </c>
      <c r="B1617" s="832" t="s">
        <v>1253</v>
      </c>
      <c r="C1617" s="832" t="s">
        <v>1263</v>
      </c>
      <c r="D1617" s="833" t="s">
        <v>2930</v>
      </c>
      <c r="E1617" s="834" t="s">
        <v>1285</v>
      </c>
      <c r="F1617" s="832" t="s">
        <v>1254</v>
      </c>
      <c r="G1617" s="832" t="s">
        <v>1385</v>
      </c>
      <c r="H1617" s="832" t="s">
        <v>586</v>
      </c>
      <c r="I1617" s="832" t="s">
        <v>2020</v>
      </c>
      <c r="J1617" s="832" t="s">
        <v>1491</v>
      </c>
      <c r="K1617" s="832" t="s">
        <v>1690</v>
      </c>
      <c r="L1617" s="835">
        <v>89.88</v>
      </c>
      <c r="M1617" s="835">
        <v>539.28</v>
      </c>
      <c r="N1617" s="832">
        <v>6</v>
      </c>
      <c r="O1617" s="836">
        <v>1</v>
      </c>
      <c r="P1617" s="835">
        <v>269.64</v>
      </c>
      <c r="Q1617" s="837">
        <v>0.5</v>
      </c>
      <c r="R1617" s="832">
        <v>3</v>
      </c>
      <c r="S1617" s="837">
        <v>0.5</v>
      </c>
      <c r="T1617" s="836">
        <v>0.5</v>
      </c>
      <c r="U1617" s="838">
        <v>0.5</v>
      </c>
    </row>
    <row r="1618" spans="1:21" ht="14.4" customHeight="1" x14ac:dyDescent="0.3">
      <c r="A1618" s="831">
        <v>12</v>
      </c>
      <c r="B1618" s="832" t="s">
        <v>1253</v>
      </c>
      <c r="C1618" s="832" t="s">
        <v>1263</v>
      </c>
      <c r="D1618" s="833" t="s">
        <v>2930</v>
      </c>
      <c r="E1618" s="834" t="s">
        <v>1285</v>
      </c>
      <c r="F1618" s="832" t="s">
        <v>1254</v>
      </c>
      <c r="G1618" s="832" t="s">
        <v>1508</v>
      </c>
      <c r="H1618" s="832" t="s">
        <v>586</v>
      </c>
      <c r="I1618" s="832" t="s">
        <v>1509</v>
      </c>
      <c r="J1618" s="832" t="s">
        <v>1510</v>
      </c>
      <c r="K1618" s="832" t="s">
        <v>1511</v>
      </c>
      <c r="L1618" s="835">
        <v>1543.27</v>
      </c>
      <c r="M1618" s="835">
        <v>12346.16</v>
      </c>
      <c r="N1618" s="832">
        <v>8</v>
      </c>
      <c r="O1618" s="836">
        <v>5.5</v>
      </c>
      <c r="P1618" s="835">
        <v>7716.35</v>
      </c>
      <c r="Q1618" s="837">
        <v>0.625</v>
      </c>
      <c r="R1618" s="832">
        <v>5</v>
      </c>
      <c r="S1618" s="837">
        <v>0.625</v>
      </c>
      <c r="T1618" s="836">
        <v>3</v>
      </c>
      <c r="U1618" s="838">
        <v>0.54545454545454541</v>
      </c>
    </row>
    <row r="1619" spans="1:21" ht="14.4" customHeight="1" x14ac:dyDescent="0.3">
      <c r="A1619" s="831">
        <v>12</v>
      </c>
      <c r="B1619" s="832" t="s">
        <v>1253</v>
      </c>
      <c r="C1619" s="832" t="s">
        <v>1263</v>
      </c>
      <c r="D1619" s="833" t="s">
        <v>2930</v>
      </c>
      <c r="E1619" s="834" t="s">
        <v>1285</v>
      </c>
      <c r="F1619" s="832" t="s">
        <v>1254</v>
      </c>
      <c r="G1619" s="832" t="s">
        <v>1508</v>
      </c>
      <c r="H1619" s="832" t="s">
        <v>628</v>
      </c>
      <c r="I1619" s="832" t="s">
        <v>1694</v>
      </c>
      <c r="J1619" s="832" t="s">
        <v>1695</v>
      </c>
      <c r="K1619" s="832" t="s">
        <v>1511</v>
      </c>
      <c r="L1619" s="835">
        <v>1543.26</v>
      </c>
      <c r="M1619" s="835">
        <v>4629.78</v>
      </c>
      <c r="N1619" s="832">
        <v>3</v>
      </c>
      <c r="O1619" s="836">
        <v>2.5</v>
      </c>
      <c r="P1619" s="835">
        <v>3086.52</v>
      </c>
      <c r="Q1619" s="837">
        <v>0.66666666666666674</v>
      </c>
      <c r="R1619" s="832">
        <v>2</v>
      </c>
      <c r="S1619" s="837">
        <v>0.66666666666666663</v>
      </c>
      <c r="T1619" s="836">
        <v>1.5</v>
      </c>
      <c r="U1619" s="838">
        <v>0.6</v>
      </c>
    </row>
    <row r="1620" spans="1:21" ht="14.4" customHeight="1" x14ac:dyDescent="0.3">
      <c r="A1620" s="831">
        <v>12</v>
      </c>
      <c r="B1620" s="832" t="s">
        <v>1253</v>
      </c>
      <c r="C1620" s="832" t="s">
        <v>1263</v>
      </c>
      <c r="D1620" s="833" t="s">
        <v>2930</v>
      </c>
      <c r="E1620" s="834" t="s">
        <v>1285</v>
      </c>
      <c r="F1620" s="832" t="s">
        <v>1254</v>
      </c>
      <c r="G1620" s="832" t="s">
        <v>1307</v>
      </c>
      <c r="H1620" s="832" t="s">
        <v>586</v>
      </c>
      <c r="I1620" s="832" t="s">
        <v>1358</v>
      </c>
      <c r="J1620" s="832" t="s">
        <v>983</v>
      </c>
      <c r="K1620" s="832" t="s">
        <v>1310</v>
      </c>
      <c r="L1620" s="835">
        <v>42.54</v>
      </c>
      <c r="M1620" s="835">
        <v>127.62</v>
      </c>
      <c r="N1620" s="832">
        <v>3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12</v>
      </c>
      <c r="B1621" s="832" t="s">
        <v>1253</v>
      </c>
      <c r="C1621" s="832" t="s">
        <v>1263</v>
      </c>
      <c r="D1621" s="833" t="s">
        <v>2930</v>
      </c>
      <c r="E1621" s="834" t="s">
        <v>1285</v>
      </c>
      <c r="F1621" s="832" t="s">
        <v>1254</v>
      </c>
      <c r="G1621" s="832" t="s">
        <v>1307</v>
      </c>
      <c r="H1621" s="832" t="s">
        <v>586</v>
      </c>
      <c r="I1621" s="832" t="s">
        <v>2841</v>
      </c>
      <c r="J1621" s="832" t="s">
        <v>983</v>
      </c>
      <c r="K1621" s="832" t="s">
        <v>2842</v>
      </c>
      <c r="L1621" s="835">
        <v>60.28</v>
      </c>
      <c r="M1621" s="835">
        <v>60.28</v>
      </c>
      <c r="N1621" s="832">
        <v>1</v>
      </c>
      <c r="O1621" s="836">
        <v>1</v>
      </c>
      <c r="P1621" s="835">
        <v>60.28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12</v>
      </c>
      <c r="B1622" s="832" t="s">
        <v>1253</v>
      </c>
      <c r="C1622" s="832" t="s">
        <v>1263</v>
      </c>
      <c r="D1622" s="833" t="s">
        <v>2930</v>
      </c>
      <c r="E1622" s="834" t="s">
        <v>1285</v>
      </c>
      <c r="F1622" s="832" t="s">
        <v>1254</v>
      </c>
      <c r="G1622" s="832" t="s">
        <v>1307</v>
      </c>
      <c r="H1622" s="832" t="s">
        <v>586</v>
      </c>
      <c r="I1622" s="832" t="s">
        <v>1351</v>
      </c>
      <c r="J1622" s="832" t="s">
        <v>1309</v>
      </c>
      <c r="K1622" s="832" t="s">
        <v>1352</v>
      </c>
      <c r="L1622" s="835">
        <v>59.56</v>
      </c>
      <c r="M1622" s="835">
        <v>119.12</v>
      </c>
      <c r="N1622" s="832">
        <v>2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12</v>
      </c>
      <c r="B1623" s="832" t="s">
        <v>1253</v>
      </c>
      <c r="C1623" s="832" t="s">
        <v>1263</v>
      </c>
      <c r="D1623" s="833" t="s">
        <v>2930</v>
      </c>
      <c r="E1623" s="834" t="s">
        <v>1285</v>
      </c>
      <c r="F1623" s="832" t="s">
        <v>1254</v>
      </c>
      <c r="G1623" s="832" t="s">
        <v>1514</v>
      </c>
      <c r="H1623" s="832" t="s">
        <v>586</v>
      </c>
      <c r="I1623" s="832" t="s">
        <v>1515</v>
      </c>
      <c r="J1623" s="832" t="s">
        <v>1516</v>
      </c>
      <c r="K1623" s="832" t="s">
        <v>1517</v>
      </c>
      <c r="L1623" s="835">
        <v>333.68</v>
      </c>
      <c r="M1623" s="835">
        <v>667.36</v>
      </c>
      <c r="N1623" s="832">
        <v>2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12</v>
      </c>
      <c r="B1624" s="832" t="s">
        <v>1253</v>
      </c>
      <c r="C1624" s="832" t="s">
        <v>1263</v>
      </c>
      <c r="D1624" s="833" t="s">
        <v>2930</v>
      </c>
      <c r="E1624" s="834" t="s">
        <v>1285</v>
      </c>
      <c r="F1624" s="832" t="s">
        <v>1254</v>
      </c>
      <c r="G1624" s="832" t="s">
        <v>1514</v>
      </c>
      <c r="H1624" s="832" t="s">
        <v>628</v>
      </c>
      <c r="I1624" s="832" t="s">
        <v>1140</v>
      </c>
      <c r="J1624" s="832" t="s">
        <v>721</v>
      </c>
      <c r="K1624" s="832" t="s">
        <v>1141</v>
      </c>
      <c r="L1624" s="835">
        <v>300.31</v>
      </c>
      <c r="M1624" s="835">
        <v>1201.24</v>
      </c>
      <c r="N1624" s="832">
        <v>4</v>
      </c>
      <c r="O1624" s="836">
        <v>2</v>
      </c>
      <c r="P1624" s="835">
        <v>900.93000000000006</v>
      </c>
      <c r="Q1624" s="837">
        <v>0.75</v>
      </c>
      <c r="R1624" s="832">
        <v>3</v>
      </c>
      <c r="S1624" s="837">
        <v>0.75</v>
      </c>
      <c r="T1624" s="836">
        <v>1</v>
      </c>
      <c r="U1624" s="838">
        <v>0.5</v>
      </c>
    </row>
    <row r="1625" spans="1:21" ht="14.4" customHeight="1" x14ac:dyDescent="0.3">
      <c r="A1625" s="831">
        <v>12</v>
      </c>
      <c r="B1625" s="832" t="s">
        <v>1253</v>
      </c>
      <c r="C1625" s="832" t="s">
        <v>1263</v>
      </c>
      <c r="D1625" s="833" t="s">
        <v>2930</v>
      </c>
      <c r="E1625" s="834" t="s">
        <v>1285</v>
      </c>
      <c r="F1625" s="832" t="s">
        <v>1254</v>
      </c>
      <c r="G1625" s="832" t="s">
        <v>2486</v>
      </c>
      <c r="H1625" s="832" t="s">
        <v>586</v>
      </c>
      <c r="I1625" s="832" t="s">
        <v>2487</v>
      </c>
      <c r="J1625" s="832" t="s">
        <v>2488</v>
      </c>
      <c r="K1625" s="832" t="s">
        <v>1841</v>
      </c>
      <c r="L1625" s="835">
        <v>100.1</v>
      </c>
      <c r="M1625" s="835">
        <v>200.2</v>
      </c>
      <c r="N1625" s="832">
        <v>2</v>
      </c>
      <c r="O1625" s="836">
        <v>2</v>
      </c>
      <c r="P1625" s="835">
        <v>100.1</v>
      </c>
      <c r="Q1625" s="837">
        <v>0.5</v>
      </c>
      <c r="R1625" s="832">
        <v>1</v>
      </c>
      <c r="S1625" s="837">
        <v>0.5</v>
      </c>
      <c r="T1625" s="836">
        <v>1</v>
      </c>
      <c r="U1625" s="838">
        <v>0.5</v>
      </c>
    </row>
    <row r="1626" spans="1:21" ht="14.4" customHeight="1" x14ac:dyDescent="0.3">
      <c r="A1626" s="831">
        <v>12</v>
      </c>
      <c r="B1626" s="832" t="s">
        <v>1253</v>
      </c>
      <c r="C1626" s="832" t="s">
        <v>1263</v>
      </c>
      <c r="D1626" s="833" t="s">
        <v>2930</v>
      </c>
      <c r="E1626" s="834" t="s">
        <v>1285</v>
      </c>
      <c r="F1626" s="832" t="s">
        <v>1254</v>
      </c>
      <c r="G1626" s="832" t="s">
        <v>1869</v>
      </c>
      <c r="H1626" s="832" t="s">
        <v>586</v>
      </c>
      <c r="I1626" s="832" t="s">
        <v>1870</v>
      </c>
      <c r="J1626" s="832" t="s">
        <v>1871</v>
      </c>
      <c r="K1626" s="832" t="s">
        <v>1872</v>
      </c>
      <c r="L1626" s="835">
        <v>25.12</v>
      </c>
      <c r="M1626" s="835">
        <v>50.24</v>
      </c>
      <c r="N1626" s="832">
        <v>2</v>
      </c>
      <c r="O1626" s="836">
        <v>2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12</v>
      </c>
      <c r="B1627" s="832" t="s">
        <v>1253</v>
      </c>
      <c r="C1627" s="832" t="s">
        <v>1263</v>
      </c>
      <c r="D1627" s="833" t="s">
        <v>2930</v>
      </c>
      <c r="E1627" s="834" t="s">
        <v>1285</v>
      </c>
      <c r="F1627" s="832" t="s">
        <v>1254</v>
      </c>
      <c r="G1627" s="832" t="s">
        <v>1521</v>
      </c>
      <c r="H1627" s="832" t="s">
        <v>586</v>
      </c>
      <c r="I1627" s="832" t="s">
        <v>1522</v>
      </c>
      <c r="J1627" s="832" t="s">
        <v>1523</v>
      </c>
      <c r="K1627" s="832" t="s">
        <v>1524</v>
      </c>
      <c r="L1627" s="835">
        <v>224.69</v>
      </c>
      <c r="M1627" s="835">
        <v>449.38</v>
      </c>
      <c r="N1627" s="832">
        <v>2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12</v>
      </c>
      <c r="B1628" s="832" t="s">
        <v>1253</v>
      </c>
      <c r="C1628" s="832" t="s">
        <v>1263</v>
      </c>
      <c r="D1628" s="833" t="s">
        <v>2930</v>
      </c>
      <c r="E1628" s="834" t="s">
        <v>1285</v>
      </c>
      <c r="F1628" s="832" t="s">
        <v>1254</v>
      </c>
      <c r="G1628" s="832" t="s">
        <v>1304</v>
      </c>
      <c r="H1628" s="832" t="s">
        <v>628</v>
      </c>
      <c r="I1628" s="832" t="s">
        <v>1157</v>
      </c>
      <c r="J1628" s="832" t="s">
        <v>931</v>
      </c>
      <c r="K1628" s="832" t="s">
        <v>1158</v>
      </c>
      <c r="L1628" s="835">
        <v>154.36000000000001</v>
      </c>
      <c r="M1628" s="835">
        <v>154.36000000000001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12</v>
      </c>
      <c r="B1629" s="832" t="s">
        <v>1253</v>
      </c>
      <c r="C1629" s="832" t="s">
        <v>1263</v>
      </c>
      <c r="D1629" s="833" t="s">
        <v>2930</v>
      </c>
      <c r="E1629" s="834" t="s">
        <v>1285</v>
      </c>
      <c r="F1629" s="832" t="s">
        <v>1254</v>
      </c>
      <c r="G1629" s="832" t="s">
        <v>1737</v>
      </c>
      <c r="H1629" s="832" t="s">
        <v>586</v>
      </c>
      <c r="I1629" s="832" t="s">
        <v>2071</v>
      </c>
      <c r="J1629" s="832" t="s">
        <v>1739</v>
      </c>
      <c r="K1629" s="832" t="s">
        <v>1740</v>
      </c>
      <c r="L1629" s="835">
        <v>107.27</v>
      </c>
      <c r="M1629" s="835">
        <v>214.54</v>
      </c>
      <c r="N1629" s="832">
        <v>2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12</v>
      </c>
      <c r="B1630" s="832" t="s">
        <v>1253</v>
      </c>
      <c r="C1630" s="832" t="s">
        <v>1263</v>
      </c>
      <c r="D1630" s="833" t="s">
        <v>2930</v>
      </c>
      <c r="E1630" s="834" t="s">
        <v>1285</v>
      </c>
      <c r="F1630" s="832" t="s">
        <v>1255</v>
      </c>
      <c r="G1630" s="832" t="s">
        <v>1741</v>
      </c>
      <c r="H1630" s="832" t="s">
        <v>586</v>
      </c>
      <c r="I1630" s="832" t="s">
        <v>2843</v>
      </c>
      <c r="J1630" s="832" t="s">
        <v>1743</v>
      </c>
      <c r="K1630" s="832"/>
      <c r="L1630" s="835">
        <v>0</v>
      </c>
      <c r="M1630" s="835">
        <v>0</v>
      </c>
      <c r="N1630" s="832">
        <v>2</v>
      </c>
      <c r="O1630" s="836">
        <v>2</v>
      </c>
      <c r="P1630" s="835">
        <v>0</v>
      </c>
      <c r="Q1630" s="837"/>
      <c r="R1630" s="832">
        <v>1</v>
      </c>
      <c r="S1630" s="837">
        <v>0.5</v>
      </c>
      <c r="T1630" s="836">
        <v>1</v>
      </c>
      <c r="U1630" s="838">
        <v>0.5</v>
      </c>
    </row>
    <row r="1631" spans="1:21" ht="14.4" customHeight="1" x14ac:dyDescent="0.3">
      <c r="A1631" s="831">
        <v>12</v>
      </c>
      <c r="B1631" s="832" t="s">
        <v>1253</v>
      </c>
      <c r="C1631" s="832" t="s">
        <v>1263</v>
      </c>
      <c r="D1631" s="833" t="s">
        <v>2930</v>
      </c>
      <c r="E1631" s="834" t="s">
        <v>1285</v>
      </c>
      <c r="F1631" s="832" t="s">
        <v>1256</v>
      </c>
      <c r="G1631" s="832" t="s">
        <v>1300</v>
      </c>
      <c r="H1631" s="832" t="s">
        <v>586</v>
      </c>
      <c r="I1631" s="832" t="s">
        <v>2863</v>
      </c>
      <c r="J1631" s="832" t="s">
        <v>2864</v>
      </c>
      <c r="K1631" s="832" t="s">
        <v>2865</v>
      </c>
      <c r="L1631" s="835">
        <v>342.72</v>
      </c>
      <c r="M1631" s="835">
        <v>3427.2000000000003</v>
      </c>
      <c r="N1631" s="832">
        <v>10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12</v>
      </c>
      <c r="B1632" s="832" t="s">
        <v>1253</v>
      </c>
      <c r="C1632" s="832" t="s">
        <v>1263</v>
      </c>
      <c r="D1632" s="833" t="s">
        <v>2930</v>
      </c>
      <c r="E1632" s="834" t="s">
        <v>1285</v>
      </c>
      <c r="F1632" s="832" t="s">
        <v>1256</v>
      </c>
      <c r="G1632" s="832" t="s">
        <v>1615</v>
      </c>
      <c r="H1632" s="832" t="s">
        <v>586</v>
      </c>
      <c r="I1632" s="832" t="s">
        <v>2866</v>
      </c>
      <c r="J1632" s="832" t="s">
        <v>2867</v>
      </c>
      <c r="K1632" s="832" t="s">
        <v>2868</v>
      </c>
      <c r="L1632" s="835">
        <v>1500</v>
      </c>
      <c r="M1632" s="835">
        <v>22500</v>
      </c>
      <c r="N1632" s="832">
        <v>15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12</v>
      </c>
      <c r="B1633" s="832" t="s">
        <v>1253</v>
      </c>
      <c r="C1633" s="832" t="s">
        <v>1263</v>
      </c>
      <c r="D1633" s="833" t="s">
        <v>2930</v>
      </c>
      <c r="E1633" s="834" t="s">
        <v>1286</v>
      </c>
      <c r="F1633" s="832" t="s">
        <v>1254</v>
      </c>
      <c r="G1633" s="832" t="s">
        <v>2869</v>
      </c>
      <c r="H1633" s="832" t="s">
        <v>586</v>
      </c>
      <c r="I1633" s="832" t="s">
        <v>2870</v>
      </c>
      <c r="J1633" s="832" t="s">
        <v>2871</v>
      </c>
      <c r="K1633" s="832" t="s">
        <v>2521</v>
      </c>
      <c r="L1633" s="835">
        <v>80.23</v>
      </c>
      <c r="M1633" s="835">
        <v>80.23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12</v>
      </c>
      <c r="B1634" s="832" t="s">
        <v>1253</v>
      </c>
      <c r="C1634" s="832" t="s">
        <v>1263</v>
      </c>
      <c r="D1634" s="833" t="s">
        <v>2930</v>
      </c>
      <c r="E1634" s="834" t="s">
        <v>1286</v>
      </c>
      <c r="F1634" s="832" t="s">
        <v>1254</v>
      </c>
      <c r="G1634" s="832" t="s">
        <v>1315</v>
      </c>
      <c r="H1634" s="832" t="s">
        <v>586</v>
      </c>
      <c r="I1634" s="832" t="s">
        <v>2872</v>
      </c>
      <c r="J1634" s="832" t="s">
        <v>1775</v>
      </c>
      <c r="K1634" s="832" t="s">
        <v>2873</v>
      </c>
      <c r="L1634" s="835">
        <v>42.63</v>
      </c>
      <c r="M1634" s="835">
        <v>42.63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12</v>
      </c>
      <c r="B1635" s="832" t="s">
        <v>1253</v>
      </c>
      <c r="C1635" s="832" t="s">
        <v>1263</v>
      </c>
      <c r="D1635" s="833" t="s">
        <v>2930</v>
      </c>
      <c r="E1635" s="834" t="s">
        <v>1286</v>
      </c>
      <c r="F1635" s="832" t="s">
        <v>1254</v>
      </c>
      <c r="G1635" s="832" t="s">
        <v>1447</v>
      </c>
      <c r="H1635" s="832" t="s">
        <v>586</v>
      </c>
      <c r="I1635" s="832" t="s">
        <v>1451</v>
      </c>
      <c r="J1635" s="832" t="s">
        <v>1449</v>
      </c>
      <c r="K1635" s="832" t="s">
        <v>1452</v>
      </c>
      <c r="L1635" s="835">
        <v>717.59</v>
      </c>
      <c r="M1635" s="835">
        <v>717.59</v>
      </c>
      <c r="N1635" s="832">
        <v>1</v>
      </c>
      <c r="O1635" s="836">
        <v>1</v>
      </c>
      <c r="P1635" s="835">
        <v>717.59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12</v>
      </c>
      <c r="B1636" s="832" t="s">
        <v>1253</v>
      </c>
      <c r="C1636" s="832" t="s">
        <v>1263</v>
      </c>
      <c r="D1636" s="833" t="s">
        <v>2930</v>
      </c>
      <c r="E1636" s="834" t="s">
        <v>1286</v>
      </c>
      <c r="F1636" s="832" t="s">
        <v>1254</v>
      </c>
      <c r="G1636" s="832" t="s">
        <v>2538</v>
      </c>
      <c r="H1636" s="832" t="s">
        <v>586</v>
      </c>
      <c r="I1636" s="832" t="s">
        <v>2539</v>
      </c>
      <c r="J1636" s="832" t="s">
        <v>2540</v>
      </c>
      <c r="K1636" s="832" t="s">
        <v>2541</v>
      </c>
      <c r="L1636" s="835">
        <v>0</v>
      </c>
      <c r="M1636" s="835">
        <v>0</v>
      </c>
      <c r="N1636" s="832">
        <v>1</v>
      </c>
      <c r="O1636" s="836">
        <v>1</v>
      </c>
      <c r="P1636" s="835">
        <v>0</v>
      </c>
      <c r="Q1636" s="837"/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12</v>
      </c>
      <c r="B1637" s="832" t="s">
        <v>1253</v>
      </c>
      <c r="C1637" s="832" t="s">
        <v>1263</v>
      </c>
      <c r="D1637" s="833" t="s">
        <v>2930</v>
      </c>
      <c r="E1637" s="834" t="s">
        <v>1286</v>
      </c>
      <c r="F1637" s="832" t="s">
        <v>1254</v>
      </c>
      <c r="G1637" s="832" t="s">
        <v>2518</v>
      </c>
      <c r="H1637" s="832" t="s">
        <v>586</v>
      </c>
      <c r="I1637" s="832" t="s">
        <v>2519</v>
      </c>
      <c r="J1637" s="832" t="s">
        <v>2520</v>
      </c>
      <c r="K1637" s="832" t="s">
        <v>2521</v>
      </c>
      <c r="L1637" s="835">
        <v>61.97</v>
      </c>
      <c r="M1637" s="835">
        <v>61.97</v>
      </c>
      <c r="N1637" s="832">
        <v>1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12</v>
      </c>
      <c r="B1638" s="832" t="s">
        <v>1253</v>
      </c>
      <c r="C1638" s="832" t="s">
        <v>1263</v>
      </c>
      <c r="D1638" s="833" t="s">
        <v>2930</v>
      </c>
      <c r="E1638" s="834" t="s">
        <v>1286</v>
      </c>
      <c r="F1638" s="832" t="s">
        <v>1254</v>
      </c>
      <c r="G1638" s="832" t="s">
        <v>2454</v>
      </c>
      <c r="H1638" s="832" t="s">
        <v>586</v>
      </c>
      <c r="I1638" s="832" t="s">
        <v>2522</v>
      </c>
      <c r="J1638" s="832" t="s">
        <v>2523</v>
      </c>
      <c r="K1638" s="832" t="s">
        <v>2524</v>
      </c>
      <c r="L1638" s="835">
        <v>0</v>
      </c>
      <c r="M1638" s="835">
        <v>0</v>
      </c>
      <c r="N1638" s="832">
        <v>1</v>
      </c>
      <c r="O1638" s="836">
        <v>0.5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12</v>
      </c>
      <c r="B1639" s="832" t="s">
        <v>1253</v>
      </c>
      <c r="C1639" s="832" t="s">
        <v>1263</v>
      </c>
      <c r="D1639" s="833" t="s">
        <v>2930</v>
      </c>
      <c r="E1639" s="834" t="s">
        <v>1286</v>
      </c>
      <c r="F1639" s="832" t="s">
        <v>1254</v>
      </c>
      <c r="G1639" s="832" t="s">
        <v>2454</v>
      </c>
      <c r="H1639" s="832" t="s">
        <v>586</v>
      </c>
      <c r="I1639" s="832" t="s">
        <v>2874</v>
      </c>
      <c r="J1639" s="832" t="s">
        <v>2523</v>
      </c>
      <c r="K1639" s="832" t="s">
        <v>2875</v>
      </c>
      <c r="L1639" s="835">
        <v>0</v>
      </c>
      <c r="M1639" s="835">
        <v>0</v>
      </c>
      <c r="N1639" s="832">
        <v>1</v>
      </c>
      <c r="O1639" s="836">
        <v>0.5</v>
      </c>
      <c r="P1639" s="835"/>
      <c r="Q1639" s="837"/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12</v>
      </c>
      <c r="B1640" s="832" t="s">
        <v>1253</v>
      </c>
      <c r="C1640" s="832" t="s">
        <v>1263</v>
      </c>
      <c r="D1640" s="833" t="s">
        <v>2930</v>
      </c>
      <c r="E1640" s="834" t="s">
        <v>1286</v>
      </c>
      <c r="F1640" s="832" t="s">
        <v>1254</v>
      </c>
      <c r="G1640" s="832" t="s">
        <v>1838</v>
      </c>
      <c r="H1640" s="832" t="s">
        <v>586</v>
      </c>
      <c r="I1640" s="832" t="s">
        <v>2017</v>
      </c>
      <c r="J1640" s="832" t="s">
        <v>2018</v>
      </c>
      <c r="K1640" s="832" t="s">
        <v>2019</v>
      </c>
      <c r="L1640" s="835">
        <v>119.84</v>
      </c>
      <c r="M1640" s="835">
        <v>359.52</v>
      </c>
      <c r="N1640" s="832">
        <v>3</v>
      </c>
      <c r="O1640" s="836">
        <v>1</v>
      </c>
      <c r="P1640" s="835">
        <v>359.52</v>
      </c>
      <c r="Q1640" s="837">
        <v>1</v>
      </c>
      <c r="R1640" s="832">
        <v>3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12</v>
      </c>
      <c r="B1641" s="832" t="s">
        <v>1253</v>
      </c>
      <c r="C1641" s="832" t="s">
        <v>1263</v>
      </c>
      <c r="D1641" s="833" t="s">
        <v>2930</v>
      </c>
      <c r="E1641" s="834" t="s">
        <v>1286</v>
      </c>
      <c r="F1641" s="832" t="s">
        <v>1254</v>
      </c>
      <c r="G1641" s="832" t="s">
        <v>1385</v>
      </c>
      <c r="H1641" s="832" t="s">
        <v>586</v>
      </c>
      <c r="I1641" s="832" t="s">
        <v>2682</v>
      </c>
      <c r="J1641" s="832" t="s">
        <v>1485</v>
      </c>
      <c r="K1641" s="832" t="s">
        <v>2683</v>
      </c>
      <c r="L1641" s="835">
        <v>116.43</v>
      </c>
      <c r="M1641" s="835">
        <v>931.44</v>
      </c>
      <c r="N1641" s="832">
        <v>8</v>
      </c>
      <c r="O1641" s="836">
        <v>4</v>
      </c>
      <c r="P1641" s="835">
        <v>349.29</v>
      </c>
      <c r="Q1641" s="837">
        <v>0.375</v>
      </c>
      <c r="R1641" s="832">
        <v>3</v>
      </c>
      <c r="S1641" s="837">
        <v>0.375</v>
      </c>
      <c r="T1641" s="836">
        <v>1</v>
      </c>
      <c r="U1641" s="838">
        <v>0.25</v>
      </c>
    </row>
    <row r="1642" spans="1:21" ht="14.4" customHeight="1" x14ac:dyDescent="0.3">
      <c r="A1642" s="831">
        <v>12</v>
      </c>
      <c r="B1642" s="832" t="s">
        <v>1253</v>
      </c>
      <c r="C1642" s="832" t="s">
        <v>1263</v>
      </c>
      <c r="D1642" s="833" t="s">
        <v>2930</v>
      </c>
      <c r="E1642" s="834" t="s">
        <v>1286</v>
      </c>
      <c r="F1642" s="832" t="s">
        <v>1254</v>
      </c>
      <c r="G1642" s="832" t="s">
        <v>1385</v>
      </c>
      <c r="H1642" s="832" t="s">
        <v>586</v>
      </c>
      <c r="I1642" s="832" t="s">
        <v>2876</v>
      </c>
      <c r="J1642" s="832" t="s">
        <v>1485</v>
      </c>
      <c r="K1642" s="832" t="s">
        <v>2683</v>
      </c>
      <c r="L1642" s="835">
        <v>116.43</v>
      </c>
      <c r="M1642" s="835">
        <v>1280.73</v>
      </c>
      <c r="N1642" s="832">
        <v>11</v>
      </c>
      <c r="O1642" s="836">
        <v>3</v>
      </c>
      <c r="P1642" s="835">
        <v>349.29</v>
      </c>
      <c r="Q1642" s="837">
        <v>0.27272727272727276</v>
      </c>
      <c r="R1642" s="832">
        <v>3</v>
      </c>
      <c r="S1642" s="837">
        <v>0.27272727272727271</v>
      </c>
      <c r="T1642" s="836">
        <v>1</v>
      </c>
      <c r="U1642" s="838">
        <v>0.33333333333333331</v>
      </c>
    </row>
    <row r="1643" spans="1:21" ht="14.4" customHeight="1" x14ac:dyDescent="0.3">
      <c r="A1643" s="831">
        <v>12</v>
      </c>
      <c r="B1643" s="832" t="s">
        <v>1253</v>
      </c>
      <c r="C1643" s="832" t="s">
        <v>1263</v>
      </c>
      <c r="D1643" s="833" t="s">
        <v>2930</v>
      </c>
      <c r="E1643" s="834" t="s">
        <v>1286</v>
      </c>
      <c r="F1643" s="832" t="s">
        <v>1254</v>
      </c>
      <c r="G1643" s="832" t="s">
        <v>1307</v>
      </c>
      <c r="H1643" s="832" t="s">
        <v>586</v>
      </c>
      <c r="I1643" s="832" t="s">
        <v>1358</v>
      </c>
      <c r="J1643" s="832" t="s">
        <v>983</v>
      </c>
      <c r="K1643" s="832" t="s">
        <v>1310</v>
      </c>
      <c r="L1643" s="835">
        <v>42.54</v>
      </c>
      <c r="M1643" s="835">
        <v>85.08</v>
      </c>
      <c r="N1643" s="832">
        <v>2</v>
      </c>
      <c r="O1643" s="836">
        <v>2</v>
      </c>
      <c r="P1643" s="835">
        <v>85.08</v>
      </c>
      <c r="Q1643" s="837">
        <v>1</v>
      </c>
      <c r="R1643" s="832">
        <v>2</v>
      </c>
      <c r="S1643" s="837">
        <v>1</v>
      </c>
      <c r="T1643" s="836">
        <v>2</v>
      </c>
      <c r="U1643" s="838">
        <v>1</v>
      </c>
    </row>
    <row r="1644" spans="1:21" ht="14.4" customHeight="1" x14ac:dyDescent="0.3">
      <c r="A1644" s="831">
        <v>12</v>
      </c>
      <c r="B1644" s="832" t="s">
        <v>1253</v>
      </c>
      <c r="C1644" s="832" t="s">
        <v>1263</v>
      </c>
      <c r="D1644" s="833" t="s">
        <v>2930</v>
      </c>
      <c r="E1644" s="834" t="s">
        <v>1286</v>
      </c>
      <c r="F1644" s="832" t="s">
        <v>1254</v>
      </c>
      <c r="G1644" s="832" t="s">
        <v>1514</v>
      </c>
      <c r="H1644" s="832" t="s">
        <v>628</v>
      </c>
      <c r="I1644" s="832" t="s">
        <v>1140</v>
      </c>
      <c r="J1644" s="832" t="s">
        <v>721</v>
      </c>
      <c r="K1644" s="832" t="s">
        <v>1141</v>
      </c>
      <c r="L1644" s="835">
        <v>300.31</v>
      </c>
      <c r="M1644" s="835">
        <v>300.31</v>
      </c>
      <c r="N1644" s="832">
        <v>1</v>
      </c>
      <c r="O1644" s="836">
        <v>1</v>
      </c>
      <c r="P1644" s="835">
        <v>300.31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12</v>
      </c>
      <c r="B1645" s="832" t="s">
        <v>1253</v>
      </c>
      <c r="C1645" s="832" t="s">
        <v>1263</v>
      </c>
      <c r="D1645" s="833" t="s">
        <v>2930</v>
      </c>
      <c r="E1645" s="834" t="s">
        <v>1286</v>
      </c>
      <c r="F1645" s="832" t="s">
        <v>1254</v>
      </c>
      <c r="G1645" s="832" t="s">
        <v>1514</v>
      </c>
      <c r="H1645" s="832" t="s">
        <v>628</v>
      </c>
      <c r="I1645" s="832" t="s">
        <v>1704</v>
      </c>
      <c r="J1645" s="832" t="s">
        <v>721</v>
      </c>
      <c r="K1645" s="832" t="s">
        <v>1705</v>
      </c>
      <c r="L1645" s="835">
        <v>333.68</v>
      </c>
      <c r="M1645" s="835">
        <v>333.68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12</v>
      </c>
      <c r="B1646" s="832" t="s">
        <v>1253</v>
      </c>
      <c r="C1646" s="832" t="s">
        <v>1263</v>
      </c>
      <c r="D1646" s="833" t="s">
        <v>2930</v>
      </c>
      <c r="E1646" s="834" t="s">
        <v>1286</v>
      </c>
      <c r="F1646" s="832" t="s">
        <v>1254</v>
      </c>
      <c r="G1646" s="832" t="s">
        <v>1869</v>
      </c>
      <c r="H1646" s="832" t="s">
        <v>586</v>
      </c>
      <c r="I1646" s="832" t="s">
        <v>2554</v>
      </c>
      <c r="J1646" s="832" t="s">
        <v>2555</v>
      </c>
      <c r="K1646" s="832" t="s">
        <v>2556</v>
      </c>
      <c r="L1646" s="835">
        <v>25.12</v>
      </c>
      <c r="M1646" s="835">
        <v>276.32</v>
      </c>
      <c r="N1646" s="832">
        <v>11</v>
      </c>
      <c r="O1646" s="836">
        <v>11</v>
      </c>
      <c r="P1646" s="835">
        <v>150.72</v>
      </c>
      <c r="Q1646" s="837">
        <v>0.54545454545454541</v>
      </c>
      <c r="R1646" s="832">
        <v>6</v>
      </c>
      <c r="S1646" s="837">
        <v>0.54545454545454541</v>
      </c>
      <c r="T1646" s="836">
        <v>6</v>
      </c>
      <c r="U1646" s="838">
        <v>0.54545454545454541</v>
      </c>
    </row>
    <row r="1647" spans="1:21" ht="14.4" customHeight="1" x14ac:dyDescent="0.3">
      <c r="A1647" s="831">
        <v>12</v>
      </c>
      <c r="B1647" s="832" t="s">
        <v>1253</v>
      </c>
      <c r="C1647" s="832" t="s">
        <v>1263</v>
      </c>
      <c r="D1647" s="833" t="s">
        <v>2930</v>
      </c>
      <c r="E1647" s="834" t="s">
        <v>1286</v>
      </c>
      <c r="F1647" s="832" t="s">
        <v>1254</v>
      </c>
      <c r="G1647" s="832" t="s">
        <v>1726</v>
      </c>
      <c r="H1647" s="832" t="s">
        <v>586</v>
      </c>
      <c r="I1647" s="832" t="s">
        <v>1727</v>
      </c>
      <c r="J1647" s="832" t="s">
        <v>1728</v>
      </c>
      <c r="K1647" s="832" t="s">
        <v>1729</v>
      </c>
      <c r="L1647" s="835">
        <v>33.18</v>
      </c>
      <c r="M1647" s="835">
        <v>33.18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12</v>
      </c>
      <c r="B1648" s="832" t="s">
        <v>1253</v>
      </c>
      <c r="C1648" s="832" t="s">
        <v>1263</v>
      </c>
      <c r="D1648" s="833" t="s">
        <v>2930</v>
      </c>
      <c r="E1648" s="834" t="s">
        <v>1286</v>
      </c>
      <c r="F1648" s="832" t="s">
        <v>1254</v>
      </c>
      <c r="G1648" s="832" t="s">
        <v>1952</v>
      </c>
      <c r="H1648" s="832" t="s">
        <v>628</v>
      </c>
      <c r="I1648" s="832" t="s">
        <v>2566</v>
      </c>
      <c r="J1648" s="832" t="s">
        <v>2567</v>
      </c>
      <c r="K1648" s="832" t="s">
        <v>2568</v>
      </c>
      <c r="L1648" s="835">
        <v>50.32</v>
      </c>
      <c r="M1648" s="835">
        <v>50.32</v>
      </c>
      <c r="N1648" s="832">
        <v>1</v>
      </c>
      <c r="O1648" s="836">
        <v>1</v>
      </c>
      <c r="P1648" s="835">
        <v>50.32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12</v>
      </c>
      <c r="B1649" s="832" t="s">
        <v>1253</v>
      </c>
      <c r="C1649" s="832" t="s">
        <v>1263</v>
      </c>
      <c r="D1649" s="833" t="s">
        <v>2930</v>
      </c>
      <c r="E1649" s="834" t="s">
        <v>1286</v>
      </c>
      <c r="F1649" s="832" t="s">
        <v>1254</v>
      </c>
      <c r="G1649" s="832" t="s">
        <v>2877</v>
      </c>
      <c r="H1649" s="832" t="s">
        <v>586</v>
      </c>
      <c r="I1649" s="832" t="s">
        <v>2878</v>
      </c>
      <c r="J1649" s="832" t="s">
        <v>2879</v>
      </c>
      <c r="K1649" s="832" t="s">
        <v>2880</v>
      </c>
      <c r="L1649" s="835">
        <v>104.29</v>
      </c>
      <c r="M1649" s="835">
        <v>104.29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12</v>
      </c>
      <c r="B1650" s="832" t="s">
        <v>1253</v>
      </c>
      <c r="C1650" s="832" t="s">
        <v>1263</v>
      </c>
      <c r="D1650" s="833" t="s">
        <v>2930</v>
      </c>
      <c r="E1650" s="834" t="s">
        <v>1286</v>
      </c>
      <c r="F1650" s="832" t="s">
        <v>1255</v>
      </c>
      <c r="G1650" s="832" t="s">
        <v>1741</v>
      </c>
      <c r="H1650" s="832" t="s">
        <v>586</v>
      </c>
      <c r="I1650" s="832" t="s">
        <v>2843</v>
      </c>
      <c r="J1650" s="832" t="s">
        <v>1743</v>
      </c>
      <c r="K1650" s="832"/>
      <c r="L1650" s="835">
        <v>0</v>
      </c>
      <c r="M1650" s="835">
        <v>0</v>
      </c>
      <c r="N1650" s="832">
        <v>2</v>
      </c>
      <c r="O1650" s="836">
        <v>2</v>
      </c>
      <c r="P1650" s="835">
        <v>0</v>
      </c>
      <c r="Q1650" s="837"/>
      <c r="R1650" s="832">
        <v>2</v>
      </c>
      <c r="S1650" s="837">
        <v>1</v>
      </c>
      <c r="T1650" s="836">
        <v>2</v>
      </c>
      <c r="U1650" s="838">
        <v>1</v>
      </c>
    </row>
    <row r="1651" spans="1:21" ht="14.4" customHeight="1" x14ac:dyDescent="0.3">
      <c r="A1651" s="831">
        <v>12</v>
      </c>
      <c r="B1651" s="832" t="s">
        <v>1253</v>
      </c>
      <c r="C1651" s="832" t="s">
        <v>1263</v>
      </c>
      <c r="D1651" s="833" t="s">
        <v>2930</v>
      </c>
      <c r="E1651" s="834" t="s">
        <v>1286</v>
      </c>
      <c r="F1651" s="832" t="s">
        <v>1256</v>
      </c>
      <c r="G1651" s="832" t="s">
        <v>1615</v>
      </c>
      <c r="H1651" s="832" t="s">
        <v>586</v>
      </c>
      <c r="I1651" s="832" t="s">
        <v>2079</v>
      </c>
      <c r="J1651" s="832" t="s">
        <v>1910</v>
      </c>
      <c r="K1651" s="832" t="s">
        <v>2080</v>
      </c>
      <c r="L1651" s="835">
        <v>1500</v>
      </c>
      <c r="M1651" s="835">
        <v>22500</v>
      </c>
      <c r="N1651" s="832">
        <v>15</v>
      </c>
      <c r="O1651" s="836">
        <v>1</v>
      </c>
      <c r="P1651" s="835">
        <v>22500</v>
      </c>
      <c r="Q1651" s="837">
        <v>1</v>
      </c>
      <c r="R1651" s="832">
        <v>15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12</v>
      </c>
      <c r="B1652" s="832" t="s">
        <v>1253</v>
      </c>
      <c r="C1652" s="832" t="s">
        <v>1263</v>
      </c>
      <c r="D1652" s="833" t="s">
        <v>2930</v>
      </c>
      <c r="E1652" s="834" t="s">
        <v>1289</v>
      </c>
      <c r="F1652" s="832" t="s">
        <v>1254</v>
      </c>
      <c r="G1652" s="832" t="s">
        <v>2869</v>
      </c>
      <c r="H1652" s="832" t="s">
        <v>586</v>
      </c>
      <c r="I1652" s="832" t="s">
        <v>2870</v>
      </c>
      <c r="J1652" s="832" t="s">
        <v>2871</v>
      </c>
      <c r="K1652" s="832" t="s">
        <v>2521</v>
      </c>
      <c r="L1652" s="835">
        <v>80.23</v>
      </c>
      <c r="M1652" s="835">
        <v>401.15000000000003</v>
      </c>
      <c r="N1652" s="832">
        <v>5</v>
      </c>
      <c r="O1652" s="836">
        <v>4.5</v>
      </c>
      <c r="P1652" s="835">
        <v>320.92</v>
      </c>
      <c r="Q1652" s="837">
        <v>0.79999999999999993</v>
      </c>
      <c r="R1652" s="832">
        <v>4</v>
      </c>
      <c r="S1652" s="837">
        <v>0.8</v>
      </c>
      <c r="T1652" s="836">
        <v>4</v>
      </c>
      <c r="U1652" s="838">
        <v>0.88888888888888884</v>
      </c>
    </row>
    <row r="1653" spans="1:21" ht="14.4" customHeight="1" x14ac:dyDescent="0.3">
      <c r="A1653" s="831">
        <v>12</v>
      </c>
      <c r="B1653" s="832" t="s">
        <v>1253</v>
      </c>
      <c r="C1653" s="832" t="s">
        <v>1263</v>
      </c>
      <c r="D1653" s="833" t="s">
        <v>2930</v>
      </c>
      <c r="E1653" s="834" t="s">
        <v>1289</v>
      </c>
      <c r="F1653" s="832" t="s">
        <v>1254</v>
      </c>
      <c r="G1653" s="832" t="s">
        <v>1407</v>
      </c>
      <c r="H1653" s="832" t="s">
        <v>586</v>
      </c>
      <c r="I1653" s="832" t="s">
        <v>1411</v>
      </c>
      <c r="J1653" s="832" t="s">
        <v>1409</v>
      </c>
      <c r="K1653" s="832" t="s">
        <v>1412</v>
      </c>
      <c r="L1653" s="835">
        <v>128.55000000000001</v>
      </c>
      <c r="M1653" s="835">
        <v>385.65000000000003</v>
      </c>
      <c r="N1653" s="832">
        <v>3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12</v>
      </c>
      <c r="B1654" s="832" t="s">
        <v>1253</v>
      </c>
      <c r="C1654" s="832" t="s">
        <v>1263</v>
      </c>
      <c r="D1654" s="833" t="s">
        <v>2930</v>
      </c>
      <c r="E1654" s="834" t="s">
        <v>1289</v>
      </c>
      <c r="F1654" s="832" t="s">
        <v>1254</v>
      </c>
      <c r="G1654" s="832" t="s">
        <v>1652</v>
      </c>
      <c r="H1654" s="832" t="s">
        <v>586</v>
      </c>
      <c r="I1654" s="832" t="s">
        <v>2881</v>
      </c>
      <c r="J1654" s="832" t="s">
        <v>1654</v>
      </c>
      <c r="K1654" s="832" t="s">
        <v>2882</v>
      </c>
      <c r="L1654" s="835">
        <v>46.03</v>
      </c>
      <c r="M1654" s="835">
        <v>6260.0800000000072</v>
      </c>
      <c r="N1654" s="832">
        <v>136</v>
      </c>
      <c r="O1654" s="836">
        <v>129</v>
      </c>
      <c r="P1654" s="835">
        <v>3912.5500000000065</v>
      </c>
      <c r="Q1654" s="837">
        <v>0.62500000000000033</v>
      </c>
      <c r="R1654" s="832">
        <v>85</v>
      </c>
      <c r="S1654" s="837">
        <v>0.625</v>
      </c>
      <c r="T1654" s="836">
        <v>82.5</v>
      </c>
      <c r="U1654" s="838">
        <v>0.63953488372093026</v>
      </c>
    </row>
    <row r="1655" spans="1:21" ht="14.4" customHeight="1" x14ac:dyDescent="0.3">
      <c r="A1655" s="831">
        <v>12</v>
      </c>
      <c r="B1655" s="832" t="s">
        <v>1253</v>
      </c>
      <c r="C1655" s="832" t="s">
        <v>1263</v>
      </c>
      <c r="D1655" s="833" t="s">
        <v>2930</v>
      </c>
      <c r="E1655" s="834" t="s">
        <v>1289</v>
      </c>
      <c r="F1655" s="832" t="s">
        <v>1254</v>
      </c>
      <c r="G1655" s="832" t="s">
        <v>1652</v>
      </c>
      <c r="H1655" s="832" t="s">
        <v>586</v>
      </c>
      <c r="I1655" s="832" t="s">
        <v>1653</v>
      </c>
      <c r="J1655" s="832" t="s">
        <v>1654</v>
      </c>
      <c r="K1655" s="832" t="s">
        <v>1655</v>
      </c>
      <c r="L1655" s="835">
        <v>46.03</v>
      </c>
      <c r="M1655" s="835">
        <v>46.03</v>
      </c>
      <c r="N1655" s="832">
        <v>1</v>
      </c>
      <c r="O1655" s="836">
        <v>1</v>
      </c>
      <c r="P1655" s="835">
        <v>46.03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12</v>
      </c>
      <c r="B1656" s="832" t="s">
        <v>1253</v>
      </c>
      <c r="C1656" s="832" t="s">
        <v>1263</v>
      </c>
      <c r="D1656" s="833" t="s">
        <v>2930</v>
      </c>
      <c r="E1656" s="834" t="s">
        <v>1289</v>
      </c>
      <c r="F1656" s="832" t="s">
        <v>1254</v>
      </c>
      <c r="G1656" s="832" t="s">
        <v>2883</v>
      </c>
      <c r="H1656" s="832" t="s">
        <v>586</v>
      </c>
      <c r="I1656" s="832" t="s">
        <v>2884</v>
      </c>
      <c r="J1656" s="832" t="s">
        <v>2885</v>
      </c>
      <c r="K1656" s="832" t="s">
        <v>2886</v>
      </c>
      <c r="L1656" s="835">
        <v>86.02</v>
      </c>
      <c r="M1656" s="835">
        <v>86.02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12</v>
      </c>
      <c r="B1657" s="832" t="s">
        <v>1253</v>
      </c>
      <c r="C1657" s="832" t="s">
        <v>1263</v>
      </c>
      <c r="D1657" s="833" t="s">
        <v>2930</v>
      </c>
      <c r="E1657" s="834" t="s">
        <v>1289</v>
      </c>
      <c r="F1657" s="832" t="s">
        <v>1254</v>
      </c>
      <c r="G1657" s="832" t="s">
        <v>1315</v>
      </c>
      <c r="H1657" s="832" t="s">
        <v>586</v>
      </c>
      <c r="I1657" s="832" t="s">
        <v>2887</v>
      </c>
      <c r="J1657" s="832" t="s">
        <v>1775</v>
      </c>
      <c r="K1657" s="832" t="s">
        <v>2873</v>
      </c>
      <c r="L1657" s="835">
        <v>42.63</v>
      </c>
      <c r="M1657" s="835">
        <v>42.63</v>
      </c>
      <c r="N1657" s="832">
        <v>1</v>
      </c>
      <c r="O1657" s="836">
        <v>1</v>
      </c>
      <c r="P1657" s="835">
        <v>42.63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12</v>
      </c>
      <c r="B1658" s="832" t="s">
        <v>1253</v>
      </c>
      <c r="C1658" s="832" t="s">
        <v>1263</v>
      </c>
      <c r="D1658" s="833" t="s">
        <v>2930</v>
      </c>
      <c r="E1658" s="834" t="s">
        <v>1289</v>
      </c>
      <c r="F1658" s="832" t="s">
        <v>1254</v>
      </c>
      <c r="G1658" s="832" t="s">
        <v>2755</v>
      </c>
      <c r="H1658" s="832" t="s">
        <v>628</v>
      </c>
      <c r="I1658" s="832" t="s">
        <v>2838</v>
      </c>
      <c r="J1658" s="832" t="s">
        <v>2839</v>
      </c>
      <c r="K1658" s="832" t="s">
        <v>2840</v>
      </c>
      <c r="L1658" s="835">
        <v>264</v>
      </c>
      <c r="M1658" s="835">
        <v>264</v>
      </c>
      <c r="N1658" s="832">
        <v>1</v>
      </c>
      <c r="O1658" s="836">
        <v>1</v>
      </c>
      <c r="P1658" s="835">
        <v>264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12</v>
      </c>
      <c r="B1659" s="832" t="s">
        <v>1253</v>
      </c>
      <c r="C1659" s="832" t="s">
        <v>1263</v>
      </c>
      <c r="D1659" s="833" t="s">
        <v>2930</v>
      </c>
      <c r="E1659" s="834" t="s">
        <v>1289</v>
      </c>
      <c r="F1659" s="832" t="s">
        <v>1254</v>
      </c>
      <c r="G1659" s="832" t="s">
        <v>2755</v>
      </c>
      <c r="H1659" s="832" t="s">
        <v>628</v>
      </c>
      <c r="I1659" s="832" t="s">
        <v>2888</v>
      </c>
      <c r="J1659" s="832" t="s">
        <v>2839</v>
      </c>
      <c r="K1659" s="832" t="s">
        <v>2840</v>
      </c>
      <c r="L1659" s="835">
        <v>264</v>
      </c>
      <c r="M1659" s="835">
        <v>264</v>
      </c>
      <c r="N1659" s="832">
        <v>1</v>
      </c>
      <c r="O1659" s="836">
        <v>1</v>
      </c>
      <c r="P1659" s="835">
        <v>264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12</v>
      </c>
      <c r="B1660" s="832" t="s">
        <v>1253</v>
      </c>
      <c r="C1660" s="832" t="s">
        <v>1263</v>
      </c>
      <c r="D1660" s="833" t="s">
        <v>2930</v>
      </c>
      <c r="E1660" s="834" t="s">
        <v>1289</v>
      </c>
      <c r="F1660" s="832" t="s">
        <v>1254</v>
      </c>
      <c r="G1660" s="832" t="s">
        <v>1779</v>
      </c>
      <c r="H1660" s="832" t="s">
        <v>586</v>
      </c>
      <c r="I1660" s="832" t="s">
        <v>1780</v>
      </c>
      <c r="J1660" s="832" t="s">
        <v>1781</v>
      </c>
      <c r="K1660" s="832" t="s">
        <v>1782</v>
      </c>
      <c r="L1660" s="835">
        <v>11.75</v>
      </c>
      <c r="M1660" s="835">
        <v>11.75</v>
      </c>
      <c r="N1660" s="832">
        <v>1</v>
      </c>
      <c r="O1660" s="836">
        <v>1</v>
      </c>
      <c r="P1660" s="835">
        <v>11.75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12</v>
      </c>
      <c r="B1661" s="832" t="s">
        <v>1253</v>
      </c>
      <c r="C1661" s="832" t="s">
        <v>1263</v>
      </c>
      <c r="D1661" s="833" t="s">
        <v>2930</v>
      </c>
      <c r="E1661" s="834" t="s">
        <v>1289</v>
      </c>
      <c r="F1661" s="832" t="s">
        <v>1254</v>
      </c>
      <c r="G1661" s="832" t="s">
        <v>1424</v>
      </c>
      <c r="H1661" s="832" t="s">
        <v>586</v>
      </c>
      <c r="I1661" s="832" t="s">
        <v>1425</v>
      </c>
      <c r="J1661" s="832" t="s">
        <v>1426</v>
      </c>
      <c r="K1661" s="832" t="s">
        <v>1427</v>
      </c>
      <c r="L1661" s="835">
        <v>741.88</v>
      </c>
      <c r="M1661" s="835">
        <v>28933.319999999996</v>
      </c>
      <c r="N1661" s="832">
        <v>39</v>
      </c>
      <c r="O1661" s="836">
        <v>8</v>
      </c>
      <c r="P1661" s="835">
        <v>14837.599999999999</v>
      </c>
      <c r="Q1661" s="837">
        <v>0.51282051282051289</v>
      </c>
      <c r="R1661" s="832">
        <v>20</v>
      </c>
      <c r="S1661" s="837">
        <v>0.51282051282051277</v>
      </c>
      <c r="T1661" s="836">
        <v>4</v>
      </c>
      <c r="U1661" s="838">
        <v>0.5</v>
      </c>
    </row>
    <row r="1662" spans="1:21" ht="14.4" customHeight="1" x14ac:dyDescent="0.3">
      <c r="A1662" s="831">
        <v>12</v>
      </c>
      <c r="B1662" s="832" t="s">
        <v>1253</v>
      </c>
      <c r="C1662" s="832" t="s">
        <v>1263</v>
      </c>
      <c r="D1662" s="833" t="s">
        <v>2930</v>
      </c>
      <c r="E1662" s="834" t="s">
        <v>1289</v>
      </c>
      <c r="F1662" s="832" t="s">
        <v>1254</v>
      </c>
      <c r="G1662" s="832" t="s">
        <v>1424</v>
      </c>
      <c r="H1662" s="832" t="s">
        <v>586</v>
      </c>
      <c r="I1662" s="832" t="s">
        <v>1425</v>
      </c>
      <c r="J1662" s="832" t="s">
        <v>1426</v>
      </c>
      <c r="K1662" s="832" t="s">
        <v>1427</v>
      </c>
      <c r="L1662" s="835">
        <v>672.43</v>
      </c>
      <c r="M1662" s="835">
        <v>25552.340000000004</v>
      </c>
      <c r="N1662" s="832">
        <v>38</v>
      </c>
      <c r="O1662" s="836">
        <v>7</v>
      </c>
      <c r="P1662" s="835">
        <v>8069.16</v>
      </c>
      <c r="Q1662" s="837">
        <v>0.31578947368421045</v>
      </c>
      <c r="R1662" s="832">
        <v>12</v>
      </c>
      <c r="S1662" s="837">
        <v>0.31578947368421051</v>
      </c>
      <c r="T1662" s="836">
        <v>2</v>
      </c>
      <c r="U1662" s="838">
        <v>0.2857142857142857</v>
      </c>
    </row>
    <row r="1663" spans="1:21" ht="14.4" customHeight="1" x14ac:dyDescent="0.3">
      <c r="A1663" s="831">
        <v>12</v>
      </c>
      <c r="B1663" s="832" t="s">
        <v>1253</v>
      </c>
      <c r="C1663" s="832" t="s">
        <v>1263</v>
      </c>
      <c r="D1663" s="833" t="s">
        <v>2930</v>
      </c>
      <c r="E1663" s="834" t="s">
        <v>1289</v>
      </c>
      <c r="F1663" s="832" t="s">
        <v>1254</v>
      </c>
      <c r="G1663" s="832" t="s">
        <v>1424</v>
      </c>
      <c r="H1663" s="832" t="s">
        <v>586</v>
      </c>
      <c r="I1663" s="832" t="s">
        <v>1428</v>
      </c>
      <c r="J1663" s="832" t="s">
        <v>1426</v>
      </c>
      <c r="K1663" s="832" t="s">
        <v>1429</v>
      </c>
      <c r="L1663" s="835">
        <v>1154.81</v>
      </c>
      <c r="M1663" s="835">
        <v>310643.88999999978</v>
      </c>
      <c r="N1663" s="832">
        <v>269</v>
      </c>
      <c r="O1663" s="836">
        <v>44.5</v>
      </c>
      <c r="P1663" s="835">
        <v>176685.92999999988</v>
      </c>
      <c r="Q1663" s="837">
        <v>0.56877323420074355</v>
      </c>
      <c r="R1663" s="832">
        <v>153</v>
      </c>
      <c r="S1663" s="837">
        <v>0.56877323420074355</v>
      </c>
      <c r="T1663" s="836">
        <v>24</v>
      </c>
      <c r="U1663" s="838">
        <v>0.5393258426966292</v>
      </c>
    </row>
    <row r="1664" spans="1:21" ht="14.4" customHeight="1" x14ac:dyDescent="0.3">
      <c r="A1664" s="831">
        <v>12</v>
      </c>
      <c r="B1664" s="832" t="s">
        <v>1253</v>
      </c>
      <c r="C1664" s="832" t="s">
        <v>1263</v>
      </c>
      <c r="D1664" s="833" t="s">
        <v>2930</v>
      </c>
      <c r="E1664" s="834" t="s">
        <v>1289</v>
      </c>
      <c r="F1664" s="832" t="s">
        <v>1254</v>
      </c>
      <c r="G1664" s="832" t="s">
        <v>1424</v>
      </c>
      <c r="H1664" s="832" t="s">
        <v>586</v>
      </c>
      <c r="I1664" s="832" t="s">
        <v>1428</v>
      </c>
      <c r="J1664" s="832" t="s">
        <v>1426</v>
      </c>
      <c r="K1664" s="832" t="s">
        <v>1429</v>
      </c>
      <c r="L1664" s="835">
        <v>1047.94</v>
      </c>
      <c r="M1664" s="835">
        <v>199108.60000000006</v>
      </c>
      <c r="N1664" s="832">
        <v>190</v>
      </c>
      <c r="O1664" s="836">
        <v>35</v>
      </c>
      <c r="P1664" s="835">
        <v>110033.70000000003</v>
      </c>
      <c r="Q1664" s="837">
        <v>0.55263157894736836</v>
      </c>
      <c r="R1664" s="832">
        <v>105</v>
      </c>
      <c r="S1664" s="837">
        <v>0.55263157894736847</v>
      </c>
      <c r="T1664" s="836">
        <v>20</v>
      </c>
      <c r="U1664" s="838">
        <v>0.5714285714285714</v>
      </c>
    </row>
    <row r="1665" spans="1:21" ht="14.4" customHeight="1" x14ac:dyDescent="0.3">
      <c r="A1665" s="831">
        <v>12</v>
      </c>
      <c r="B1665" s="832" t="s">
        <v>1253</v>
      </c>
      <c r="C1665" s="832" t="s">
        <v>1263</v>
      </c>
      <c r="D1665" s="833" t="s">
        <v>2930</v>
      </c>
      <c r="E1665" s="834" t="s">
        <v>1289</v>
      </c>
      <c r="F1665" s="832" t="s">
        <v>1254</v>
      </c>
      <c r="G1665" s="832" t="s">
        <v>2316</v>
      </c>
      <c r="H1665" s="832" t="s">
        <v>586</v>
      </c>
      <c r="I1665" s="832" t="s">
        <v>2889</v>
      </c>
      <c r="J1665" s="832" t="s">
        <v>682</v>
      </c>
      <c r="K1665" s="832" t="s">
        <v>2890</v>
      </c>
      <c r="L1665" s="835">
        <v>273.33</v>
      </c>
      <c r="M1665" s="835">
        <v>273.33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12</v>
      </c>
      <c r="B1666" s="832" t="s">
        <v>1253</v>
      </c>
      <c r="C1666" s="832" t="s">
        <v>1263</v>
      </c>
      <c r="D1666" s="833" t="s">
        <v>2930</v>
      </c>
      <c r="E1666" s="834" t="s">
        <v>1289</v>
      </c>
      <c r="F1666" s="832" t="s">
        <v>1254</v>
      </c>
      <c r="G1666" s="832" t="s">
        <v>2891</v>
      </c>
      <c r="H1666" s="832" t="s">
        <v>586</v>
      </c>
      <c r="I1666" s="832" t="s">
        <v>2892</v>
      </c>
      <c r="J1666" s="832" t="s">
        <v>2893</v>
      </c>
      <c r="K1666" s="832" t="s">
        <v>2894</v>
      </c>
      <c r="L1666" s="835">
        <v>0</v>
      </c>
      <c r="M1666" s="835">
        <v>0</v>
      </c>
      <c r="N1666" s="832">
        <v>1</v>
      </c>
      <c r="O1666" s="836">
        <v>0.5</v>
      </c>
      <c r="P1666" s="835">
        <v>0</v>
      </c>
      <c r="Q1666" s="837"/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12</v>
      </c>
      <c r="B1667" s="832" t="s">
        <v>1253</v>
      </c>
      <c r="C1667" s="832" t="s">
        <v>1263</v>
      </c>
      <c r="D1667" s="833" t="s">
        <v>2930</v>
      </c>
      <c r="E1667" s="834" t="s">
        <v>1289</v>
      </c>
      <c r="F1667" s="832" t="s">
        <v>1254</v>
      </c>
      <c r="G1667" s="832" t="s">
        <v>1447</v>
      </c>
      <c r="H1667" s="832" t="s">
        <v>586</v>
      </c>
      <c r="I1667" s="832" t="s">
        <v>1448</v>
      </c>
      <c r="J1667" s="832" t="s">
        <v>1449</v>
      </c>
      <c r="K1667" s="832" t="s">
        <v>1450</v>
      </c>
      <c r="L1667" s="835">
        <v>1435.18</v>
      </c>
      <c r="M1667" s="835">
        <v>10046.26</v>
      </c>
      <c r="N1667" s="832">
        <v>7</v>
      </c>
      <c r="O1667" s="836">
        <v>5.5</v>
      </c>
      <c r="P1667" s="835">
        <v>2870.36</v>
      </c>
      <c r="Q1667" s="837">
        <v>0.2857142857142857</v>
      </c>
      <c r="R1667" s="832">
        <v>2</v>
      </c>
      <c r="S1667" s="837">
        <v>0.2857142857142857</v>
      </c>
      <c r="T1667" s="836">
        <v>2</v>
      </c>
      <c r="U1667" s="838">
        <v>0.36363636363636365</v>
      </c>
    </row>
    <row r="1668" spans="1:21" ht="14.4" customHeight="1" x14ac:dyDescent="0.3">
      <c r="A1668" s="831">
        <v>12</v>
      </c>
      <c r="B1668" s="832" t="s">
        <v>1253</v>
      </c>
      <c r="C1668" s="832" t="s">
        <v>1263</v>
      </c>
      <c r="D1668" s="833" t="s">
        <v>2930</v>
      </c>
      <c r="E1668" s="834" t="s">
        <v>1289</v>
      </c>
      <c r="F1668" s="832" t="s">
        <v>1254</v>
      </c>
      <c r="G1668" s="832" t="s">
        <v>1447</v>
      </c>
      <c r="H1668" s="832" t="s">
        <v>586</v>
      </c>
      <c r="I1668" s="832" t="s">
        <v>1451</v>
      </c>
      <c r="J1668" s="832" t="s">
        <v>1449</v>
      </c>
      <c r="K1668" s="832" t="s">
        <v>1452</v>
      </c>
      <c r="L1668" s="835">
        <v>717.59</v>
      </c>
      <c r="M1668" s="835">
        <v>5023.13</v>
      </c>
      <c r="N1668" s="832">
        <v>7</v>
      </c>
      <c r="O1668" s="836">
        <v>4.5</v>
      </c>
      <c r="P1668" s="835">
        <v>2870.36</v>
      </c>
      <c r="Q1668" s="837">
        <v>0.5714285714285714</v>
      </c>
      <c r="R1668" s="832">
        <v>4</v>
      </c>
      <c r="S1668" s="837">
        <v>0.5714285714285714</v>
      </c>
      <c r="T1668" s="836">
        <v>2.5</v>
      </c>
      <c r="U1668" s="838">
        <v>0.55555555555555558</v>
      </c>
    </row>
    <row r="1669" spans="1:21" ht="14.4" customHeight="1" x14ac:dyDescent="0.3">
      <c r="A1669" s="831">
        <v>12</v>
      </c>
      <c r="B1669" s="832" t="s">
        <v>1253</v>
      </c>
      <c r="C1669" s="832" t="s">
        <v>1263</v>
      </c>
      <c r="D1669" s="833" t="s">
        <v>2930</v>
      </c>
      <c r="E1669" s="834" t="s">
        <v>1289</v>
      </c>
      <c r="F1669" s="832" t="s">
        <v>1254</v>
      </c>
      <c r="G1669" s="832" t="s">
        <v>2538</v>
      </c>
      <c r="H1669" s="832" t="s">
        <v>586</v>
      </c>
      <c r="I1669" s="832" t="s">
        <v>2539</v>
      </c>
      <c r="J1669" s="832" t="s">
        <v>2540</v>
      </c>
      <c r="K1669" s="832" t="s">
        <v>2541</v>
      </c>
      <c r="L1669" s="835">
        <v>0</v>
      </c>
      <c r="M1669" s="835">
        <v>0</v>
      </c>
      <c r="N1669" s="832">
        <v>1</v>
      </c>
      <c r="O1669" s="836">
        <v>0.5</v>
      </c>
      <c r="P1669" s="835">
        <v>0</v>
      </c>
      <c r="Q1669" s="837"/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12</v>
      </c>
      <c r="B1670" s="832" t="s">
        <v>1253</v>
      </c>
      <c r="C1670" s="832" t="s">
        <v>1263</v>
      </c>
      <c r="D1670" s="833" t="s">
        <v>2930</v>
      </c>
      <c r="E1670" s="834" t="s">
        <v>1289</v>
      </c>
      <c r="F1670" s="832" t="s">
        <v>1254</v>
      </c>
      <c r="G1670" s="832" t="s">
        <v>1373</v>
      </c>
      <c r="H1670" s="832" t="s">
        <v>586</v>
      </c>
      <c r="I1670" s="832" t="s">
        <v>2895</v>
      </c>
      <c r="J1670" s="832" t="s">
        <v>2896</v>
      </c>
      <c r="K1670" s="832" t="s">
        <v>2897</v>
      </c>
      <c r="L1670" s="835">
        <v>38.47</v>
      </c>
      <c r="M1670" s="835">
        <v>153.88</v>
      </c>
      <c r="N1670" s="832">
        <v>4</v>
      </c>
      <c r="O1670" s="836">
        <v>2</v>
      </c>
      <c r="P1670" s="835">
        <v>76.94</v>
      </c>
      <c r="Q1670" s="837">
        <v>0.5</v>
      </c>
      <c r="R1670" s="832">
        <v>2</v>
      </c>
      <c r="S1670" s="837">
        <v>0.5</v>
      </c>
      <c r="T1670" s="836">
        <v>0.5</v>
      </c>
      <c r="U1670" s="838">
        <v>0.25</v>
      </c>
    </row>
    <row r="1671" spans="1:21" ht="14.4" customHeight="1" x14ac:dyDescent="0.3">
      <c r="A1671" s="831">
        <v>12</v>
      </c>
      <c r="B1671" s="832" t="s">
        <v>1253</v>
      </c>
      <c r="C1671" s="832" t="s">
        <v>1263</v>
      </c>
      <c r="D1671" s="833" t="s">
        <v>2930</v>
      </c>
      <c r="E1671" s="834" t="s">
        <v>1289</v>
      </c>
      <c r="F1671" s="832" t="s">
        <v>1254</v>
      </c>
      <c r="G1671" s="832" t="s">
        <v>2898</v>
      </c>
      <c r="H1671" s="832" t="s">
        <v>586</v>
      </c>
      <c r="I1671" s="832" t="s">
        <v>2899</v>
      </c>
      <c r="J1671" s="832" t="s">
        <v>2900</v>
      </c>
      <c r="K1671" s="832" t="s">
        <v>2901</v>
      </c>
      <c r="L1671" s="835">
        <v>79.64</v>
      </c>
      <c r="M1671" s="835">
        <v>79.64</v>
      </c>
      <c r="N1671" s="832">
        <v>1</v>
      </c>
      <c r="O1671" s="836">
        <v>0.5</v>
      </c>
      <c r="P1671" s="835">
        <v>79.64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12</v>
      </c>
      <c r="B1672" s="832" t="s">
        <v>1253</v>
      </c>
      <c r="C1672" s="832" t="s">
        <v>1263</v>
      </c>
      <c r="D1672" s="833" t="s">
        <v>2930</v>
      </c>
      <c r="E1672" s="834" t="s">
        <v>1289</v>
      </c>
      <c r="F1672" s="832" t="s">
        <v>1254</v>
      </c>
      <c r="G1672" s="832" t="s">
        <v>2902</v>
      </c>
      <c r="H1672" s="832" t="s">
        <v>586</v>
      </c>
      <c r="I1672" s="832" t="s">
        <v>2903</v>
      </c>
      <c r="J1672" s="832" t="s">
        <v>2904</v>
      </c>
      <c r="K1672" s="832" t="s">
        <v>2905</v>
      </c>
      <c r="L1672" s="835">
        <v>0</v>
      </c>
      <c r="M1672" s="835">
        <v>0</v>
      </c>
      <c r="N1672" s="832">
        <v>1</v>
      </c>
      <c r="O1672" s="836">
        <v>1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12</v>
      </c>
      <c r="B1673" s="832" t="s">
        <v>1253</v>
      </c>
      <c r="C1673" s="832" t="s">
        <v>1263</v>
      </c>
      <c r="D1673" s="833" t="s">
        <v>2930</v>
      </c>
      <c r="E1673" s="834" t="s">
        <v>1289</v>
      </c>
      <c r="F1673" s="832" t="s">
        <v>1254</v>
      </c>
      <c r="G1673" s="832" t="s">
        <v>1292</v>
      </c>
      <c r="H1673" s="832" t="s">
        <v>586</v>
      </c>
      <c r="I1673" s="832" t="s">
        <v>1293</v>
      </c>
      <c r="J1673" s="832" t="s">
        <v>1294</v>
      </c>
      <c r="K1673" s="832" t="s">
        <v>1295</v>
      </c>
      <c r="L1673" s="835">
        <v>48.09</v>
      </c>
      <c r="M1673" s="835">
        <v>144.27000000000001</v>
      </c>
      <c r="N1673" s="832">
        <v>3</v>
      </c>
      <c r="O1673" s="836">
        <v>2</v>
      </c>
      <c r="P1673" s="835">
        <v>48.09</v>
      </c>
      <c r="Q1673" s="837">
        <v>0.33333333333333331</v>
      </c>
      <c r="R1673" s="832">
        <v>1</v>
      </c>
      <c r="S1673" s="837">
        <v>0.33333333333333331</v>
      </c>
      <c r="T1673" s="836">
        <v>0.5</v>
      </c>
      <c r="U1673" s="838">
        <v>0.25</v>
      </c>
    </row>
    <row r="1674" spans="1:21" ht="14.4" customHeight="1" x14ac:dyDescent="0.3">
      <c r="A1674" s="831">
        <v>12</v>
      </c>
      <c r="B1674" s="832" t="s">
        <v>1253</v>
      </c>
      <c r="C1674" s="832" t="s">
        <v>1263</v>
      </c>
      <c r="D1674" s="833" t="s">
        <v>2930</v>
      </c>
      <c r="E1674" s="834" t="s">
        <v>1289</v>
      </c>
      <c r="F1674" s="832" t="s">
        <v>1254</v>
      </c>
      <c r="G1674" s="832" t="s">
        <v>1292</v>
      </c>
      <c r="H1674" s="832" t="s">
        <v>586</v>
      </c>
      <c r="I1674" s="832" t="s">
        <v>1293</v>
      </c>
      <c r="J1674" s="832" t="s">
        <v>1294</v>
      </c>
      <c r="K1674" s="832" t="s">
        <v>1295</v>
      </c>
      <c r="L1674" s="835">
        <v>42.14</v>
      </c>
      <c r="M1674" s="835">
        <v>210.7</v>
      </c>
      <c r="N1674" s="832">
        <v>5</v>
      </c>
      <c r="O1674" s="836">
        <v>4</v>
      </c>
      <c r="P1674" s="835">
        <v>168.56</v>
      </c>
      <c r="Q1674" s="837">
        <v>0.8</v>
      </c>
      <c r="R1674" s="832">
        <v>4</v>
      </c>
      <c r="S1674" s="837">
        <v>0.8</v>
      </c>
      <c r="T1674" s="836">
        <v>3</v>
      </c>
      <c r="U1674" s="838">
        <v>0.75</v>
      </c>
    </row>
    <row r="1675" spans="1:21" ht="14.4" customHeight="1" x14ac:dyDescent="0.3">
      <c r="A1675" s="831">
        <v>12</v>
      </c>
      <c r="B1675" s="832" t="s">
        <v>1253</v>
      </c>
      <c r="C1675" s="832" t="s">
        <v>1263</v>
      </c>
      <c r="D1675" s="833" t="s">
        <v>2930</v>
      </c>
      <c r="E1675" s="834" t="s">
        <v>1289</v>
      </c>
      <c r="F1675" s="832" t="s">
        <v>1254</v>
      </c>
      <c r="G1675" s="832" t="s">
        <v>1676</v>
      </c>
      <c r="H1675" s="832" t="s">
        <v>586</v>
      </c>
      <c r="I1675" s="832" t="s">
        <v>2906</v>
      </c>
      <c r="J1675" s="832" t="s">
        <v>1678</v>
      </c>
      <c r="K1675" s="832" t="s">
        <v>2907</v>
      </c>
      <c r="L1675" s="835">
        <v>316.79000000000002</v>
      </c>
      <c r="M1675" s="835">
        <v>633.58000000000004</v>
      </c>
      <c r="N1675" s="832">
        <v>2</v>
      </c>
      <c r="O1675" s="836">
        <v>1</v>
      </c>
      <c r="P1675" s="835">
        <v>633.58000000000004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12</v>
      </c>
      <c r="B1676" s="832" t="s">
        <v>1253</v>
      </c>
      <c r="C1676" s="832" t="s">
        <v>1263</v>
      </c>
      <c r="D1676" s="833" t="s">
        <v>2930</v>
      </c>
      <c r="E1676" s="834" t="s">
        <v>1289</v>
      </c>
      <c r="F1676" s="832" t="s">
        <v>1254</v>
      </c>
      <c r="G1676" s="832" t="s">
        <v>2010</v>
      </c>
      <c r="H1676" s="832" t="s">
        <v>586</v>
      </c>
      <c r="I1676" s="832" t="s">
        <v>2011</v>
      </c>
      <c r="J1676" s="832" t="s">
        <v>647</v>
      </c>
      <c r="K1676" s="832" t="s">
        <v>2012</v>
      </c>
      <c r="L1676" s="835">
        <v>0</v>
      </c>
      <c r="M1676" s="835">
        <v>0</v>
      </c>
      <c r="N1676" s="832">
        <v>1</v>
      </c>
      <c r="O1676" s="836">
        <v>0.5</v>
      </c>
      <c r="P1676" s="835"/>
      <c r="Q1676" s="837"/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12</v>
      </c>
      <c r="B1677" s="832" t="s">
        <v>1253</v>
      </c>
      <c r="C1677" s="832" t="s">
        <v>1263</v>
      </c>
      <c r="D1677" s="833" t="s">
        <v>2930</v>
      </c>
      <c r="E1677" s="834" t="s">
        <v>1289</v>
      </c>
      <c r="F1677" s="832" t="s">
        <v>1254</v>
      </c>
      <c r="G1677" s="832" t="s">
        <v>2010</v>
      </c>
      <c r="H1677" s="832" t="s">
        <v>586</v>
      </c>
      <c r="I1677" s="832" t="s">
        <v>2908</v>
      </c>
      <c r="J1677" s="832" t="s">
        <v>647</v>
      </c>
      <c r="K1677" s="832" t="s">
        <v>2909</v>
      </c>
      <c r="L1677" s="835">
        <v>0</v>
      </c>
      <c r="M1677" s="835">
        <v>0</v>
      </c>
      <c r="N1677" s="832">
        <v>1</v>
      </c>
      <c r="O1677" s="836">
        <v>0.5</v>
      </c>
      <c r="P1677" s="835"/>
      <c r="Q1677" s="837"/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12</v>
      </c>
      <c r="B1678" s="832" t="s">
        <v>1253</v>
      </c>
      <c r="C1678" s="832" t="s">
        <v>1263</v>
      </c>
      <c r="D1678" s="833" t="s">
        <v>2930</v>
      </c>
      <c r="E1678" s="834" t="s">
        <v>1289</v>
      </c>
      <c r="F1678" s="832" t="s">
        <v>1254</v>
      </c>
      <c r="G1678" s="832" t="s">
        <v>2518</v>
      </c>
      <c r="H1678" s="832" t="s">
        <v>586</v>
      </c>
      <c r="I1678" s="832" t="s">
        <v>2519</v>
      </c>
      <c r="J1678" s="832" t="s">
        <v>2520</v>
      </c>
      <c r="K1678" s="832" t="s">
        <v>2521</v>
      </c>
      <c r="L1678" s="835">
        <v>61.97</v>
      </c>
      <c r="M1678" s="835">
        <v>185.91</v>
      </c>
      <c r="N1678" s="832">
        <v>3</v>
      </c>
      <c r="O1678" s="836">
        <v>2.5</v>
      </c>
      <c r="P1678" s="835">
        <v>123.94</v>
      </c>
      <c r="Q1678" s="837">
        <v>0.66666666666666663</v>
      </c>
      <c r="R1678" s="832">
        <v>2</v>
      </c>
      <c r="S1678" s="837">
        <v>0.66666666666666663</v>
      </c>
      <c r="T1678" s="836">
        <v>2</v>
      </c>
      <c r="U1678" s="838">
        <v>0.8</v>
      </c>
    </row>
    <row r="1679" spans="1:21" ht="14.4" customHeight="1" x14ac:dyDescent="0.3">
      <c r="A1679" s="831">
        <v>12</v>
      </c>
      <c r="B1679" s="832" t="s">
        <v>1253</v>
      </c>
      <c r="C1679" s="832" t="s">
        <v>1263</v>
      </c>
      <c r="D1679" s="833" t="s">
        <v>2930</v>
      </c>
      <c r="E1679" s="834" t="s">
        <v>1289</v>
      </c>
      <c r="F1679" s="832" t="s">
        <v>1254</v>
      </c>
      <c r="G1679" s="832" t="s">
        <v>2454</v>
      </c>
      <c r="H1679" s="832" t="s">
        <v>586</v>
      </c>
      <c r="I1679" s="832" t="s">
        <v>2874</v>
      </c>
      <c r="J1679" s="832" t="s">
        <v>2523</v>
      </c>
      <c r="K1679" s="832" t="s">
        <v>2875</v>
      </c>
      <c r="L1679" s="835">
        <v>0</v>
      </c>
      <c r="M1679" s="835">
        <v>0</v>
      </c>
      <c r="N1679" s="832">
        <v>3</v>
      </c>
      <c r="O1679" s="836">
        <v>2</v>
      </c>
      <c r="P1679" s="835">
        <v>0</v>
      </c>
      <c r="Q1679" s="837"/>
      <c r="R1679" s="832">
        <v>2</v>
      </c>
      <c r="S1679" s="837">
        <v>0.66666666666666663</v>
      </c>
      <c r="T1679" s="836">
        <v>1.5</v>
      </c>
      <c r="U1679" s="838">
        <v>0.75</v>
      </c>
    </row>
    <row r="1680" spans="1:21" ht="14.4" customHeight="1" x14ac:dyDescent="0.3">
      <c r="A1680" s="831">
        <v>12</v>
      </c>
      <c r="B1680" s="832" t="s">
        <v>1253</v>
      </c>
      <c r="C1680" s="832" t="s">
        <v>1263</v>
      </c>
      <c r="D1680" s="833" t="s">
        <v>2930</v>
      </c>
      <c r="E1680" s="834" t="s">
        <v>1289</v>
      </c>
      <c r="F1680" s="832" t="s">
        <v>1254</v>
      </c>
      <c r="G1680" s="832" t="s">
        <v>1347</v>
      </c>
      <c r="H1680" s="832" t="s">
        <v>586</v>
      </c>
      <c r="I1680" s="832" t="s">
        <v>1348</v>
      </c>
      <c r="J1680" s="832" t="s">
        <v>1349</v>
      </c>
      <c r="K1680" s="832" t="s">
        <v>1350</v>
      </c>
      <c r="L1680" s="835">
        <v>174.59</v>
      </c>
      <c r="M1680" s="835">
        <v>9602.4500000000007</v>
      </c>
      <c r="N1680" s="832">
        <v>55</v>
      </c>
      <c r="O1680" s="836">
        <v>26.5</v>
      </c>
      <c r="P1680" s="835">
        <v>5412.2900000000009</v>
      </c>
      <c r="Q1680" s="837">
        <v>0.56363636363636371</v>
      </c>
      <c r="R1680" s="832">
        <v>31</v>
      </c>
      <c r="S1680" s="837">
        <v>0.5636363636363636</v>
      </c>
      <c r="T1680" s="836">
        <v>17</v>
      </c>
      <c r="U1680" s="838">
        <v>0.64150943396226412</v>
      </c>
    </row>
    <row r="1681" spans="1:21" ht="14.4" customHeight="1" x14ac:dyDescent="0.3">
      <c r="A1681" s="831">
        <v>12</v>
      </c>
      <c r="B1681" s="832" t="s">
        <v>1253</v>
      </c>
      <c r="C1681" s="832" t="s">
        <v>1263</v>
      </c>
      <c r="D1681" s="833" t="s">
        <v>2930</v>
      </c>
      <c r="E1681" s="834" t="s">
        <v>1289</v>
      </c>
      <c r="F1681" s="832" t="s">
        <v>1254</v>
      </c>
      <c r="G1681" s="832" t="s">
        <v>1838</v>
      </c>
      <c r="H1681" s="832" t="s">
        <v>586</v>
      </c>
      <c r="I1681" s="832" t="s">
        <v>1839</v>
      </c>
      <c r="J1681" s="832" t="s">
        <v>1840</v>
      </c>
      <c r="K1681" s="832" t="s">
        <v>1841</v>
      </c>
      <c r="L1681" s="835">
        <v>59.92</v>
      </c>
      <c r="M1681" s="835">
        <v>10785.600000000004</v>
      </c>
      <c r="N1681" s="832">
        <v>180</v>
      </c>
      <c r="O1681" s="836">
        <v>40</v>
      </c>
      <c r="P1681" s="835">
        <v>7190.4000000000033</v>
      </c>
      <c r="Q1681" s="837">
        <v>0.66666666666666674</v>
      </c>
      <c r="R1681" s="832">
        <v>120</v>
      </c>
      <c r="S1681" s="837">
        <v>0.66666666666666663</v>
      </c>
      <c r="T1681" s="836">
        <v>25.5</v>
      </c>
      <c r="U1681" s="838">
        <v>0.63749999999999996</v>
      </c>
    </row>
    <row r="1682" spans="1:21" ht="14.4" customHeight="1" x14ac:dyDescent="0.3">
      <c r="A1682" s="831">
        <v>12</v>
      </c>
      <c r="B1682" s="832" t="s">
        <v>1253</v>
      </c>
      <c r="C1682" s="832" t="s">
        <v>1263</v>
      </c>
      <c r="D1682" s="833" t="s">
        <v>2930</v>
      </c>
      <c r="E1682" s="834" t="s">
        <v>1289</v>
      </c>
      <c r="F1682" s="832" t="s">
        <v>1254</v>
      </c>
      <c r="G1682" s="832" t="s">
        <v>1838</v>
      </c>
      <c r="H1682" s="832" t="s">
        <v>586</v>
      </c>
      <c r="I1682" s="832" t="s">
        <v>2363</v>
      </c>
      <c r="J1682" s="832" t="s">
        <v>2018</v>
      </c>
      <c r="K1682" s="832" t="s">
        <v>2019</v>
      </c>
      <c r="L1682" s="835">
        <v>119.84</v>
      </c>
      <c r="M1682" s="835">
        <v>15339.520000000008</v>
      </c>
      <c r="N1682" s="832">
        <v>128</v>
      </c>
      <c r="O1682" s="836">
        <v>40.5</v>
      </c>
      <c r="P1682" s="835">
        <v>10306.240000000007</v>
      </c>
      <c r="Q1682" s="837">
        <v>0.67187500000000011</v>
      </c>
      <c r="R1682" s="832">
        <v>86</v>
      </c>
      <c r="S1682" s="837">
        <v>0.671875</v>
      </c>
      <c r="T1682" s="836">
        <v>27.5</v>
      </c>
      <c r="U1682" s="838">
        <v>0.67901234567901236</v>
      </c>
    </row>
    <row r="1683" spans="1:21" ht="14.4" customHeight="1" x14ac:dyDescent="0.3">
      <c r="A1683" s="831">
        <v>12</v>
      </c>
      <c r="B1683" s="832" t="s">
        <v>1253</v>
      </c>
      <c r="C1683" s="832" t="s">
        <v>1263</v>
      </c>
      <c r="D1683" s="833" t="s">
        <v>2930</v>
      </c>
      <c r="E1683" s="834" t="s">
        <v>1289</v>
      </c>
      <c r="F1683" s="832" t="s">
        <v>1254</v>
      </c>
      <c r="G1683" s="832" t="s">
        <v>1838</v>
      </c>
      <c r="H1683" s="832" t="s">
        <v>586</v>
      </c>
      <c r="I1683" s="832" t="s">
        <v>2017</v>
      </c>
      <c r="J1683" s="832" t="s">
        <v>2018</v>
      </c>
      <c r="K1683" s="832" t="s">
        <v>2019</v>
      </c>
      <c r="L1683" s="835">
        <v>119.84</v>
      </c>
      <c r="M1683" s="835">
        <v>4673.76</v>
      </c>
      <c r="N1683" s="832">
        <v>39</v>
      </c>
      <c r="O1683" s="836">
        <v>11.5</v>
      </c>
      <c r="P1683" s="835">
        <v>2516.64</v>
      </c>
      <c r="Q1683" s="837">
        <v>0.53846153846153844</v>
      </c>
      <c r="R1683" s="832">
        <v>21</v>
      </c>
      <c r="S1683" s="837">
        <v>0.53846153846153844</v>
      </c>
      <c r="T1683" s="836">
        <v>6</v>
      </c>
      <c r="U1683" s="838">
        <v>0.52173913043478259</v>
      </c>
    </row>
    <row r="1684" spans="1:21" ht="14.4" customHeight="1" x14ac:dyDescent="0.3">
      <c r="A1684" s="831">
        <v>12</v>
      </c>
      <c r="B1684" s="832" t="s">
        <v>1253</v>
      </c>
      <c r="C1684" s="832" t="s">
        <v>1263</v>
      </c>
      <c r="D1684" s="833" t="s">
        <v>2930</v>
      </c>
      <c r="E1684" s="834" t="s">
        <v>1289</v>
      </c>
      <c r="F1684" s="832" t="s">
        <v>1254</v>
      </c>
      <c r="G1684" s="832" t="s">
        <v>2457</v>
      </c>
      <c r="H1684" s="832" t="s">
        <v>586</v>
      </c>
      <c r="I1684" s="832" t="s">
        <v>2461</v>
      </c>
      <c r="J1684" s="832" t="s">
        <v>2459</v>
      </c>
      <c r="K1684" s="832" t="s">
        <v>2462</v>
      </c>
      <c r="L1684" s="835">
        <v>330.1</v>
      </c>
      <c r="M1684" s="835">
        <v>660.2</v>
      </c>
      <c r="N1684" s="832">
        <v>2</v>
      </c>
      <c r="O1684" s="836">
        <v>1</v>
      </c>
      <c r="P1684" s="835">
        <v>660.2</v>
      </c>
      <c r="Q1684" s="837">
        <v>1</v>
      </c>
      <c r="R1684" s="832">
        <v>2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12</v>
      </c>
      <c r="B1685" s="832" t="s">
        <v>1253</v>
      </c>
      <c r="C1685" s="832" t="s">
        <v>1263</v>
      </c>
      <c r="D1685" s="833" t="s">
        <v>2930</v>
      </c>
      <c r="E1685" s="834" t="s">
        <v>1289</v>
      </c>
      <c r="F1685" s="832" t="s">
        <v>1254</v>
      </c>
      <c r="G1685" s="832" t="s">
        <v>2050</v>
      </c>
      <c r="H1685" s="832" t="s">
        <v>586</v>
      </c>
      <c r="I1685" s="832" t="s">
        <v>2051</v>
      </c>
      <c r="J1685" s="832" t="s">
        <v>2052</v>
      </c>
      <c r="K1685" s="832" t="s">
        <v>2053</v>
      </c>
      <c r="L1685" s="835">
        <v>87.67</v>
      </c>
      <c r="M1685" s="835">
        <v>87.67</v>
      </c>
      <c r="N1685" s="832">
        <v>1</v>
      </c>
      <c r="O1685" s="836">
        <v>1</v>
      </c>
      <c r="P1685" s="835">
        <v>87.67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12</v>
      </c>
      <c r="B1686" s="832" t="s">
        <v>1253</v>
      </c>
      <c r="C1686" s="832" t="s">
        <v>1263</v>
      </c>
      <c r="D1686" s="833" t="s">
        <v>2930</v>
      </c>
      <c r="E1686" s="834" t="s">
        <v>1289</v>
      </c>
      <c r="F1686" s="832" t="s">
        <v>1254</v>
      </c>
      <c r="G1686" s="832" t="s">
        <v>1385</v>
      </c>
      <c r="H1686" s="832" t="s">
        <v>586</v>
      </c>
      <c r="I1686" s="832" t="s">
        <v>1484</v>
      </c>
      <c r="J1686" s="832" t="s">
        <v>1485</v>
      </c>
      <c r="K1686" s="832" t="s">
        <v>1486</v>
      </c>
      <c r="L1686" s="835">
        <v>58.22</v>
      </c>
      <c r="M1686" s="835">
        <v>116.44</v>
      </c>
      <c r="N1686" s="832">
        <v>2</v>
      </c>
      <c r="O1686" s="836">
        <v>1</v>
      </c>
      <c r="P1686" s="835">
        <v>116.44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12</v>
      </c>
      <c r="B1687" s="832" t="s">
        <v>1253</v>
      </c>
      <c r="C1687" s="832" t="s">
        <v>1263</v>
      </c>
      <c r="D1687" s="833" t="s">
        <v>2930</v>
      </c>
      <c r="E1687" s="834" t="s">
        <v>1289</v>
      </c>
      <c r="F1687" s="832" t="s">
        <v>1254</v>
      </c>
      <c r="G1687" s="832" t="s">
        <v>1385</v>
      </c>
      <c r="H1687" s="832" t="s">
        <v>586</v>
      </c>
      <c r="I1687" s="832" t="s">
        <v>2682</v>
      </c>
      <c r="J1687" s="832" t="s">
        <v>1485</v>
      </c>
      <c r="K1687" s="832" t="s">
        <v>2683</v>
      </c>
      <c r="L1687" s="835">
        <v>116.43</v>
      </c>
      <c r="M1687" s="835">
        <v>20142.390000000007</v>
      </c>
      <c r="N1687" s="832">
        <v>173</v>
      </c>
      <c r="O1687" s="836">
        <v>60</v>
      </c>
      <c r="P1687" s="835">
        <v>8615.82</v>
      </c>
      <c r="Q1687" s="837">
        <v>0.42774566473988423</v>
      </c>
      <c r="R1687" s="832">
        <v>74</v>
      </c>
      <c r="S1687" s="837">
        <v>0.4277456647398844</v>
      </c>
      <c r="T1687" s="836">
        <v>25.5</v>
      </c>
      <c r="U1687" s="838">
        <v>0.42499999999999999</v>
      </c>
    </row>
    <row r="1688" spans="1:21" ht="14.4" customHeight="1" x14ac:dyDescent="0.3">
      <c r="A1688" s="831">
        <v>12</v>
      </c>
      <c r="B1688" s="832" t="s">
        <v>1253</v>
      </c>
      <c r="C1688" s="832" t="s">
        <v>1263</v>
      </c>
      <c r="D1688" s="833" t="s">
        <v>2930</v>
      </c>
      <c r="E1688" s="834" t="s">
        <v>1289</v>
      </c>
      <c r="F1688" s="832" t="s">
        <v>1254</v>
      </c>
      <c r="G1688" s="832" t="s">
        <v>1385</v>
      </c>
      <c r="H1688" s="832" t="s">
        <v>586</v>
      </c>
      <c r="I1688" s="832" t="s">
        <v>2020</v>
      </c>
      <c r="J1688" s="832" t="s">
        <v>1491</v>
      </c>
      <c r="K1688" s="832" t="s">
        <v>1690</v>
      </c>
      <c r="L1688" s="835">
        <v>89.88</v>
      </c>
      <c r="M1688" s="835">
        <v>269.64</v>
      </c>
      <c r="N1688" s="832">
        <v>3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12</v>
      </c>
      <c r="B1689" s="832" t="s">
        <v>1253</v>
      </c>
      <c r="C1689" s="832" t="s">
        <v>1263</v>
      </c>
      <c r="D1689" s="833" t="s">
        <v>2930</v>
      </c>
      <c r="E1689" s="834" t="s">
        <v>1289</v>
      </c>
      <c r="F1689" s="832" t="s">
        <v>1254</v>
      </c>
      <c r="G1689" s="832" t="s">
        <v>1385</v>
      </c>
      <c r="H1689" s="832" t="s">
        <v>586</v>
      </c>
      <c r="I1689" s="832" t="s">
        <v>1488</v>
      </c>
      <c r="J1689" s="832" t="s">
        <v>1387</v>
      </c>
      <c r="K1689" s="832" t="s">
        <v>1489</v>
      </c>
      <c r="L1689" s="835">
        <v>648.16999999999996</v>
      </c>
      <c r="M1689" s="835">
        <v>1944.5099999999998</v>
      </c>
      <c r="N1689" s="832">
        <v>3</v>
      </c>
      <c r="O1689" s="836">
        <v>0.5</v>
      </c>
      <c r="P1689" s="835">
        <v>1944.5099999999998</v>
      </c>
      <c r="Q1689" s="837">
        <v>1</v>
      </c>
      <c r="R1689" s="832">
        <v>3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12</v>
      </c>
      <c r="B1690" s="832" t="s">
        <v>1253</v>
      </c>
      <c r="C1690" s="832" t="s">
        <v>1263</v>
      </c>
      <c r="D1690" s="833" t="s">
        <v>2930</v>
      </c>
      <c r="E1690" s="834" t="s">
        <v>1289</v>
      </c>
      <c r="F1690" s="832" t="s">
        <v>1254</v>
      </c>
      <c r="G1690" s="832" t="s">
        <v>1385</v>
      </c>
      <c r="H1690" s="832" t="s">
        <v>586</v>
      </c>
      <c r="I1690" s="832" t="s">
        <v>1490</v>
      </c>
      <c r="J1690" s="832" t="s">
        <v>1491</v>
      </c>
      <c r="K1690" s="832" t="s">
        <v>1492</v>
      </c>
      <c r="L1690" s="835">
        <v>89.88</v>
      </c>
      <c r="M1690" s="835">
        <v>359.52</v>
      </c>
      <c r="N1690" s="832">
        <v>4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12</v>
      </c>
      <c r="B1691" s="832" t="s">
        <v>1253</v>
      </c>
      <c r="C1691" s="832" t="s">
        <v>1263</v>
      </c>
      <c r="D1691" s="833" t="s">
        <v>2930</v>
      </c>
      <c r="E1691" s="834" t="s">
        <v>1289</v>
      </c>
      <c r="F1691" s="832" t="s">
        <v>1254</v>
      </c>
      <c r="G1691" s="832" t="s">
        <v>1385</v>
      </c>
      <c r="H1691" s="832" t="s">
        <v>586</v>
      </c>
      <c r="I1691" s="832" t="s">
        <v>2876</v>
      </c>
      <c r="J1691" s="832" t="s">
        <v>1485</v>
      </c>
      <c r="K1691" s="832" t="s">
        <v>2683</v>
      </c>
      <c r="L1691" s="835">
        <v>116.43</v>
      </c>
      <c r="M1691" s="835">
        <v>1164.3000000000002</v>
      </c>
      <c r="N1691" s="832">
        <v>10</v>
      </c>
      <c r="O1691" s="836">
        <v>5.5</v>
      </c>
      <c r="P1691" s="835">
        <v>349.29</v>
      </c>
      <c r="Q1691" s="837">
        <v>0.3</v>
      </c>
      <c r="R1691" s="832">
        <v>3</v>
      </c>
      <c r="S1691" s="837">
        <v>0.3</v>
      </c>
      <c r="T1691" s="836">
        <v>1.5</v>
      </c>
      <c r="U1691" s="838">
        <v>0.27272727272727271</v>
      </c>
    </row>
    <row r="1692" spans="1:21" ht="14.4" customHeight="1" x14ac:dyDescent="0.3">
      <c r="A1692" s="831">
        <v>12</v>
      </c>
      <c r="B1692" s="832" t="s">
        <v>1253</v>
      </c>
      <c r="C1692" s="832" t="s">
        <v>1263</v>
      </c>
      <c r="D1692" s="833" t="s">
        <v>2930</v>
      </c>
      <c r="E1692" s="834" t="s">
        <v>1289</v>
      </c>
      <c r="F1692" s="832" t="s">
        <v>1254</v>
      </c>
      <c r="G1692" s="832" t="s">
        <v>1385</v>
      </c>
      <c r="H1692" s="832" t="s">
        <v>586</v>
      </c>
      <c r="I1692" s="832" t="s">
        <v>1494</v>
      </c>
      <c r="J1692" s="832" t="s">
        <v>1491</v>
      </c>
      <c r="K1692" s="832" t="s">
        <v>1492</v>
      </c>
      <c r="L1692" s="835">
        <v>89.88</v>
      </c>
      <c r="M1692" s="835">
        <v>269.64</v>
      </c>
      <c r="N1692" s="832">
        <v>3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12</v>
      </c>
      <c r="B1693" s="832" t="s">
        <v>1253</v>
      </c>
      <c r="C1693" s="832" t="s">
        <v>1263</v>
      </c>
      <c r="D1693" s="833" t="s">
        <v>2930</v>
      </c>
      <c r="E1693" s="834" t="s">
        <v>1289</v>
      </c>
      <c r="F1693" s="832" t="s">
        <v>1254</v>
      </c>
      <c r="G1693" s="832" t="s">
        <v>1495</v>
      </c>
      <c r="H1693" s="832" t="s">
        <v>586</v>
      </c>
      <c r="I1693" s="832" t="s">
        <v>2684</v>
      </c>
      <c r="J1693" s="832" t="s">
        <v>2685</v>
      </c>
      <c r="K1693" s="832" t="s">
        <v>1498</v>
      </c>
      <c r="L1693" s="835">
        <v>0</v>
      </c>
      <c r="M1693" s="835">
        <v>0</v>
      </c>
      <c r="N1693" s="832">
        <v>2</v>
      </c>
      <c r="O1693" s="836">
        <v>1.5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12</v>
      </c>
      <c r="B1694" s="832" t="s">
        <v>1253</v>
      </c>
      <c r="C1694" s="832" t="s">
        <v>1263</v>
      </c>
      <c r="D1694" s="833" t="s">
        <v>2930</v>
      </c>
      <c r="E1694" s="834" t="s">
        <v>1289</v>
      </c>
      <c r="F1694" s="832" t="s">
        <v>1254</v>
      </c>
      <c r="G1694" s="832" t="s">
        <v>1508</v>
      </c>
      <c r="H1694" s="832" t="s">
        <v>586</v>
      </c>
      <c r="I1694" s="832" t="s">
        <v>1509</v>
      </c>
      <c r="J1694" s="832" t="s">
        <v>1510</v>
      </c>
      <c r="K1694" s="832" t="s">
        <v>1511</v>
      </c>
      <c r="L1694" s="835">
        <v>1543.27</v>
      </c>
      <c r="M1694" s="835">
        <v>32408.670000000006</v>
      </c>
      <c r="N1694" s="832">
        <v>21</v>
      </c>
      <c r="O1694" s="836">
        <v>15</v>
      </c>
      <c r="P1694" s="835">
        <v>18519.240000000002</v>
      </c>
      <c r="Q1694" s="837">
        <v>0.5714285714285714</v>
      </c>
      <c r="R1694" s="832">
        <v>12</v>
      </c>
      <c r="S1694" s="837">
        <v>0.5714285714285714</v>
      </c>
      <c r="T1694" s="836">
        <v>9</v>
      </c>
      <c r="U1694" s="838">
        <v>0.6</v>
      </c>
    </row>
    <row r="1695" spans="1:21" ht="14.4" customHeight="1" x14ac:dyDescent="0.3">
      <c r="A1695" s="831">
        <v>12</v>
      </c>
      <c r="B1695" s="832" t="s">
        <v>1253</v>
      </c>
      <c r="C1695" s="832" t="s">
        <v>1263</v>
      </c>
      <c r="D1695" s="833" t="s">
        <v>2930</v>
      </c>
      <c r="E1695" s="834" t="s">
        <v>1289</v>
      </c>
      <c r="F1695" s="832" t="s">
        <v>1254</v>
      </c>
      <c r="G1695" s="832" t="s">
        <v>1508</v>
      </c>
      <c r="H1695" s="832" t="s">
        <v>628</v>
      </c>
      <c r="I1695" s="832" t="s">
        <v>1694</v>
      </c>
      <c r="J1695" s="832" t="s">
        <v>1695</v>
      </c>
      <c r="K1695" s="832" t="s">
        <v>1511</v>
      </c>
      <c r="L1695" s="835">
        <v>1543.26</v>
      </c>
      <c r="M1695" s="835">
        <v>1543.26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12</v>
      </c>
      <c r="B1696" s="832" t="s">
        <v>1253</v>
      </c>
      <c r="C1696" s="832" t="s">
        <v>1263</v>
      </c>
      <c r="D1696" s="833" t="s">
        <v>2930</v>
      </c>
      <c r="E1696" s="834" t="s">
        <v>1289</v>
      </c>
      <c r="F1696" s="832" t="s">
        <v>1254</v>
      </c>
      <c r="G1696" s="832" t="s">
        <v>1508</v>
      </c>
      <c r="H1696" s="832" t="s">
        <v>586</v>
      </c>
      <c r="I1696" s="832" t="s">
        <v>2910</v>
      </c>
      <c r="J1696" s="832" t="s">
        <v>1695</v>
      </c>
      <c r="K1696" s="832" t="s">
        <v>1511</v>
      </c>
      <c r="L1696" s="835">
        <v>1543.26</v>
      </c>
      <c r="M1696" s="835">
        <v>1543.26</v>
      </c>
      <c r="N1696" s="832">
        <v>1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12</v>
      </c>
      <c r="B1697" s="832" t="s">
        <v>1253</v>
      </c>
      <c r="C1697" s="832" t="s">
        <v>1263</v>
      </c>
      <c r="D1697" s="833" t="s">
        <v>2930</v>
      </c>
      <c r="E1697" s="834" t="s">
        <v>1289</v>
      </c>
      <c r="F1697" s="832" t="s">
        <v>1254</v>
      </c>
      <c r="G1697" s="832" t="s">
        <v>1307</v>
      </c>
      <c r="H1697" s="832" t="s">
        <v>586</v>
      </c>
      <c r="I1697" s="832" t="s">
        <v>1358</v>
      </c>
      <c r="J1697" s="832" t="s">
        <v>983</v>
      </c>
      <c r="K1697" s="832" t="s">
        <v>1310</v>
      </c>
      <c r="L1697" s="835">
        <v>42.54</v>
      </c>
      <c r="M1697" s="835">
        <v>510.47999999999996</v>
      </c>
      <c r="N1697" s="832">
        <v>12</v>
      </c>
      <c r="O1697" s="836">
        <v>7.5</v>
      </c>
      <c r="P1697" s="835">
        <v>382.85999999999996</v>
      </c>
      <c r="Q1697" s="837">
        <v>0.75</v>
      </c>
      <c r="R1697" s="832">
        <v>9</v>
      </c>
      <c r="S1697" s="837">
        <v>0.75</v>
      </c>
      <c r="T1697" s="836">
        <v>5.5</v>
      </c>
      <c r="U1697" s="838">
        <v>0.73333333333333328</v>
      </c>
    </row>
    <row r="1698" spans="1:21" ht="14.4" customHeight="1" x14ac:dyDescent="0.3">
      <c r="A1698" s="831">
        <v>12</v>
      </c>
      <c r="B1698" s="832" t="s">
        <v>1253</v>
      </c>
      <c r="C1698" s="832" t="s">
        <v>1263</v>
      </c>
      <c r="D1698" s="833" t="s">
        <v>2930</v>
      </c>
      <c r="E1698" s="834" t="s">
        <v>1289</v>
      </c>
      <c r="F1698" s="832" t="s">
        <v>1254</v>
      </c>
      <c r="G1698" s="832" t="s">
        <v>1307</v>
      </c>
      <c r="H1698" s="832" t="s">
        <v>586</v>
      </c>
      <c r="I1698" s="832" t="s">
        <v>1351</v>
      </c>
      <c r="J1698" s="832" t="s">
        <v>1309</v>
      </c>
      <c r="K1698" s="832" t="s">
        <v>1352</v>
      </c>
      <c r="L1698" s="835">
        <v>59.56</v>
      </c>
      <c r="M1698" s="835">
        <v>59.56</v>
      </c>
      <c r="N1698" s="832">
        <v>1</v>
      </c>
      <c r="O1698" s="836">
        <v>0.5</v>
      </c>
      <c r="P1698" s="835">
        <v>59.56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12</v>
      </c>
      <c r="B1699" s="832" t="s">
        <v>1253</v>
      </c>
      <c r="C1699" s="832" t="s">
        <v>1263</v>
      </c>
      <c r="D1699" s="833" t="s">
        <v>2930</v>
      </c>
      <c r="E1699" s="834" t="s">
        <v>1289</v>
      </c>
      <c r="F1699" s="832" t="s">
        <v>1254</v>
      </c>
      <c r="G1699" s="832" t="s">
        <v>1514</v>
      </c>
      <c r="H1699" s="832" t="s">
        <v>628</v>
      </c>
      <c r="I1699" s="832" t="s">
        <v>1140</v>
      </c>
      <c r="J1699" s="832" t="s">
        <v>721</v>
      </c>
      <c r="K1699" s="832" t="s">
        <v>1141</v>
      </c>
      <c r="L1699" s="835">
        <v>300.31</v>
      </c>
      <c r="M1699" s="835">
        <v>3603.72</v>
      </c>
      <c r="N1699" s="832">
        <v>12</v>
      </c>
      <c r="O1699" s="836">
        <v>10.5</v>
      </c>
      <c r="P1699" s="835">
        <v>1801.86</v>
      </c>
      <c r="Q1699" s="837">
        <v>0.5</v>
      </c>
      <c r="R1699" s="832">
        <v>6</v>
      </c>
      <c r="S1699" s="837">
        <v>0.5</v>
      </c>
      <c r="T1699" s="836">
        <v>5</v>
      </c>
      <c r="U1699" s="838">
        <v>0.47619047619047616</v>
      </c>
    </row>
    <row r="1700" spans="1:21" ht="14.4" customHeight="1" x14ac:dyDescent="0.3">
      <c r="A1700" s="831">
        <v>12</v>
      </c>
      <c r="B1700" s="832" t="s">
        <v>1253</v>
      </c>
      <c r="C1700" s="832" t="s">
        <v>1263</v>
      </c>
      <c r="D1700" s="833" t="s">
        <v>2930</v>
      </c>
      <c r="E1700" s="834" t="s">
        <v>1289</v>
      </c>
      <c r="F1700" s="832" t="s">
        <v>1254</v>
      </c>
      <c r="G1700" s="832" t="s">
        <v>1393</v>
      </c>
      <c r="H1700" s="832" t="s">
        <v>586</v>
      </c>
      <c r="I1700" s="832" t="s">
        <v>1394</v>
      </c>
      <c r="J1700" s="832" t="s">
        <v>1395</v>
      </c>
      <c r="K1700" s="832" t="s">
        <v>1396</v>
      </c>
      <c r="L1700" s="835">
        <v>1514.87</v>
      </c>
      <c r="M1700" s="835">
        <v>1514.87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12</v>
      </c>
      <c r="B1701" s="832" t="s">
        <v>1253</v>
      </c>
      <c r="C1701" s="832" t="s">
        <v>1263</v>
      </c>
      <c r="D1701" s="833" t="s">
        <v>2930</v>
      </c>
      <c r="E1701" s="834" t="s">
        <v>1289</v>
      </c>
      <c r="F1701" s="832" t="s">
        <v>1254</v>
      </c>
      <c r="G1701" s="832" t="s">
        <v>2486</v>
      </c>
      <c r="H1701" s="832" t="s">
        <v>586</v>
      </c>
      <c r="I1701" s="832" t="s">
        <v>2487</v>
      </c>
      <c r="J1701" s="832" t="s">
        <v>2488</v>
      </c>
      <c r="K1701" s="832" t="s">
        <v>1841</v>
      </c>
      <c r="L1701" s="835">
        <v>100.1</v>
      </c>
      <c r="M1701" s="835">
        <v>4404.3999999999996</v>
      </c>
      <c r="N1701" s="832">
        <v>44</v>
      </c>
      <c r="O1701" s="836">
        <v>18</v>
      </c>
      <c r="P1701" s="835">
        <v>1201.1999999999998</v>
      </c>
      <c r="Q1701" s="837">
        <v>0.27272727272727271</v>
      </c>
      <c r="R1701" s="832">
        <v>12</v>
      </c>
      <c r="S1701" s="837">
        <v>0.27272727272727271</v>
      </c>
      <c r="T1701" s="836">
        <v>4</v>
      </c>
      <c r="U1701" s="838">
        <v>0.22222222222222221</v>
      </c>
    </row>
    <row r="1702" spans="1:21" ht="14.4" customHeight="1" x14ac:dyDescent="0.3">
      <c r="A1702" s="831">
        <v>12</v>
      </c>
      <c r="B1702" s="832" t="s">
        <v>1253</v>
      </c>
      <c r="C1702" s="832" t="s">
        <v>1263</v>
      </c>
      <c r="D1702" s="833" t="s">
        <v>2930</v>
      </c>
      <c r="E1702" s="834" t="s">
        <v>1289</v>
      </c>
      <c r="F1702" s="832" t="s">
        <v>1254</v>
      </c>
      <c r="G1702" s="832" t="s">
        <v>2486</v>
      </c>
      <c r="H1702" s="832" t="s">
        <v>586</v>
      </c>
      <c r="I1702" s="832" t="s">
        <v>2911</v>
      </c>
      <c r="J1702" s="832" t="s">
        <v>2912</v>
      </c>
      <c r="K1702" s="832" t="s">
        <v>2913</v>
      </c>
      <c r="L1702" s="835">
        <v>93.43</v>
      </c>
      <c r="M1702" s="835">
        <v>93.43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12</v>
      </c>
      <c r="B1703" s="832" t="s">
        <v>1253</v>
      </c>
      <c r="C1703" s="832" t="s">
        <v>1263</v>
      </c>
      <c r="D1703" s="833" t="s">
        <v>2930</v>
      </c>
      <c r="E1703" s="834" t="s">
        <v>1289</v>
      </c>
      <c r="F1703" s="832" t="s">
        <v>1254</v>
      </c>
      <c r="G1703" s="832" t="s">
        <v>1869</v>
      </c>
      <c r="H1703" s="832" t="s">
        <v>586</v>
      </c>
      <c r="I1703" s="832" t="s">
        <v>1870</v>
      </c>
      <c r="J1703" s="832" t="s">
        <v>1871</v>
      </c>
      <c r="K1703" s="832" t="s">
        <v>1872</v>
      </c>
      <c r="L1703" s="835">
        <v>25.12</v>
      </c>
      <c r="M1703" s="835">
        <v>452.16</v>
      </c>
      <c r="N1703" s="832">
        <v>18</v>
      </c>
      <c r="O1703" s="836">
        <v>17</v>
      </c>
      <c r="P1703" s="835">
        <v>200.96</v>
      </c>
      <c r="Q1703" s="837">
        <v>0.44444444444444442</v>
      </c>
      <c r="R1703" s="832">
        <v>8</v>
      </c>
      <c r="S1703" s="837">
        <v>0.44444444444444442</v>
      </c>
      <c r="T1703" s="836">
        <v>7.5</v>
      </c>
      <c r="U1703" s="838">
        <v>0.44117647058823528</v>
      </c>
    </row>
    <row r="1704" spans="1:21" ht="14.4" customHeight="1" x14ac:dyDescent="0.3">
      <c r="A1704" s="831">
        <v>12</v>
      </c>
      <c r="B1704" s="832" t="s">
        <v>1253</v>
      </c>
      <c r="C1704" s="832" t="s">
        <v>1263</v>
      </c>
      <c r="D1704" s="833" t="s">
        <v>2930</v>
      </c>
      <c r="E1704" s="834" t="s">
        <v>1289</v>
      </c>
      <c r="F1704" s="832" t="s">
        <v>1254</v>
      </c>
      <c r="G1704" s="832" t="s">
        <v>2384</v>
      </c>
      <c r="H1704" s="832" t="s">
        <v>586</v>
      </c>
      <c r="I1704" s="832" t="s">
        <v>2385</v>
      </c>
      <c r="J1704" s="832" t="s">
        <v>2386</v>
      </c>
      <c r="K1704" s="832" t="s">
        <v>2049</v>
      </c>
      <c r="L1704" s="835">
        <v>88.97</v>
      </c>
      <c r="M1704" s="835">
        <v>533.81999999999994</v>
      </c>
      <c r="N1704" s="832">
        <v>6</v>
      </c>
      <c r="O1704" s="836">
        <v>2.5</v>
      </c>
      <c r="P1704" s="835">
        <v>88.97</v>
      </c>
      <c r="Q1704" s="837">
        <v>0.16666666666666669</v>
      </c>
      <c r="R1704" s="832">
        <v>1</v>
      </c>
      <c r="S1704" s="837">
        <v>0.16666666666666666</v>
      </c>
      <c r="T1704" s="836">
        <v>1</v>
      </c>
      <c r="U1704" s="838">
        <v>0.4</v>
      </c>
    </row>
    <row r="1705" spans="1:21" ht="14.4" customHeight="1" x14ac:dyDescent="0.3">
      <c r="A1705" s="831">
        <v>12</v>
      </c>
      <c r="B1705" s="832" t="s">
        <v>1253</v>
      </c>
      <c r="C1705" s="832" t="s">
        <v>1263</v>
      </c>
      <c r="D1705" s="833" t="s">
        <v>2930</v>
      </c>
      <c r="E1705" s="834" t="s">
        <v>1289</v>
      </c>
      <c r="F1705" s="832" t="s">
        <v>1254</v>
      </c>
      <c r="G1705" s="832" t="s">
        <v>1521</v>
      </c>
      <c r="H1705" s="832" t="s">
        <v>586</v>
      </c>
      <c r="I1705" s="832" t="s">
        <v>1522</v>
      </c>
      <c r="J1705" s="832" t="s">
        <v>1523</v>
      </c>
      <c r="K1705" s="832" t="s">
        <v>1524</v>
      </c>
      <c r="L1705" s="835">
        <v>224.69</v>
      </c>
      <c r="M1705" s="835">
        <v>674.06999999999994</v>
      </c>
      <c r="N1705" s="832">
        <v>3</v>
      </c>
      <c r="O1705" s="836">
        <v>1</v>
      </c>
      <c r="P1705" s="835">
        <v>449.38</v>
      </c>
      <c r="Q1705" s="837">
        <v>0.66666666666666674</v>
      </c>
      <c r="R1705" s="832">
        <v>2</v>
      </c>
      <c r="S1705" s="837">
        <v>0.66666666666666663</v>
      </c>
      <c r="T1705" s="836">
        <v>0.5</v>
      </c>
      <c r="U1705" s="838">
        <v>0.5</v>
      </c>
    </row>
    <row r="1706" spans="1:21" ht="14.4" customHeight="1" x14ac:dyDescent="0.3">
      <c r="A1706" s="831">
        <v>12</v>
      </c>
      <c r="B1706" s="832" t="s">
        <v>1253</v>
      </c>
      <c r="C1706" s="832" t="s">
        <v>1263</v>
      </c>
      <c r="D1706" s="833" t="s">
        <v>2930</v>
      </c>
      <c r="E1706" s="834" t="s">
        <v>1289</v>
      </c>
      <c r="F1706" s="832" t="s">
        <v>1254</v>
      </c>
      <c r="G1706" s="832" t="s">
        <v>1521</v>
      </c>
      <c r="H1706" s="832" t="s">
        <v>586</v>
      </c>
      <c r="I1706" s="832" t="s">
        <v>1873</v>
      </c>
      <c r="J1706" s="832" t="s">
        <v>1523</v>
      </c>
      <c r="K1706" s="832" t="s">
        <v>1874</v>
      </c>
      <c r="L1706" s="835">
        <v>224.69</v>
      </c>
      <c r="M1706" s="835">
        <v>2246.8999999999996</v>
      </c>
      <c r="N1706" s="832">
        <v>10</v>
      </c>
      <c r="O1706" s="836">
        <v>4.5</v>
      </c>
      <c r="P1706" s="835">
        <v>674.06999999999994</v>
      </c>
      <c r="Q1706" s="837">
        <v>0.30000000000000004</v>
      </c>
      <c r="R1706" s="832">
        <v>3</v>
      </c>
      <c r="S1706" s="837">
        <v>0.3</v>
      </c>
      <c r="T1706" s="836">
        <v>2</v>
      </c>
      <c r="U1706" s="838">
        <v>0.44444444444444442</v>
      </c>
    </row>
    <row r="1707" spans="1:21" ht="14.4" customHeight="1" x14ac:dyDescent="0.3">
      <c r="A1707" s="831">
        <v>12</v>
      </c>
      <c r="B1707" s="832" t="s">
        <v>1253</v>
      </c>
      <c r="C1707" s="832" t="s">
        <v>1263</v>
      </c>
      <c r="D1707" s="833" t="s">
        <v>2930</v>
      </c>
      <c r="E1707" s="834" t="s">
        <v>1289</v>
      </c>
      <c r="F1707" s="832" t="s">
        <v>1254</v>
      </c>
      <c r="G1707" s="832" t="s">
        <v>1521</v>
      </c>
      <c r="H1707" s="832" t="s">
        <v>586</v>
      </c>
      <c r="I1707" s="832" t="s">
        <v>1525</v>
      </c>
      <c r="J1707" s="832" t="s">
        <v>1523</v>
      </c>
      <c r="K1707" s="832" t="s">
        <v>1526</v>
      </c>
      <c r="L1707" s="835">
        <v>112.35</v>
      </c>
      <c r="M1707" s="835">
        <v>112.35</v>
      </c>
      <c r="N1707" s="832">
        <v>1</v>
      </c>
      <c r="O1707" s="836">
        <v>1</v>
      </c>
      <c r="P1707" s="835">
        <v>112.35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12</v>
      </c>
      <c r="B1708" s="832" t="s">
        <v>1253</v>
      </c>
      <c r="C1708" s="832" t="s">
        <v>1263</v>
      </c>
      <c r="D1708" s="833" t="s">
        <v>2930</v>
      </c>
      <c r="E1708" s="834" t="s">
        <v>1289</v>
      </c>
      <c r="F1708" s="832" t="s">
        <v>1254</v>
      </c>
      <c r="G1708" s="832" t="s">
        <v>1527</v>
      </c>
      <c r="H1708" s="832" t="s">
        <v>586</v>
      </c>
      <c r="I1708" s="832" t="s">
        <v>2066</v>
      </c>
      <c r="J1708" s="832" t="s">
        <v>1529</v>
      </c>
      <c r="K1708" s="832" t="s">
        <v>1530</v>
      </c>
      <c r="L1708" s="835">
        <v>1388.93</v>
      </c>
      <c r="M1708" s="835">
        <v>1388.93</v>
      </c>
      <c r="N1708" s="832">
        <v>1</v>
      </c>
      <c r="O1708" s="836">
        <v>0.5</v>
      </c>
      <c r="P1708" s="835">
        <v>1388.93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12</v>
      </c>
      <c r="B1709" s="832" t="s">
        <v>1253</v>
      </c>
      <c r="C1709" s="832" t="s">
        <v>1263</v>
      </c>
      <c r="D1709" s="833" t="s">
        <v>2930</v>
      </c>
      <c r="E1709" s="834" t="s">
        <v>1289</v>
      </c>
      <c r="F1709" s="832" t="s">
        <v>1254</v>
      </c>
      <c r="G1709" s="832" t="s">
        <v>1531</v>
      </c>
      <c r="H1709" s="832" t="s">
        <v>586</v>
      </c>
      <c r="I1709" s="832" t="s">
        <v>1532</v>
      </c>
      <c r="J1709" s="832" t="s">
        <v>1533</v>
      </c>
      <c r="K1709" s="832" t="s">
        <v>1534</v>
      </c>
      <c r="L1709" s="835">
        <v>1546.98</v>
      </c>
      <c r="M1709" s="835">
        <v>1546.98</v>
      </c>
      <c r="N1709" s="832">
        <v>1</v>
      </c>
      <c r="O1709" s="836">
        <v>1</v>
      </c>
      <c r="P1709" s="835">
        <v>1546.98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12</v>
      </c>
      <c r="B1710" s="832" t="s">
        <v>1253</v>
      </c>
      <c r="C1710" s="832" t="s">
        <v>1263</v>
      </c>
      <c r="D1710" s="833" t="s">
        <v>2930</v>
      </c>
      <c r="E1710" s="834" t="s">
        <v>1289</v>
      </c>
      <c r="F1710" s="832" t="s">
        <v>1254</v>
      </c>
      <c r="G1710" s="832" t="s">
        <v>1304</v>
      </c>
      <c r="H1710" s="832" t="s">
        <v>628</v>
      </c>
      <c r="I1710" s="832" t="s">
        <v>1159</v>
      </c>
      <c r="J1710" s="832" t="s">
        <v>1160</v>
      </c>
      <c r="K1710" s="832" t="s">
        <v>1161</v>
      </c>
      <c r="L1710" s="835">
        <v>149.52000000000001</v>
      </c>
      <c r="M1710" s="835">
        <v>149.52000000000001</v>
      </c>
      <c r="N1710" s="832">
        <v>1</v>
      </c>
      <c r="O1710" s="836">
        <v>1</v>
      </c>
      <c r="P1710" s="835">
        <v>149.52000000000001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12</v>
      </c>
      <c r="B1711" s="832" t="s">
        <v>1253</v>
      </c>
      <c r="C1711" s="832" t="s">
        <v>1263</v>
      </c>
      <c r="D1711" s="833" t="s">
        <v>2930</v>
      </c>
      <c r="E1711" s="834" t="s">
        <v>1289</v>
      </c>
      <c r="F1711" s="832" t="s">
        <v>1254</v>
      </c>
      <c r="G1711" s="832" t="s">
        <v>1737</v>
      </c>
      <c r="H1711" s="832" t="s">
        <v>586</v>
      </c>
      <c r="I1711" s="832" t="s">
        <v>2071</v>
      </c>
      <c r="J1711" s="832" t="s">
        <v>1739</v>
      </c>
      <c r="K1711" s="832" t="s">
        <v>1740</v>
      </c>
      <c r="L1711" s="835">
        <v>107.27</v>
      </c>
      <c r="M1711" s="835">
        <v>214.54</v>
      </c>
      <c r="N1711" s="832">
        <v>2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12</v>
      </c>
      <c r="B1712" s="832" t="s">
        <v>1253</v>
      </c>
      <c r="C1712" s="832" t="s">
        <v>1263</v>
      </c>
      <c r="D1712" s="833" t="s">
        <v>2930</v>
      </c>
      <c r="E1712" s="834" t="s">
        <v>1289</v>
      </c>
      <c r="F1712" s="832" t="s">
        <v>1255</v>
      </c>
      <c r="G1712" s="832" t="s">
        <v>1741</v>
      </c>
      <c r="H1712" s="832" t="s">
        <v>586</v>
      </c>
      <c r="I1712" s="832" t="s">
        <v>1762</v>
      </c>
      <c r="J1712" s="832" t="s">
        <v>1743</v>
      </c>
      <c r="K1712" s="832"/>
      <c r="L1712" s="835">
        <v>0</v>
      </c>
      <c r="M1712" s="835">
        <v>0</v>
      </c>
      <c r="N1712" s="832">
        <v>2</v>
      </c>
      <c r="O1712" s="836">
        <v>2</v>
      </c>
      <c r="P1712" s="835">
        <v>0</v>
      </c>
      <c r="Q1712" s="837"/>
      <c r="R1712" s="832">
        <v>2</v>
      </c>
      <c r="S1712" s="837">
        <v>1</v>
      </c>
      <c r="T1712" s="836">
        <v>2</v>
      </c>
      <c r="U1712" s="838">
        <v>1</v>
      </c>
    </row>
    <row r="1713" spans="1:21" ht="14.4" customHeight="1" x14ac:dyDescent="0.3">
      <c r="A1713" s="831">
        <v>12</v>
      </c>
      <c r="B1713" s="832" t="s">
        <v>1253</v>
      </c>
      <c r="C1713" s="832" t="s">
        <v>1263</v>
      </c>
      <c r="D1713" s="833" t="s">
        <v>2930</v>
      </c>
      <c r="E1713" s="834" t="s">
        <v>1289</v>
      </c>
      <c r="F1713" s="832" t="s">
        <v>1255</v>
      </c>
      <c r="G1713" s="832" t="s">
        <v>1741</v>
      </c>
      <c r="H1713" s="832" t="s">
        <v>586</v>
      </c>
      <c r="I1713" s="832" t="s">
        <v>2914</v>
      </c>
      <c r="J1713" s="832" t="s">
        <v>1743</v>
      </c>
      <c r="K1713" s="832"/>
      <c r="L1713" s="835">
        <v>0</v>
      </c>
      <c r="M1713" s="835">
        <v>0</v>
      </c>
      <c r="N1713" s="832">
        <v>1</v>
      </c>
      <c r="O1713" s="836">
        <v>1</v>
      </c>
      <c r="P1713" s="835">
        <v>0</v>
      </c>
      <c r="Q1713" s="837"/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12</v>
      </c>
      <c r="B1714" s="832" t="s">
        <v>1253</v>
      </c>
      <c r="C1714" s="832" t="s">
        <v>1263</v>
      </c>
      <c r="D1714" s="833" t="s">
        <v>2930</v>
      </c>
      <c r="E1714" s="834" t="s">
        <v>1289</v>
      </c>
      <c r="F1714" s="832" t="s">
        <v>1255</v>
      </c>
      <c r="G1714" s="832" t="s">
        <v>1741</v>
      </c>
      <c r="H1714" s="832" t="s">
        <v>586</v>
      </c>
      <c r="I1714" s="832" t="s">
        <v>1959</v>
      </c>
      <c r="J1714" s="832" t="s">
        <v>1743</v>
      </c>
      <c r="K1714" s="832"/>
      <c r="L1714" s="835">
        <v>0</v>
      </c>
      <c r="M1714" s="835">
        <v>0</v>
      </c>
      <c r="N1714" s="832">
        <v>1</v>
      </c>
      <c r="O1714" s="836">
        <v>1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12</v>
      </c>
      <c r="B1715" s="832" t="s">
        <v>1253</v>
      </c>
      <c r="C1715" s="832" t="s">
        <v>1263</v>
      </c>
      <c r="D1715" s="833" t="s">
        <v>2930</v>
      </c>
      <c r="E1715" s="834" t="s">
        <v>1289</v>
      </c>
      <c r="F1715" s="832" t="s">
        <v>1255</v>
      </c>
      <c r="G1715" s="832" t="s">
        <v>1741</v>
      </c>
      <c r="H1715" s="832" t="s">
        <v>586</v>
      </c>
      <c r="I1715" s="832" t="s">
        <v>2843</v>
      </c>
      <c r="J1715" s="832" t="s">
        <v>1743</v>
      </c>
      <c r="K1715" s="832"/>
      <c r="L1715" s="835">
        <v>0</v>
      </c>
      <c r="M1715" s="835">
        <v>0</v>
      </c>
      <c r="N1715" s="832">
        <v>3</v>
      </c>
      <c r="O1715" s="836">
        <v>3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12</v>
      </c>
      <c r="B1716" s="832" t="s">
        <v>1253</v>
      </c>
      <c r="C1716" s="832" t="s">
        <v>1263</v>
      </c>
      <c r="D1716" s="833" t="s">
        <v>2930</v>
      </c>
      <c r="E1716" s="834" t="s">
        <v>1289</v>
      </c>
      <c r="F1716" s="832" t="s">
        <v>1255</v>
      </c>
      <c r="G1716" s="832" t="s">
        <v>1741</v>
      </c>
      <c r="H1716" s="832" t="s">
        <v>586</v>
      </c>
      <c r="I1716" s="832" t="s">
        <v>2915</v>
      </c>
      <c r="J1716" s="832" t="s">
        <v>1743</v>
      </c>
      <c r="K1716" s="832"/>
      <c r="L1716" s="835">
        <v>0</v>
      </c>
      <c r="M1716" s="835">
        <v>0</v>
      </c>
      <c r="N1716" s="832">
        <v>1</v>
      </c>
      <c r="O1716" s="836">
        <v>1</v>
      </c>
      <c r="P1716" s="835">
        <v>0</v>
      </c>
      <c r="Q1716" s="837"/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12</v>
      </c>
      <c r="B1717" s="832" t="s">
        <v>1253</v>
      </c>
      <c r="C1717" s="832" t="s">
        <v>1263</v>
      </c>
      <c r="D1717" s="833" t="s">
        <v>2930</v>
      </c>
      <c r="E1717" s="834" t="s">
        <v>1289</v>
      </c>
      <c r="F1717" s="832" t="s">
        <v>1256</v>
      </c>
      <c r="G1717" s="832" t="s">
        <v>1300</v>
      </c>
      <c r="H1717" s="832" t="s">
        <v>586</v>
      </c>
      <c r="I1717" s="832" t="s">
        <v>2916</v>
      </c>
      <c r="J1717" s="832" t="s">
        <v>2917</v>
      </c>
      <c r="K1717" s="832" t="s">
        <v>2918</v>
      </c>
      <c r="L1717" s="835">
        <v>84</v>
      </c>
      <c r="M1717" s="835">
        <v>672</v>
      </c>
      <c r="N1717" s="832">
        <v>8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12</v>
      </c>
      <c r="B1718" s="832" t="s">
        <v>1253</v>
      </c>
      <c r="C1718" s="832" t="s">
        <v>1263</v>
      </c>
      <c r="D1718" s="833" t="s">
        <v>2930</v>
      </c>
      <c r="E1718" s="834" t="s">
        <v>1289</v>
      </c>
      <c r="F1718" s="832" t="s">
        <v>1256</v>
      </c>
      <c r="G1718" s="832" t="s">
        <v>1300</v>
      </c>
      <c r="H1718" s="832" t="s">
        <v>586</v>
      </c>
      <c r="I1718" s="832" t="s">
        <v>2863</v>
      </c>
      <c r="J1718" s="832" t="s">
        <v>2864</v>
      </c>
      <c r="K1718" s="832" t="s">
        <v>2865</v>
      </c>
      <c r="L1718" s="835">
        <v>342.72</v>
      </c>
      <c r="M1718" s="835">
        <v>12337.92</v>
      </c>
      <c r="N1718" s="832">
        <v>36</v>
      </c>
      <c r="O1718" s="836">
        <v>4</v>
      </c>
      <c r="P1718" s="835">
        <v>2741.76</v>
      </c>
      <c r="Q1718" s="837">
        <v>0.22222222222222224</v>
      </c>
      <c r="R1718" s="832">
        <v>8</v>
      </c>
      <c r="S1718" s="837">
        <v>0.22222222222222221</v>
      </c>
      <c r="T1718" s="836">
        <v>1</v>
      </c>
      <c r="U1718" s="838">
        <v>0.25</v>
      </c>
    </row>
    <row r="1719" spans="1:21" ht="14.4" customHeight="1" x14ac:dyDescent="0.3">
      <c r="A1719" s="831">
        <v>12</v>
      </c>
      <c r="B1719" s="832" t="s">
        <v>1253</v>
      </c>
      <c r="C1719" s="832" t="s">
        <v>1263</v>
      </c>
      <c r="D1719" s="833" t="s">
        <v>2930</v>
      </c>
      <c r="E1719" s="834" t="s">
        <v>1289</v>
      </c>
      <c r="F1719" s="832" t="s">
        <v>1256</v>
      </c>
      <c r="G1719" s="832" t="s">
        <v>1300</v>
      </c>
      <c r="H1719" s="832" t="s">
        <v>586</v>
      </c>
      <c r="I1719" s="832" t="s">
        <v>2919</v>
      </c>
      <c r="J1719" s="832" t="s">
        <v>2920</v>
      </c>
      <c r="K1719" s="832" t="s">
        <v>2921</v>
      </c>
      <c r="L1719" s="835">
        <v>403.44</v>
      </c>
      <c r="M1719" s="835">
        <v>10892.88</v>
      </c>
      <c r="N1719" s="832">
        <v>27</v>
      </c>
      <c r="O1719" s="836">
        <v>4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12</v>
      </c>
      <c r="B1720" s="832" t="s">
        <v>1253</v>
      </c>
      <c r="C1720" s="832" t="s">
        <v>1263</v>
      </c>
      <c r="D1720" s="833" t="s">
        <v>2930</v>
      </c>
      <c r="E1720" s="834" t="s">
        <v>1289</v>
      </c>
      <c r="F1720" s="832" t="s">
        <v>1256</v>
      </c>
      <c r="G1720" s="832" t="s">
        <v>1300</v>
      </c>
      <c r="H1720" s="832" t="s">
        <v>586</v>
      </c>
      <c r="I1720" s="832" t="s">
        <v>2922</v>
      </c>
      <c r="J1720" s="832" t="s">
        <v>2923</v>
      </c>
      <c r="K1720" s="832" t="s">
        <v>2924</v>
      </c>
      <c r="L1720" s="835">
        <v>242.9</v>
      </c>
      <c r="M1720" s="835">
        <v>3400.6000000000004</v>
      </c>
      <c r="N1720" s="832">
        <v>14</v>
      </c>
      <c r="O1720" s="836">
        <v>2</v>
      </c>
      <c r="P1720" s="835">
        <v>1943.2</v>
      </c>
      <c r="Q1720" s="837">
        <v>0.5714285714285714</v>
      </c>
      <c r="R1720" s="832">
        <v>8</v>
      </c>
      <c r="S1720" s="837">
        <v>0.5714285714285714</v>
      </c>
      <c r="T1720" s="836">
        <v>1</v>
      </c>
      <c r="U1720" s="838">
        <v>0.5</v>
      </c>
    </row>
    <row r="1721" spans="1:21" ht="14.4" customHeight="1" x14ac:dyDescent="0.3">
      <c r="A1721" s="831">
        <v>12</v>
      </c>
      <c r="B1721" s="832" t="s">
        <v>1253</v>
      </c>
      <c r="C1721" s="832" t="s">
        <v>1263</v>
      </c>
      <c r="D1721" s="833" t="s">
        <v>2930</v>
      </c>
      <c r="E1721" s="834" t="s">
        <v>1289</v>
      </c>
      <c r="F1721" s="832" t="s">
        <v>1256</v>
      </c>
      <c r="G1721" s="832" t="s">
        <v>1615</v>
      </c>
      <c r="H1721" s="832" t="s">
        <v>586</v>
      </c>
      <c r="I1721" s="832" t="s">
        <v>1616</v>
      </c>
      <c r="J1721" s="832" t="s">
        <v>1617</v>
      </c>
      <c r="K1721" s="832" t="s">
        <v>1618</v>
      </c>
      <c r="L1721" s="835">
        <v>1496</v>
      </c>
      <c r="M1721" s="835">
        <v>44880</v>
      </c>
      <c r="N1721" s="832">
        <v>30</v>
      </c>
      <c r="O1721" s="836">
        <v>2</v>
      </c>
      <c r="P1721" s="835">
        <v>44880</v>
      </c>
      <c r="Q1721" s="837">
        <v>1</v>
      </c>
      <c r="R1721" s="832">
        <v>30</v>
      </c>
      <c r="S1721" s="837">
        <v>1</v>
      </c>
      <c r="T1721" s="836">
        <v>2</v>
      </c>
      <c r="U1721" s="838">
        <v>1</v>
      </c>
    </row>
    <row r="1722" spans="1:21" ht="14.4" customHeight="1" x14ac:dyDescent="0.3">
      <c r="A1722" s="831">
        <v>12</v>
      </c>
      <c r="B1722" s="832" t="s">
        <v>1253</v>
      </c>
      <c r="C1722" s="832" t="s">
        <v>1263</v>
      </c>
      <c r="D1722" s="833" t="s">
        <v>2930</v>
      </c>
      <c r="E1722" s="834" t="s">
        <v>1289</v>
      </c>
      <c r="F1722" s="832" t="s">
        <v>1256</v>
      </c>
      <c r="G1722" s="832" t="s">
        <v>1615</v>
      </c>
      <c r="H1722" s="832" t="s">
        <v>586</v>
      </c>
      <c r="I1722" s="832" t="s">
        <v>1622</v>
      </c>
      <c r="J1722" s="832" t="s">
        <v>1623</v>
      </c>
      <c r="K1722" s="832" t="s">
        <v>1624</v>
      </c>
      <c r="L1722" s="835">
        <v>1500</v>
      </c>
      <c r="M1722" s="835">
        <v>37500</v>
      </c>
      <c r="N1722" s="832">
        <v>25</v>
      </c>
      <c r="O1722" s="836">
        <v>2</v>
      </c>
      <c r="P1722" s="835">
        <v>22500</v>
      </c>
      <c r="Q1722" s="837">
        <v>0.6</v>
      </c>
      <c r="R1722" s="832">
        <v>15</v>
      </c>
      <c r="S1722" s="837">
        <v>0.6</v>
      </c>
      <c r="T1722" s="836">
        <v>1</v>
      </c>
      <c r="U1722" s="838">
        <v>0.5</v>
      </c>
    </row>
    <row r="1723" spans="1:21" ht="14.4" customHeight="1" x14ac:dyDescent="0.3">
      <c r="A1723" s="831">
        <v>12</v>
      </c>
      <c r="B1723" s="832" t="s">
        <v>1253</v>
      </c>
      <c r="C1723" s="832" t="s">
        <v>1263</v>
      </c>
      <c r="D1723" s="833" t="s">
        <v>2930</v>
      </c>
      <c r="E1723" s="834" t="s">
        <v>1289</v>
      </c>
      <c r="F1723" s="832" t="s">
        <v>1256</v>
      </c>
      <c r="G1723" s="832" t="s">
        <v>1615</v>
      </c>
      <c r="H1723" s="832" t="s">
        <v>586</v>
      </c>
      <c r="I1723" s="832" t="s">
        <v>1625</v>
      </c>
      <c r="J1723" s="832" t="s">
        <v>1626</v>
      </c>
      <c r="K1723" s="832" t="s">
        <v>1627</v>
      </c>
      <c r="L1723" s="835">
        <v>1500</v>
      </c>
      <c r="M1723" s="835">
        <v>22500</v>
      </c>
      <c r="N1723" s="832">
        <v>15</v>
      </c>
      <c r="O1723" s="836">
        <v>1</v>
      </c>
      <c r="P1723" s="835">
        <v>22500</v>
      </c>
      <c r="Q1723" s="837">
        <v>1</v>
      </c>
      <c r="R1723" s="832">
        <v>15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12</v>
      </c>
      <c r="B1724" s="832" t="s">
        <v>1253</v>
      </c>
      <c r="C1724" s="832" t="s">
        <v>1263</v>
      </c>
      <c r="D1724" s="833" t="s">
        <v>2930</v>
      </c>
      <c r="E1724" s="834" t="s">
        <v>1289</v>
      </c>
      <c r="F1724" s="832" t="s">
        <v>1256</v>
      </c>
      <c r="G1724" s="832" t="s">
        <v>1615</v>
      </c>
      <c r="H1724" s="832" t="s">
        <v>586</v>
      </c>
      <c r="I1724" s="832" t="s">
        <v>2925</v>
      </c>
      <c r="J1724" s="832" t="s">
        <v>1629</v>
      </c>
      <c r="K1724" s="832" t="s">
        <v>2926</v>
      </c>
      <c r="L1724" s="835">
        <v>1500</v>
      </c>
      <c r="M1724" s="835">
        <v>45000</v>
      </c>
      <c r="N1724" s="832">
        <v>30</v>
      </c>
      <c r="O1724" s="836">
        <v>2</v>
      </c>
      <c r="P1724" s="835">
        <v>22500</v>
      </c>
      <c r="Q1724" s="837">
        <v>0.5</v>
      </c>
      <c r="R1724" s="832">
        <v>15</v>
      </c>
      <c r="S1724" s="837">
        <v>0.5</v>
      </c>
      <c r="T1724" s="836">
        <v>1</v>
      </c>
      <c r="U1724" s="838">
        <v>0.5</v>
      </c>
    </row>
    <row r="1725" spans="1:21" ht="14.4" customHeight="1" x14ac:dyDescent="0.3">
      <c r="A1725" s="831">
        <v>12</v>
      </c>
      <c r="B1725" s="832" t="s">
        <v>1253</v>
      </c>
      <c r="C1725" s="832" t="s">
        <v>1263</v>
      </c>
      <c r="D1725" s="833" t="s">
        <v>2930</v>
      </c>
      <c r="E1725" s="834" t="s">
        <v>1289</v>
      </c>
      <c r="F1725" s="832" t="s">
        <v>1256</v>
      </c>
      <c r="G1725" s="832" t="s">
        <v>1615</v>
      </c>
      <c r="H1725" s="832" t="s">
        <v>586</v>
      </c>
      <c r="I1725" s="832" t="s">
        <v>1634</v>
      </c>
      <c r="J1725" s="832" t="s">
        <v>1635</v>
      </c>
      <c r="K1725" s="832" t="s">
        <v>1636</v>
      </c>
      <c r="L1725" s="835">
        <v>1500</v>
      </c>
      <c r="M1725" s="835">
        <v>22500</v>
      </c>
      <c r="N1725" s="832">
        <v>15</v>
      </c>
      <c r="O1725" s="836">
        <v>1</v>
      </c>
      <c r="P1725" s="835">
        <v>22500</v>
      </c>
      <c r="Q1725" s="837">
        <v>1</v>
      </c>
      <c r="R1725" s="832">
        <v>15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12</v>
      </c>
      <c r="B1726" s="832" t="s">
        <v>1253</v>
      </c>
      <c r="C1726" s="832" t="s">
        <v>1263</v>
      </c>
      <c r="D1726" s="833" t="s">
        <v>2930</v>
      </c>
      <c r="E1726" s="834" t="s">
        <v>1289</v>
      </c>
      <c r="F1726" s="832" t="s">
        <v>1256</v>
      </c>
      <c r="G1726" s="832" t="s">
        <v>1615</v>
      </c>
      <c r="H1726" s="832" t="s">
        <v>586</v>
      </c>
      <c r="I1726" s="832" t="s">
        <v>2079</v>
      </c>
      <c r="J1726" s="832" t="s">
        <v>1910</v>
      </c>
      <c r="K1726" s="832" t="s">
        <v>2080</v>
      </c>
      <c r="L1726" s="835">
        <v>1500</v>
      </c>
      <c r="M1726" s="835">
        <v>135000</v>
      </c>
      <c r="N1726" s="832">
        <v>90</v>
      </c>
      <c r="O1726" s="836">
        <v>6</v>
      </c>
      <c r="P1726" s="835">
        <v>112500</v>
      </c>
      <c r="Q1726" s="837">
        <v>0.83333333333333337</v>
      </c>
      <c r="R1726" s="832">
        <v>75</v>
      </c>
      <c r="S1726" s="837">
        <v>0.83333333333333337</v>
      </c>
      <c r="T1726" s="836">
        <v>5</v>
      </c>
      <c r="U1726" s="838">
        <v>0.83333333333333337</v>
      </c>
    </row>
    <row r="1727" spans="1:21" ht="14.4" customHeight="1" x14ac:dyDescent="0.3">
      <c r="A1727" s="831">
        <v>12</v>
      </c>
      <c r="B1727" s="832" t="s">
        <v>1253</v>
      </c>
      <c r="C1727" s="832" t="s">
        <v>1263</v>
      </c>
      <c r="D1727" s="833" t="s">
        <v>2930</v>
      </c>
      <c r="E1727" s="834" t="s">
        <v>1289</v>
      </c>
      <c r="F1727" s="832" t="s">
        <v>1256</v>
      </c>
      <c r="G1727" s="832" t="s">
        <v>1615</v>
      </c>
      <c r="H1727" s="832" t="s">
        <v>586</v>
      </c>
      <c r="I1727" s="832" t="s">
        <v>2499</v>
      </c>
      <c r="J1727" s="832" t="s">
        <v>2500</v>
      </c>
      <c r="K1727" s="832" t="s">
        <v>2501</v>
      </c>
      <c r="L1727" s="835">
        <v>505.23</v>
      </c>
      <c r="M1727" s="835">
        <v>1010.46</v>
      </c>
      <c r="N1727" s="832">
        <v>2</v>
      </c>
      <c r="O1727" s="836">
        <v>2</v>
      </c>
      <c r="P1727" s="835">
        <v>1010.46</v>
      </c>
      <c r="Q1727" s="837">
        <v>1</v>
      </c>
      <c r="R1727" s="832">
        <v>2</v>
      </c>
      <c r="S1727" s="837">
        <v>1</v>
      </c>
      <c r="T1727" s="836">
        <v>2</v>
      </c>
      <c r="U1727" s="838">
        <v>1</v>
      </c>
    </row>
    <row r="1728" spans="1:21" ht="14.4" customHeight="1" thickBot="1" x14ac:dyDescent="0.35">
      <c r="A1728" s="839">
        <v>12</v>
      </c>
      <c r="B1728" s="840" t="s">
        <v>1253</v>
      </c>
      <c r="C1728" s="840" t="s">
        <v>1263</v>
      </c>
      <c r="D1728" s="841" t="s">
        <v>2930</v>
      </c>
      <c r="E1728" s="842" t="s">
        <v>1289</v>
      </c>
      <c r="F1728" s="840" t="s">
        <v>1256</v>
      </c>
      <c r="G1728" s="840" t="s">
        <v>1615</v>
      </c>
      <c r="H1728" s="840" t="s">
        <v>586</v>
      </c>
      <c r="I1728" s="840" t="s">
        <v>1640</v>
      </c>
      <c r="J1728" s="840" t="s">
        <v>1641</v>
      </c>
      <c r="K1728" s="840" t="s">
        <v>1642</v>
      </c>
      <c r="L1728" s="843">
        <v>544.09</v>
      </c>
      <c r="M1728" s="843">
        <v>1632.27</v>
      </c>
      <c r="N1728" s="840">
        <v>3</v>
      </c>
      <c r="O1728" s="844">
        <v>1</v>
      </c>
      <c r="P1728" s="843">
        <v>1632.27</v>
      </c>
      <c r="Q1728" s="845">
        <v>1</v>
      </c>
      <c r="R1728" s="840">
        <v>3</v>
      </c>
      <c r="S1728" s="845">
        <v>1</v>
      </c>
      <c r="T1728" s="844">
        <v>1</v>
      </c>
      <c r="U172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2932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1288</v>
      </c>
      <c r="B5" s="225">
        <v>10578.300000000001</v>
      </c>
      <c r="C5" s="830">
        <v>9.8040242441138375E-2</v>
      </c>
      <c r="D5" s="225">
        <v>97319.23</v>
      </c>
      <c r="E5" s="830">
        <v>0.9019597575588616</v>
      </c>
      <c r="F5" s="848">
        <v>107897.53</v>
      </c>
    </row>
    <row r="6" spans="1:6" ht="14.4" customHeight="1" x14ac:dyDescent="0.3">
      <c r="A6" s="857" t="s">
        <v>1271</v>
      </c>
      <c r="B6" s="849">
        <v>8272.3700000000008</v>
      </c>
      <c r="C6" s="837">
        <v>0.40206593936424706</v>
      </c>
      <c r="D6" s="849">
        <v>12302.290000000005</v>
      </c>
      <c r="E6" s="837">
        <v>0.59793406063575305</v>
      </c>
      <c r="F6" s="850">
        <v>20574.660000000003</v>
      </c>
    </row>
    <row r="7" spans="1:6" ht="14.4" customHeight="1" x14ac:dyDescent="0.3">
      <c r="A7" s="857" t="s">
        <v>1269</v>
      </c>
      <c r="B7" s="849">
        <v>6989.0099999999993</v>
      </c>
      <c r="C7" s="837">
        <v>0.26210376504075561</v>
      </c>
      <c r="D7" s="849">
        <v>19676.039999999997</v>
      </c>
      <c r="E7" s="837">
        <v>0.73789623495924439</v>
      </c>
      <c r="F7" s="850">
        <v>26665.049999999996</v>
      </c>
    </row>
    <row r="8" spans="1:6" ht="14.4" customHeight="1" x14ac:dyDescent="0.3">
      <c r="A8" s="857" t="s">
        <v>1268</v>
      </c>
      <c r="B8" s="849">
        <v>6006.24</v>
      </c>
      <c r="C8" s="837">
        <v>0.4491976689920904</v>
      </c>
      <c r="D8" s="849">
        <v>7364.7999999999993</v>
      </c>
      <c r="E8" s="837">
        <v>0.55080233100790965</v>
      </c>
      <c r="F8" s="850">
        <v>13371.039999999999</v>
      </c>
    </row>
    <row r="9" spans="1:6" ht="14.4" customHeight="1" x14ac:dyDescent="0.3">
      <c r="A9" s="857" t="s">
        <v>1283</v>
      </c>
      <c r="B9" s="849">
        <v>5629.9299999999994</v>
      </c>
      <c r="C9" s="837">
        <v>0.1384891458089908</v>
      </c>
      <c r="D9" s="849">
        <v>35022.570000000007</v>
      </c>
      <c r="E9" s="837">
        <v>0.86151085419100915</v>
      </c>
      <c r="F9" s="850">
        <v>40652.500000000007</v>
      </c>
    </row>
    <row r="10" spans="1:6" ht="14.4" customHeight="1" x14ac:dyDescent="0.3">
      <c r="A10" s="857" t="s">
        <v>1287</v>
      </c>
      <c r="B10" s="849">
        <v>4075.1600000000003</v>
      </c>
      <c r="C10" s="837">
        <v>0.13409560262665696</v>
      </c>
      <c r="D10" s="849">
        <v>26314.800000000003</v>
      </c>
      <c r="E10" s="837">
        <v>0.86590439737334302</v>
      </c>
      <c r="F10" s="850">
        <v>30389.960000000003</v>
      </c>
    </row>
    <row r="11" spans="1:6" ht="14.4" customHeight="1" x14ac:dyDescent="0.3">
      <c r="A11" s="857" t="s">
        <v>1279</v>
      </c>
      <c r="B11" s="849">
        <v>3630.5299999999997</v>
      </c>
      <c r="C11" s="837">
        <v>5.9868213514620135E-2</v>
      </c>
      <c r="D11" s="849">
        <v>57011.5</v>
      </c>
      <c r="E11" s="837">
        <v>0.94013178648537987</v>
      </c>
      <c r="F11" s="850">
        <v>60642.03</v>
      </c>
    </row>
    <row r="12" spans="1:6" ht="14.4" customHeight="1" x14ac:dyDescent="0.3">
      <c r="A12" s="857" t="s">
        <v>1276</v>
      </c>
      <c r="B12" s="849">
        <v>3459.53</v>
      </c>
      <c r="C12" s="837">
        <v>0.10985027215450732</v>
      </c>
      <c r="D12" s="849">
        <v>28033.609999999997</v>
      </c>
      <c r="E12" s="837">
        <v>0.89014972784549273</v>
      </c>
      <c r="F12" s="850">
        <v>31493.139999999996</v>
      </c>
    </row>
    <row r="13" spans="1:6" ht="14.4" customHeight="1" x14ac:dyDescent="0.3">
      <c r="A13" s="857" t="s">
        <v>1272</v>
      </c>
      <c r="B13" s="849">
        <v>2419.94</v>
      </c>
      <c r="C13" s="837">
        <v>0.17932202736729469</v>
      </c>
      <c r="D13" s="849">
        <v>11075.000000000002</v>
      </c>
      <c r="E13" s="837">
        <v>0.82067797263270525</v>
      </c>
      <c r="F13" s="850">
        <v>13494.940000000002</v>
      </c>
    </row>
    <row r="14" spans="1:6" ht="14.4" customHeight="1" x14ac:dyDescent="0.3">
      <c r="A14" s="857" t="s">
        <v>1285</v>
      </c>
      <c r="B14" s="849">
        <v>1537.6799999999998</v>
      </c>
      <c r="C14" s="837">
        <v>0.13208595792126618</v>
      </c>
      <c r="D14" s="849">
        <v>10103.830000000002</v>
      </c>
      <c r="E14" s="837">
        <v>0.86791404207873379</v>
      </c>
      <c r="F14" s="850">
        <v>11641.510000000002</v>
      </c>
    </row>
    <row r="15" spans="1:6" ht="14.4" customHeight="1" x14ac:dyDescent="0.3">
      <c r="A15" s="857" t="s">
        <v>1273</v>
      </c>
      <c r="B15" s="849">
        <v>1124.24</v>
      </c>
      <c r="C15" s="837">
        <v>8.0629868853822853E-2</v>
      </c>
      <c r="D15" s="849">
        <v>12818.980000000001</v>
      </c>
      <c r="E15" s="837">
        <v>0.91937013114617716</v>
      </c>
      <c r="F15" s="850">
        <v>13943.220000000001</v>
      </c>
    </row>
    <row r="16" spans="1:6" ht="14.4" customHeight="1" x14ac:dyDescent="0.3">
      <c r="A16" s="857" t="s">
        <v>1286</v>
      </c>
      <c r="B16" s="849">
        <v>852.21</v>
      </c>
      <c r="C16" s="837">
        <v>0.12141957507921669</v>
      </c>
      <c r="D16" s="849">
        <v>6166.510000000002</v>
      </c>
      <c r="E16" s="837">
        <v>0.87858042492078325</v>
      </c>
      <c r="F16" s="850">
        <v>7018.7200000000021</v>
      </c>
    </row>
    <row r="17" spans="1:6" ht="14.4" customHeight="1" x14ac:dyDescent="0.3">
      <c r="A17" s="857" t="s">
        <v>1277</v>
      </c>
      <c r="B17" s="849">
        <v>775.46</v>
      </c>
      <c r="C17" s="837">
        <v>9.607324491578445E-2</v>
      </c>
      <c r="D17" s="849">
        <v>7296.0900000000011</v>
      </c>
      <c r="E17" s="837">
        <v>0.90392675508421561</v>
      </c>
      <c r="F17" s="850">
        <v>8071.5500000000011</v>
      </c>
    </row>
    <row r="18" spans="1:6" ht="14.4" customHeight="1" x14ac:dyDescent="0.3">
      <c r="A18" s="857" t="s">
        <v>1275</v>
      </c>
      <c r="B18" s="849">
        <v>667.36</v>
      </c>
      <c r="C18" s="837">
        <v>3.0072192909764945E-2</v>
      </c>
      <c r="D18" s="849">
        <v>21524.57</v>
      </c>
      <c r="E18" s="837">
        <v>0.96992780709023507</v>
      </c>
      <c r="F18" s="850">
        <v>22191.93</v>
      </c>
    </row>
    <row r="19" spans="1:6" ht="14.4" customHeight="1" x14ac:dyDescent="0.3">
      <c r="A19" s="857" t="s">
        <v>1274</v>
      </c>
      <c r="B19" s="849">
        <v>427.11</v>
      </c>
      <c r="C19" s="837">
        <v>1.84199574336869E-2</v>
      </c>
      <c r="D19" s="849">
        <v>22760.240000000005</v>
      </c>
      <c r="E19" s="837">
        <v>0.98158004256631304</v>
      </c>
      <c r="F19" s="850">
        <v>23187.350000000006</v>
      </c>
    </row>
    <row r="20" spans="1:6" ht="14.4" customHeight="1" x14ac:dyDescent="0.3">
      <c r="A20" s="857" t="s">
        <v>1291</v>
      </c>
      <c r="B20" s="849">
        <v>237.31</v>
      </c>
      <c r="C20" s="837">
        <v>6.612885247728921E-2</v>
      </c>
      <c r="D20" s="849">
        <v>3351.2899999999995</v>
      </c>
      <c r="E20" s="837">
        <v>0.93387114752271083</v>
      </c>
      <c r="F20" s="850">
        <v>3588.5999999999995</v>
      </c>
    </row>
    <row r="21" spans="1:6" ht="14.4" customHeight="1" x14ac:dyDescent="0.3">
      <c r="A21" s="857" t="s">
        <v>1270</v>
      </c>
      <c r="B21" s="849">
        <v>119.69</v>
      </c>
      <c r="C21" s="837">
        <v>0.58468076791558798</v>
      </c>
      <c r="D21" s="849">
        <v>85.02</v>
      </c>
      <c r="E21" s="837">
        <v>0.41531923208441213</v>
      </c>
      <c r="F21" s="850">
        <v>204.70999999999998</v>
      </c>
    </row>
    <row r="22" spans="1:6" ht="14.4" customHeight="1" x14ac:dyDescent="0.3">
      <c r="A22" s="857" t="s">
        <v>1284</v>
      </c>
      <c r="B22" s="849"/>
      <c r="C22" s="837">
        <v>0</v>
      </c>
      <c r="D22" s="849">
        <v>2844.85</v>
      </c>
      <c r="E22" s="837">
        <v>1</v>
      </c>
      <c r="F22" s="850">
        <v>2844.85</v>
      </c>
    </row>
    <row r="23" spans="1:6" ht="14.4" customHeight="1" x14ac:dyDescent="0.3">
      <c r="A23" s="857" t="s">
        <v>1281</v>
      </c>
      <c r="B23" s="849"/>
      <c r="C23" s="837">
        <v>0</v>
      </c>
      <c r="D23" s="849">
        <v>3989.85</v>
      </c>
      <c r="E23" s="837">
        <v>1</v>
      </c>
      <c r="F23" s="850">
        <v>3989.85</v>
      </c>
    </row>
    <row r="24" spans="1:6" ht="14.4" customHeight="1" x14ac:dyDescent="0.3">
      <c r="A24" s="857" t="s">
        <v>1282</v>
      </c>
      <c r="B24" s="849"/>
      <c r="C24" s="837">
        <v>0</v>
      </c>
      <c r="D24" s="849">
        <v>667.36</v>
      </c>
      <c r="E24" s="837">
        <v>1</v>
      </c>
      <c r="F24" s="850">
        <v>667.36</v>
      </c>
    </row>
    <row r="25" spans="1:6" ht="14.4" customHeight="1" x14ac:dyDescent="0.3">
      <c r="A25" s="857" t="s">
        <v>1278</v>
      </c>
      <c r="B25" s="849"/>
      <c r="C25" s="837">
        <v>0</v>
      </c>
      <c r="D25" s="849">
        <v>9666.8700000000008</v>
      </c>
      <c r="E25" s="837">
        <v>1</v>
      </c>
      <c r="F25" s="850">
        <v>9666.8700000000008</v>
      </c>
    </row>
    <row r="26" spans="1:6" ht="14.4" customHeight="1" x14ac:dyDescent="0.3">
      <c r="A26" s="857" t="s">
        <v>1289</v>
      </c>
      <c r="B26" s="849"/>
      <c r="C26" s="837">
        <v>0</v>
      </c>
      <c r="D26" s="849">
        <v>12973.74</v>
      </c>
      <c r="E26" s="837">
        <v>1</v>
      </c>
      <c r="F26" s="850">
        <v>12973.74</v>
      </c>
    </row>
    <row r="27" spans="1:6" ht="14.4" customHeight="1" thickBot="1" x14ac:dyDescent="0.35">
      <c r="A27" s="858" t="s">
        <v>1290</v>
      </c>
      <c r="B27" s="853"/>
      <c r="C27" s="854">
        <v>0</v>
      </c>
      <c r="D27" s="853">
        <v>913.68</v>
      </c>
      <c r="E27" s="854">
        <v>1</v>
      </c>
      <c r="F27" s="855">
        <v>913.68</v>
      </c>
    </row>
    <row r="28" spans="1:6" ht="14.4" customHeight="1" thickBot="1" x14ac:dyDescent="0.35">
      <c r="A28" s="771" t="s">
        <v>3</v>
      </c>
      <c r="B28" s="772">
        <v>56802.07</v>
      </c>
      <c r="C28" s="773">
        <v>0.1218706793671598</v>
      </c>
      <c r="D28" s="772">
        <v>409282.71999999991</v>
      </c>
      <c r="E28" s="773">
        <v>0.87812932063284022</v>
      </c>
      <c r="F28" s="774">
        <v>466084.78999999992</v>
      </c>
    </row>
    <row r="29" spans="1:6" ht="14.4" customHeight="1" thickBot="1" x14ac:dyDescent="0.35"/>
    <row r="30" spans="1:6" ht="14.4" customHeight="1" x14ac:dyDescent="0.3">
      <c r="A30" s="856" t="s">
        <v>1060</v>
      </c>
      <c r="B30" s="225">
        <v>32133.380000000012</v>
      </c>
      <c r="C30" s="830">
        <v>0.24993625856853635</v>
      </c>
      <c r="D30" s="225">
        <v>96432.919999999984</v>
      </c>
      <c r="E30" s="830">
        <v>0.7500637414314637</v>
      </c>
      <c r="F30" s="848">
        <v>128566.29999999999</v>
      </c>
    </row>
    <row r="31" spans="1:6" ht="14.4" customHeight="1" x14ac:dyDescent="0.3">
      <c r="A31" s="857" t="s">
        <v>2933</v>
      </c>
      <c r="B31" s="849">
        <v>7014.18</v>
      </c>
      <c r="C31" s="837">
        <v>5.8941544916228938E-2</v>
      </c>
      <c r="D31" s="849">
        <v>111988.13</v>
      </c>
      <c r="E31" s="837">
        <v>0.94105845508377117</v>
      </c>
      <c r="F31" s="850">
        <v>119002.31</v>
      </c>
    </row>
    <row r="32" spans="1:6" ht="14.4" customHeight="1" x14ac:dyDescent="0.3">
      <c r="A32" s="857" t="s">
        <v>1063</v>
      </c>
      <c r="B32" s="849">
        <v>5584.5600000000013</v>
      </c>
      <c r="C32" s="837">
        <v>0.19975626742192523</v>
      </c>
      <c r="D32" s="849">
        <v>22372.310000000012</v>
      </c>
      <c r="E32" s="837">
        <v>0.8002437325780748</v>
      </c>
      <c r="F32" s="850">
        <v>27956.870000000014</v>
      </c>
    </row>
    <row r="33" spans="1:6" ht="14.4" customHeight="1" x14ac:dyDescent="0.3">
      <c r="A33" s="857" t="s">
        <v>2934</v>
      </c>
      <c r="B33" s="849">
        <v>3086.53</v>
      </c>
      <c r="C33" s="837">
        <v>4.3478309865979933E-2</v>
      </c>
      <c r="D33" s="849">
        <v>67903.579999999987</v>
      </c>
      <c r="E33" s="837">
        <v>0.95652169013402011</v>
      </c>
      <c r="F33" s="850">
        <v>70990.109999999986</v>
      </c>
    </row>
    <row r="34" spans="1:6" ht="14.4" customHeight="1" x14ac:dyDescent="0.3">
      <c r="A34" s="857" t="s">
        <v>2935</v>
      </c>
      <c r="B34" s="849">
        <v>2718.17</v>
      </c>
      <c r="C34" s="837">
        <v>0.57142947239630093</v>
      </c>
      <c r="D34" s="849">
        <v>2038.62</v>
      </c>
      <c r="E34" s="837">
        <v>0.42857052760369913</v>
      </c>
      <c r="F34" s="850">
        <v>4756.79</v>
      </c>
    </row>
    <row r="35" spans="1:6" ht="14.4" customHeight="1" x14ac:dyDescent="0.3">
      <c r="A35" s="857" t="s">
        <v>2936</v>
      </c>
      <c r="B35" s="849">
        <v>718.19</v>
      </c>
      <c r="C35" s="837">
        <v>0.34183896885233417</v>
      </c>
      <c r="D35" s="849">
        <v>1382.77</v>
      </c>
      <c r="E35" s="837">
        <v>0.65816103114766578</v>
      </c>
      <c r="F35" s="850">
        <v>2100.96</v>
      </c>
    </row>
    <row r="36" spans="1:6" ht="14.4" customHeight="1" x14ac:dyDescent="0.3">
      <c r="A36" s="857" t="s">
        <v>2937</v>
      </c>
      <c r="B36" s="849">
        <v>700.69999999999993</v>
      </c>
      <c r="C36" s="837">
        <v>0.23728251078556864</v>
      </c>
      <c r="D36" s="849">
        <v>2252.3200000000002</v>
      </c>
      <c r="E36" s="837">
        <v>0.76271748921443139</v>
      </c>
      <c r="F36" s="850">
        <v>2953.02</v>
      </c>
    </row>
    <row r="37" spans="1:6" ht="14.4" customHeight="1" x14ac:dyDescent="0.3">
      <c r="A37" s="857" t="s">
        <v>2938</v>
      </c>
      <c r="B37" s="849">
        <v>654.95000000000005</v>
      </c>
      <c r="C37" s="837">
        <v>0.37560718238697949</v>
      </c>
      <c r="D37" s="849">
        <v>1088.76</v>
      </c>
      <c r="E37" s="837">
        <v>0.62439281761302046</v>
      </c>
      <c r="F37" s="850">
        <v>1743.71</v>
      </c>
    </row>
    <row r="38" spans="1:6" ht="14.4" customHeight="1" x14ac:dyDescent="0.3">
      <c r="A38" s="857" t="s">
        <v>1051</v>
      </c>
      <c r="B38" s="849">
        <v>589.04</v>
      </c>
      <c r="C38" s="837">
        <v>9.7675351831247037E-3</v>
      </c>
      <c r="D38" s="849">
        <v>59716.859999999993</v>
      </c>
      <c r="E38" s="837">
        <v>0.99023246481687532</v>
      </c>
      <c r="F38" s="850">
        <v>60305.899999999994</v>
      </c>
    </row>
    <row r="39" spans="1:6" ht="14.4" customHeight="1" x14ac:dyDescent="0.3">
      <c r="A39" s="857" t="s">
        <v>1058</v>
      </c>
      <c r="B39" s="849">
        <v>588.47</v>
      </c>
      <c r="C39" s="837">
        <v>0.41314695722991379</v>
      </c>
      <c r="D39" s="849">
        <v>835.89</v>
      </c>
      <c r="E39" s="837">
        <v>0.5868530427700861</v>
      </c>
      <c r="F39" s="850">
        <v>1424.3600000000001</v>
      </c>
    </row>
    <row r="40" spans="1:6" ht="14.4" customHeight="1" x14ac:dyDescent="0.3">
      <c r="A40" s="857" t="s">
        <v>2939</v>
      </c>
      <c r="B40" s="849">
        <v>548.55000000000007</v>
      </c>
      <c r="C40" s="837">
        <v>1</v>
      </c>
      <c r="D40" s="849"/>
      <c r="E40" s="837">
        <v>0</v>
      </c>
      <c r="F40" s="850">
        <v>548.55000000000007</v>
      </c>
    </row>
    <row r="41" spans="1:6" ht="14.4" customHeight="1" x14ac:dyDescent="0.3">
      <c r="A41" s="857" t="s">
        <v>1077</v>
      </c>
      <c r="B41" s="849">
        <v>492.78</v>
      </c>
      <c r="C41" s="837">
        <v>1</v>
      </c>
      <c r="D41" s="849"/>
      <c r="E41" s="837">
        <v>0</v>
      </c>
      <c r="F41" s="850">
        <v>492.78</v>
      </c>
    </row>
    <row r="42" spans="1:6" ht="14.4" customHeight="1" x14ac:dyDescent="0.3">
      <c r="A42" s="857" t="s">
        <v>1072</v>
      </c>
      <c r="B42" s="849">
        <v>462.67000000000007</v>
      </c>
      <c r="C42" s="837">
        <v>0.68742292548844819</v>
      </c>
      <c r="D42" s="849">
        <v>210.38</v>
      </c>
      <c r="E42" s="837">
        <v>0.31257707451155187</v>
      </c>
      <c r="F42" s="850">
        <v>673.05000000000007</v>
      </c>
    </row>
    <row r="43" spans="1:6" ht="14.4" customHeight="1" x14ac:dyDescent="0.3">
      <c r="A43" s="857" t="s">
        <v>2940</v>
      </c>
      <c r="B43" s="849">
        <v>393.94</v>
      </c>
      <c r="C43" s="837">
        <v>1</v>
      </c>
      <c r="D43" s="849"/>
      <c r="E43" s="837">
        <v>0</v>
      </c>
      <c r="F43" s="850">
        <v>393.94</v>
      </c>
    </row>
    <row r="44" spans="1:6" ht="14.4" customHeight="1" x14ac:dyDescent="0.3">
      <c r="A44" s="857" t="s">
        <v>2941</v>
      </c>
      <c r="B44" s="849">
        <v>273.59000000000003</v>
      </c>
      <c r="C44" s="837">
        <v>0.33052250075505896</v>
      </c>
      <c r="D44" s="849">
        <v>554.16</v>
      </c>
      <c r="E44" s="837">
        <v>0.66947749924494104</v>
      </c>
      <c r="F44" s="850">
        <v>827.75</v>
      </c>
    </row>
    <row r="45" spans="1:6" ht="14.4" customHeight="1" x14ac:dyDescent="0.3">
      <c r="A45" s="857" t="s">
        <v>1057</v>
      </c>
      <c r="B45" s="849">
        <v>237.31</v>
      </c>
      <c r="C45" s="837">
        <v>0.31034302378803924</v>
      </c>
      <c r="D45" s="849">
        <v>527.36</v>
      </c>
      <c r="E45" s="837">
        <v>0.68965697621196065</v>
      </c>
      <c r="F45" s="850">
        <v>764.67000000000007</v>
      </c>
    </row>
    <row r="46" spans="1:6" ht="14.4" customHeight="1" x14ac:dyDescent="0.3">
      <c r="A46" s="857" t="s">
        <v>1055</v>
      </c>
      <c r="B46" s="849">
        <v>234.07</v>
      </c>
      <c r="C46" s="837">
        <v>0.60606923694363168</v>
      </c>
      <c r="D46" s="849">
        <v>152.13999999999999</v>
      </c>
      <c r="E46" s="837">
        <v>0.39393076305636826</v>
      </c>
      <c r="F46" s="850">
        <v>386.21</v>
      </c>
    </row>
    <row r="47" spans="1:6" ht="14.4" customHeight="1" x14ac:dyDescent="0.3">
      <c r="A47" s="857" t="s">
        <v>1080</v>
      </c>
      <c r="B47" s="849">
        <v>154.36000000000001</v>
      </c>
      <c r="C47" s="837">
        <v>5.754355095452357E-3</v>
      </c>
      <c r="D47" s="849">
        <v>26670.540000000015</v>
      </c>
      <c r="E47" s="837">
        <v>0.99424564490454759</v>
      </c>
      <c r="F47" s="850">
        <v>26824.900000000016</v>
      </c>
    </row>
    <row r="48" spans="1:6" ht="14.4" customHeight="1" x14ac:dyDescent="0.3">
      <c r="A48" s="857" t="s">
        <v>2942</v>
      </c>
      <c r="B48" s="849">
        <v>123.2</v>
      </c>
      <c r="C48" s="837">
        <v>0.13461538461538461</v>
      </c>
      <c r="D48" s="849">
        <v>792</v>
      </c>
      <c r="E48" s="837">
        <v>0.86538461538461531</v>
      </c>
      <c r="F48" s="850">
        <v>915.2</v>
      </c>
    </row>
    <row r="49" spans="1:6" ht="14.4" customHeight="1" x14ac:dyDescent="0.3">
      <c r="A49" s="857" t="s">
        <v>2943</v>
      </c>
      <c r="B49" s="849">
        <v>93.43</v>
      </c>
      <c r="C49" s="837">
        <v>1</v>
      </c>
      <c r="D49" s="849"/>
      <c r="E49" s="837">
        <v>0</v>
      </c>
      <c r="F49" s="850">
        <v>93.43</v>
      </c>
    </row>
    <row r="50" spans="1:6" ht="14.4" customHeight="1" x14ac:dyDescent="0.3">
      <c r="A50" s="857" t="s">
        <v>2944</v>
      </c>
      <c r="B50" s="849"/>
      <c r="C50" s="837">
        <v>0</v>
      </c>
      <c r="D50" s="849">
        <v>570.9</v>
      </c>
      <c r="E50" s="837">
        <v>1</v>
      </c>
      <c r="F50" s="850">
        <v>570.9</v>
      </c>
    </row>
    <row r="51" spans="1:6" ht="14.4" customHeight="1" x14ac:dyDescent="0.3">
      <c r="A51" s="857" t="s">
        <v>1056</v>
      </c>
      <c r="B51" s="849"/>
      <c r="C51" s="837">
        <v>0</v>
      </c>
      <c r="D51" s="849">
        <v>333.88</v>
      </c>
      <c r="E51" s="837">
        <v>1</v>
      </c>
      <c r="F51" s="850">
        <v>333.88</v>
      </c>
    </row>
    <row r="52" spans="1:6" ht="14.4" customHeight="1" x14ac:dyDescent="0.3">
      <c r="A52" s="857" t="s">
        <v>2945</v>
      </c>
      <c r="B52" s="849"/>
      <c r="C52" s="837">
        <v>0</v>
      </c>
      <c r="D52" s="849">
        <v>229.38</v>
      </c>
      <c r="E52" s="837">
        <v>1</v>
      </c>
      <c r="F52" s="850">
        <v>229.38</v>
      </c>
    </row>
    <row r="53" spans="1:6" ht="14.4" customHeight="1" x14ac:dyDescent="0.3">
      <c r="A53" s="857" t="s">
        <v>2946</v>
      </c>
      <c r="B53" s="849"/>
      <c r="C53" s="837">
        <v>0</v>
      </c>
      <c r="D53" s="849">
        <v>640.41999999999996</v>
      </c>
      <c r="E53" s="837">
        <v>1</v>
      </c>
      <c r="F53" s="850">
        <v>640.41999999999996</v>
      </c>
    </row>
    <row r="54" spans="1:6" ht="14.4" customHeight="1" x14ac:dyDescent="0.3">
      <c r="A54" s="857" t="s">
        <v>2947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1052</v>
      </c>
      <c r="B55" s="849"/>
      <c r="C55" s="837">
        <v>0</v>
      </c>
      <c r="D55" s="849">
        <v>480.09000000000003</v>
      </c>
      <c r="E55" s="837">
        <v>1</v>
      </c>
      <c r="F55" s="850">
        <v>480.09000000000003</v>
      </c>
    </row>
    <row r="56" spans="1:6" ht="14.4" customHeight="1" x14ac:dyDescent="0.3">
      <c r="A56" s="857" t="s">
        <v>2948</v>
      </c>
      <c r="B56" s="849"/>
      <c r="C56" s="837">
        <v>0</v>
      </c>
      <c r="D56" s="849">
        <v>118.65</v>
      </c>
      <c r="E56" s="837">
        <v>1</v>
      </c>
      <c r="F56" s="850">
        <v>118.65</v>
      </c>
    </row>
    <row r="57" spans="1:6" ht="14.4" customHeight="1" x14ac:dyDescent="0.3">
      <c r="A57" s="857" t="s">
        <v>2949</v>
      </c>
      <c r="B57" s="849"/>
      <c r="C57" s="837">
        <v>0</v>
      </c>
      <c r="D57" s="849">
        <v>184.74</v>
      </c>
      <c r="E57" s="837">
        <v>1</v>
      </c>
      <c r="F57" s="850">
        <v>184.74</v>
      </c>
    </row>
    <row r="58" spans="1:6" ht="14.4" customHeight="1" x14ac:dyDescent="0.3">
      <c r="A58" s="857" t="s">
        <v>1076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1070</v>
      </c>
      <c r="B59" s="849"/>
      <c r="C59" s="837">
        <v>0</v>
      </c>
      <c r="D59" s="849">
        <v>3231.81</v>
      </c>
      <c r="E59" s="837">
        <v>1</v>
      </c>
      <c r="F59" s="850">
        <v>3231.81</v>
      </c>
    </row>
    <row r="60" spans="1:6" ht="14.4" customHeight="1" x14ac:dyDescent="0.3">
      <c r="A60" s="857" t="s">
        <v>2950</v>
      </c>
      <c r="B60" s="849"/>
      <c r="C60" s="837">
        <v>0</v>
      </c>
      <c r="D60" s="849">
        <v>62.18</v>
      </c>
      <c r="E60" s="837">
        <v>1</v>
      </c>
      <c r="F60" s="850">
        <v>62.18</v>
      </c>
    </row>
    <row r="61" spans="1:6" ht="14.4" customHeight="1" x14ac:dyDescent="0.3">
      <c r="A61" s="857" t="s">
        <v>2951</v>
      </c>
      <c r="B61" s="849"/>
      <c r="C61" s="837">
        <v>0</v>
      </c>
      <c r="D61" s="849">
        <v>4269.6400000000003</v>
      </c>
      <c r="E61" s="837">
        <v>1</v>
      </c>
      <c r="F61" s="850">
        <v>4269.6400000000003</v>
      </c>
    </row>
    <row r="62" spans="1:6" ht="14.4" customHeight="1" x14ac:dyDescent="0.3">
      <c r="A62" s="857" t="s">
        <v>2952</v>
      </c>
      <c r="B62" s="849"/>
      <c r="C62" s="837">
        <v>0</v>
      </c>
      <c r="D62" s="849">
        <v>89.25</v>
      </c>
      <c r="E62" s="837">
        <v>1</v>
      </c>
      <c r="F62" s="850">
        <v>89.25</v>
      </c>
    </row>
    <row r="63" spans="1:6" ht="14.4" customHeight="1" x14ac:dyDescent="0.3">
      <c r="A63" s="857" t="s">
        <v>2953</v>
      </c>
      <c r="B63" s="849"/>
      <c r="C63" s="837">
        <v>0</v>
      </c>
      <c r="D63" s="849">
        <v>351.48</v>
      </c>
      <c r="E63" s="837">
        <v>1</v>
      </c>
      <c r="F63" s="850">
        <v>351.48</v>
      </c>
    </row>
    <row r="64" spans="1:6" ht="14.4" customHeight="1" x14ac:dyDescent="0.3">
      <c r="A64" s="857" t="s">
        <v>1078</v>
      </c>
      <c r="B64" s="849"/>
      <c r="C64" s="837">
        <v>0</v>
      </c>
      <c r="D64" s="849">
        <v>646.51</v>
      </c>
      <c r="E64" s="837">
        <v>1</v>
      </c>
      <c r="F64" s="850">
        <v>646.51</v>
      </c>
    </row>
    <row r="65" spans="1:6" ht="14.4" customHeight="1" x14ac:dyDescent="0.3">
      <c r="A65" s="857" t="s">
        <v>2954</v>
      </c>
      <c r="B65" s="849"/>
      <c r="C65" s="837">
        <v>0</v>
      </c>
      <c r="D65" s="849">
        <v>281.92</v>
      </c>
      <c r="E65" s="837">
        <v>1</v>
      </c>
      <c r="F65" s="850">
        <v>281.92</v>
      </c>
    </row>
    <row r="66" spans="1:6" ht="14.4" customHeight="1" x14ac:dyDescent="0.3">
      <c r="A66" s="857" t="s">
        <v>2955</v>
      </c>
      <c r="B66" s="849"/>
      <c r="C66" s="837">
        <v>0</v>
      </c>
      <c r="D66" s="849">
        <v>1981.98</v>
      </c>
      <c r="E66" s="837">
        <v>1</v>
      </c>
      <c r="F66" s="850">
        <v>1981.98</v>
      </c>
    </row>
    <row r="67" spans="1:6" ht="14.4" customHeight="1" x14ac:dyDescent="0.3">
      <c r="A67" s="857" t="s">
        <v>2956</v>
      </c>
      <c r="B67" s="849"/>
      <c r="C67" s="837">
        <v>0</v>
      </c>
      <c r="D67" s="849">
        <v>201.28</v>
      </c>
      <c r="E67" s="837">
        <v>1</v>
      </c>
      <c r="F67" s="850">
        <v>201.28</v>
      </c>
    </row>
    <row r="68" spans="1:6" ht="14.4" customHeight="1" x14ac:dyDescent="0.3">
      <c r="A68" s="857" t="s">
        <v>1079</v>
      </c>
      <c r="B68" s="849"/>
      <c r="C68" s="837">
        <v>0</v>
      </c>
      <c r="D68" s="849">
        <v>165.63</v>
      </c>
      <c r="E68" s="837">
        <v>1</v>
      </c>
      <c r="F68" s="850">
        <v>165.63</v>
      </c>
    </row>
    <row r="69" spans="1:6" ht="14.4" customHeight="1" x14ac:dyDescent="0.3">
      <c r="A69" s="857" t="s">
        <v>1053</v>
      </c>
      <c r="B69" s="849"/>
      <c r="C69" s="837">
        <v>0</v>
      </c>
      <c r="D69" s="849">
        <v>212.54999999999998</v>
      </c>
      <c r="E69" s="837">
        <v>1</v>
      </c>
      <c r="F69" s="850">
        <v>212.54999999999998</v>
      </c>
    </row>
    <row r="70" spans="1:6" ht="14.4" customHeight="1" x14ac:dyDescent="0.3">
      <c r="A70" s="857" t="s">
        <v>2957</v>
      </c>
      <c r="B70" s="849"/>
      <c r="C70" s="837">
        <v>0</v>
      </c>
      <c r="D70" s="849">
        <v>205.7</v>
      </c>
      <c r="E70" s="837">
        <v>1</v>
      </c>
      <c r="F70" s="850">
        <v>205.7</v>
      </c>
    </row>
    <row r="71" spans="1:6" ht="14.4" customHeight="1" x14ac:dyDescent="0.3">
      <c r="A71" s="857" t="s">
        <v>2958</v>
      </c>
      <c r="B71" s="849"/>
      <c r="C71" s="837">
        <v>0</v>
      </c>
      <c r="D71" s="849">
        <v>77.790000000000006</v>
      </c>
      <c r="E71" s="837">
        <v>1</v>
      </c>
      <c r="F71" s="850">
        <v>77.790000000000006</v>
      </c>
    </row>
    <row r="72" spans="1:6" ht="14.4" customHeight="1" x14ac:dyDescent="0.3">
      <c r="A72" s="857" t="s">
        <v>2959</v>
      </c>
      <c r="B72" s="849">
        <v>0</v>
      </c>
      <c r="C72" s="837"/>
      <c r="D72" s="849"/>
      <c r="E72" s="837"/>
      <c r="F72" s="850">
        <v>0</v>
      </c>
    </row>
    <row r="73" spans="1:6" ht="14.4" customHeight="1" x14ac:dyDescent="0.3">
      <c r="A73" s="857" t="s">
        <v>1073</v>
      </c>
      <c r="B73" s="849"/>
      <c r="C73" s="837"/>
      <c r="D73" s="849">
        <v>0</v>
      </c>
      <c r="E73" s="837"/>
      <c r="F73" s="850">
        <v>0</v>
      </c>
    </row>
    <row r="74" spans="1:6" ht="14.4" customHeight="1" thickBot="1" x14ac:dyDescent="0.35">
      <c r="A74" s="858" t="s">
        <v>1075</v>
      </c>
      <c r="B74" s="853"/>
      <c r="C74" s="854">
        <v>0</v>
      </c>
      <c r="D74" s="853">
        <v>28.200000000000003</v>
      </c>
      <c r="E74" s="854">
        <v>1</v>
      </c>
      <c r="F74" s="855">
        <v>28.200000000000003</v>
      </c>
    </row>
    <row r="75" spans="1:6" ht="14.4" customHeight="1" thickBot="1" x14ac:dyDescent="0.35">
      <c r="A75" s="771" t="s">
        <v>3</v>
      </c>
      <c r="B75" s="772">
        <v>56802.07</v>
      </c>
      <c r="C75" s="773">
        <v>0.12187067936715977</v>
      </c>
      <c r="D75" s="772">
        <v>409282.72000000003</v>
      </c>
      <c r="E75" s="773">
        <v>0.87812932063284022</v>
      </c>
      <c r="F75" s="774">
        <v>466084.79000000004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{438C061A-1B30-491A-9DF5-23F5EB45EAB2}</x14:id>
        </ext>
      </extLst>
    </cfRule>
  </conditionalFormatting>
  <conditionalFormatting sqref="F30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{94B7EAF4-2D17-48F9-A944-45672EF6954E}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8C061A-1B30-491A-9DF5-23F5EB45EA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94B7EAF4-2D17-48F9-A944-45672EF695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2987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188</v>
      </c>
      <c r="G3" s="47">
        <f>SUBTOTAL(9,G6:G1048576)</f>
        <v>56802.069999999978</v>
      </c>
      <c r="H3" s="48">
        <f>IF(M3=0,0,G3/M3)</f>
        <v>0.1218706793671598</v>
      </c>
      <c r="I3" s="47">
        <f>SUBTOTAL(9,I6:I1048576)</f>
        <v>894</v>
      </c>
      <c r="J3" s="47">
        <f>SUBTOTAL(9,J6:J1048576)</f>
        <v>409282.71999999968</v>
      </c>
      <c r="K3" s="48">
        <f>IF(M3=0,0,J3/M3)</f>
        <v>0.87812932063283999</v>
      </c>
      <c r="L3" s="47">
        <f>SUBTOTAL(9,L6:L1048576)</f>
        <v>1082</v>
      </c>
      <c r="M3" s="49">
        <f>SUBTOTAL(9,M6:M1048576)</f>
        <v>466084.78999999975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1268</v>
      </c>
      <c r="B6" s="825" t="s">
        <v>1099</v>
      </c>
      <c r="C6" s="825" t="s">
        <v>1377</v>
      </c>
      <c r="D6" s="825" t="s">
        <v>1325</v>
      </c>
      <c r="E6" s="825" t="s">
        <v>1378</v>
      </c>
      <c r="F6" s="225"/>
      <c r="G6" s="225"/>
      <c r="H6" s="830">
        <v>0</v>
      </c>
      <c r="I6" s="225">
        <v>1</v>
      </c>
      <c r="J6" s="225">
        <v>923.74</v>
      </c>
      <c r="K6" s="830">
        <v>1</v>
      </c>
      <c r="L6" s="225">
        <v>1</v>
      </c>
      <c r="M6" s="848">
        <v>923.74</v>
      </c>
    </row>
    <row r="7" spans="1:13" ht="14.4" customHeight="1" x14ac:dyDescent="0.3">
      <c r="A7" s="831" t="s">
        <v>1268</v>
      </c>
      <c r="B7" s="832" t="s">
        <v>1127</v>
      </c>
      <c r="C7" s="832" t="s">
        <v>1519</v>
      </c>
      <c r="D7" s="832" t="s">
        <v>1129</v>
      </c>
      <c r="E7" s="832" t="s">
        <v>1520</v>
      </c>
      <c r="F7" s="849"/>
      <c r="G7" s="849"/>
      <c r="H7" s="837">
        <v>0</v>
      </c>
      <c r="I7" s="849">
        <v>1</v>
      </c>
      <c r="J7" s="849">
        <v>263.68</v>
      </c>
      <c r="K7" s="837">
        <v>1</v>
      </c>
      <c r="L7" s="849">
        <v>1</v>
      </c>
      <c r="M7" s="850">
        <v>263.68</v>
      </c>
    </row>
    <row r="8" spans="1:13" ht="14.4" customHeight="1" x14ac:dyDescent="0.3">
      <c r="A8" s="831" t="s">
        <v>1268</v>
      </c>
      <c r="B8" s="832" t="s">
        <v>1139</v>
      </c>
      <c r="C8" s="832" t="s">
        <v>1515</v>
      </c>
      <c r="D8" s="832" t="s">
        <v>1516</v>
      </c>
      <c r="E8" s="832" t="s">
        <v>1517</v>
      </c>
      <c r="F8" s="849">
        <v>18</v>
      </c>
      <c r="G8" s="849">
        <v>6006.24</v>
      </c>
      <c r="H8" s="837">
        <v>1</v>
      </c>
      <c r="I8" s="849"/>
      <c r="J8" s="849"/>
      <c r="K8" s="837">
        <v>0</v>
      </c>
      <c r="L8" s="849">
        <v>18</v>
      </c>
      <c r="M8" s="850">
        <v>6006.24</v>
      </c>
    </row>
    <row r="9" spans="1:13" ht="14.4" customHeight="1" x14ac:dyDescent="0.3">
      <c r="A9" s="831" t="s">
        <v>1268</v>
      </c>
      <c r="B9" s="832" t="s">
        <v>1139</v>
      </c>
      <c r="C9" s="832" t="s">
        <v>1140</v>
      </c>
      <c r="D9" s="832" t="s">
        <v>721</v>
      </c>
      <c r="E9" s="832" t="s">
        <v>1141</v>
      </c>
      <c r="F9" s="849"/>
      <c r="G9" s="849"/>
      <c r="H9" s="837">
        <v>0</v>
      </c>
      <c r="I9" s="849">
        <v>5</v>
      </c>
      <c r="J9" s="849">
        <v>1501.5500000000002</v>
      </c>
      <c r="K9" s="837">
        <v>1</v>
      </c>
      <c r="L9" s="849">
        <v>5</v>
      </c>
      <c r="M9" s="850">
        <v>1501.5500000000002</v>
      </c>
    </row>
    <row r="10" spans="1:13" ht="14.4" customHeight="1" x14ac:dyDescent="0.3">
      <c r="A10" s="831" t="s">
        <v>1268</v>
      </c>
      <c r="B10" s="832" t="s">
        <v>1154</v>
      </c>
      <c r="C10" s="832" t="s">
        <v>1157</v>
      </c>
      <c r="D10" s="832" t="s">
        <v>931</v>
      </c>
      <c r="E10" s="832" t="s">
        <v>1158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1268</v>
      </c>
      <c r="B11" s="832" t="s">
        <v>1154</v>
      </c>
      <c r="C11" s="832" t="s">
        <v>1155</v>
      </c>
      <c r="D11" s="832" t="s">
        <v>931</v>
      </c>
      <c r="E11" s="832" t="s">
        <v>1156</v>
      </c>
      <c r="F11" s="849"/>
      <c r="G11" s="849"/>
      <c r="H11" s="837">
        <v>0</v>
      </c>
      <c r="I11" s="849">
        <v>1</v>
      </c>
      <c r="J11" s="849">
        <v>225.06</v>
      </c>
      <c r="K11" s="837">
        <v>1</v>
      </c>
      <c r="L11" s="849">
        <v>1</v>
      </c>
      <c r="M11" s="850">
        <v>225.06</v>
      </c>
    </row>
    <row r="12" spans="1:13" ht="14.4" customHeight="1" x14ac:dyDescent="0.3">
      <c r="A12" s="831" t="s">
        <v>1268</v>
      </c>
      <c r="B12" s="832" t="s">
        <v>1166</v>
      </c>
      <c r="C12" s="832" t="s">
        <v>1421</v>
      </c>
      <c r="D12" s="832" t="s">
        <v>1168</v>
      </c>
      <c r="E12" s="832" t="s">
        <v>1420</v>
      </c>
      <c r="F12" s="849"/>
      <c r="G12" s="849"/>
      <c r="H12" s="837">
        <v>0</v>
      </c>
      <c r="I12" s="849">
        <v>2</v>
      </c>
      <c r="J12" s="849">
        <v>170.54</v>
      </c>
      <c r="K12" s="837">
        <v>1</v>
      </c>
      <c r="L12" s="849">
        <v>2</v>
      </c>
      <c r="M12" s="850">
        <v>170.54</v>
      </c>
    </row>
    <row r="13" spans="1:13" ht="14.4" customHeight="1" x14ac:dyDescent="0.3">
      <c r="A13" s="831" t="s">
        <v>1268</v>
      </c>
      <c r="B13" s="832" t="s">
        <v>1166</v>
      </c>
      <c r="C13" s="832" t="s">
        <v>1167</v>
      </c>
      <c r="D13" s="832" t="s">
        <v>1168</v>
      </c>
      <c r="E13" s="832" t="s">
        <v>958</v>
      </c>
      <c r="F13" s="849"/>
      <c r="G13" s="849"/>
      <c r="H13" s="837">
        <v>0</v>
      </c>
      <c r="I13" s="849">
        <v>5</v>
      </c>
      <c r="J13" s="849">
        <v>852.60000000000014</v>
      </c>
      <c r="K13" s="837">
        <v>1</v>
      </c>
      <c r="L13" s="849">
        <v>5</v>
      </c>
      <c r="M13" s="850">
        <v>852.60000000000014</v>
      </c>
    </row>
    <row r="14" spans="1:13" ht="14.4" customHeight="1" x14ac:dyDescent="0.3">
      <c r="A14" s="831" t="s">
        <v>1268</v>
      </c>
      <c r="B14" s="832" t="s">
        <v>2960</v>
      </c>
      <c r="C14" s="832" t="s">
        <v>1414</v>
      </c>
      <c r="D14" s="832" t="s">
        <v>1415</v>
      </c>
      <c r="E14" s="832" t="s">
        <v>1416</v>
      </c>
      <c r="F14" s="849"/>
      <c r="G14" s="849"/>
      <c r="H14" s="837">
        <v>0</v>
      </c>
      <c r="I14" s="849">
        <v>3</v>
      </c>
      <c r="J14" s="849">
        <v>3273.2699999999995</v>
      </c>
      <c r="K14" s="837">
        <v>1</v>
      </c>
      <c r="L14" s="849">
        <v>3</v>
      </c>
      <c r="M14" s="850">
        <v>3273.2699999999995</v>
      </c>
    </row>
    <row r="15" spans="1:13" ht="14.4" customHeight="1" x14ac:dyDescent="0.3">
      <c r="A15" s="831" t="s">
        <v>1269</v>
      </c>
      <c r="B15" s="832" t="s">
        <v>1099</v>
      </c>
      <c r="C15" s="832" t="s">
        <v>1321</v>
      </c>
      <c r="D15" s="832" t="s">
        <v>1322</v>
      </c>
      <c r="E15" s="832" t="s">
        <v>1323</v>
      </c>
      <c r="F15" s="849"/>
      <c r="G15" s="849"/>
      <c r="H15" s="837">
        <v>0</v>
      </c>
      <c r="I15" s="849">
        <v>1</v>
      </c>
      <c r="J15" s="849">
        <v>1385.62</v>
      </c>
      <c r="K15" s="837">
        <v>1</v>
      </c>
      <c r="L15" s="849">
        <v>1</v>
      </c>
      <c r="M15" s="850">
        <v>1385.62</v>
      </c>
    </row>
    <row r="16" spans="1:13" ht="14.4" customHeight="1" x14ac:dyDescent="0.3">
      <c r="A16" s="831" t="s">
        <v>1269</v>
      </c>
      <c r="B16" s="832" t="s">
        <v>1105</v>
      </c>
      <c r="C16" s="832" t="s">
        <v>1110</v>
      </c>
      <c r="D16" s="832" t="s">
        <v>729</v>
      </c>
      <c r="E16" s="832" t="s">
        <v>1111</v>
      </c>
      <c r="F16" s="849"/>
      <c r="G16" s="849"/>
      <c r="H16" s="837">
        <v>0</v>
      </c>
      <c r="I16" s="849">
        <v>1</v>
      </c>
      <c r="J16" s="849">
        <v>85.02</v>
      </c>
      <c r="K16" s="837">
        <v>1</v>
      </c>
      <c r="L16" s="849">
        <v>1</v>
      </c>
      <c r="M16" s="850">
        <v>85.02</v>
      </c>
    </row>
    <row r="17" spans="1:13" ht="14.4" customHeight="1" x14ac:dyDescent="0.3">
      <c r="A17" s="831" t="s">
        <v>1269</v>
      </c>
      <c r="B17" s="832" t="s">
        <v>2961</v>
      </c>
      <c r="C17" s="832" t="s">
        <v>1694</v>
      </c>
      <c r="D17" s="832" t="s">
        <v>1695</v>
      </c>
      <c r="E17" s="832" t="s">
        <v>1511</v>
      </c>
      <c r="F17" s="849"/>
      <c r="G17" s="849"/>
      <c r="H17" s="837">
        <v>0</v>
      </c>
      <c r="I17" s="849">
        <v>1</v>
      </c>
      <c r="J17" s="849">
        <v>1543.26</v>
      </c>
      <c r="K17" s="837">
        <v>1</v>
      </c>
      <c r="L17" s="849">
        <v>1</v>
      </c>
      <c r="M17" s="850">
        <v>1543.26</v>
      </c>
    </row>
    <row r="18" spans="1:13" ht="14.4" customHeight="1" x14ac:dyDescent="0.3">
      <c r="A18" s="831" t="s">
        <v>1269</v>
      </c>
      <c r="B18" s="832" t="s">
        <v>1139</v>
      </c>
      <c r="C18" s="832" t="s">
        <v>1515</v>
      </c>
      <c r="D18" s="832" t="s">
        <v>1516</v>
      </c>
      <c r="E18" s="832" t="s">
        <v>1517</v>
      </c>
      <c r="F18" s="849">
        <v>8</v>
      </c>
      <c r="G18" s="849">
        <v>2669.44</v>
      </c>
      <c r="H18" s="837">
        <v>1</v>
      </c>
      <c r="I18" s="849"/>
      <c r="J18" s="849"/>
      <c r="K18" s="837">
        <v>0</v>
      </c>
      <c r="L18" s="849">
        <v>8</v>
      </c>
      <c r="M18" s="850">
        <v>2669.44</v>
      </c>
    </row>
    <row r="19" spans="1:13" ht="14.4" customHeight="1" x14ac:dyDescent="0.3">
      <c r="A19" s="831" t="s">
        <v>1269</v>
      </c>
      <c r="B19" s="832" t="s">
        <v>1139</v>
      </c>
      <c r="C19" s="832" t="s">
        <v>1140</v>
      </c>
      <c r="D19" s="832" t="s">
        <v>721</v>
      </c>
      <c r="E19" s="832" t="s">
        <v>1141</v>
      </c>
      <c r="F19" s="849"/>
      <c r="G19" s="849"/>
      <c r="H19" s="837">
        <v>0</v>
      </c>
      <c r="I19" s="849">
        <v>4</v>
      </c>
      <c r="J19" s="849">
        <v>1201.24</v>
      </c>
      <c r="K19" s="837">
        <v>1</v>
      </c>
      <c r="L19" s="849">
        <v>4</v>
      </c>
      <c r="M19" s="850">
        <v>1201.24</v>
      </c>
    </row>
    <row r="20" spans="1:13" ht="14.4" customHeight="1" x14ac:dyDescent="0.3">
      <c r="A20" s="831" t="s">
        <v>1269</v>
      </c>
      <c r="B20" s="832" t="s">
        <v>1139</v>
      </c>
      <c r="C20" s="832" t="s">
        <v>1704</v>
      </c>
      <c r="D20" s="832" t="s">
        <v>721</v>
      </c>
      <c r="E20" s="832" t="s">
        <v>1705</v>
      </c>
      <c r="F20" s="849"/>
      <c r="G20" s="849"/>
      <c r="H20" s="837">
        <v>0</v>
      </c>
      <c r="I20" s="849">
        <v>10</v>
      </c>
      <c r="J20" s="849">
        <v>2669.44</v>
      </c>
      <c r="K20" s="837">
        <v>1</v>
      </c>
      <c r="L20" s="849">
        <v>10</v>
      </c>
      <c r="M20" s="850">
        <v>2669.44</v>
      </c>
    </row>
    <row r="21" spans="1:13" ht="14.4" customHeight="1" x14ac:dyDescent="0.3">
      <c r="A21" s="831" t="s">
        <v>1269</v>
      </c>
      <c r="B21" s="832" t="s">
        <v>1139</v>
      </c>
      <c r="C21" s="832" t="s">
        <v>1706</v>
      </c>
      <c r="D21" s="832" t="s">
        <v>1707</v>
      </c>
      <c r="E21" s="832" t="s">
        <v>1705</v>
      </c>
      <c r="F21" s="849">
        <v>1</v>
      </c>
      <c r="G21" s="849">
        <v>333.68</v>
      </c>
      <c r="H21" s="837">
        <v>1</v>
      </c>
      <c r="I21" s="849"/>
      <c r="J21" s="849"/>
      <c r="K21" s="837">
        <v>0</v>
      </c>
      <c r="L21" s="849">
        <v>1</v>
      </c>
      <c r="M21" s="850">
        <v>333.68</v>
      </c>
    </row>
    <row r="22" spans="1:13" ht="14.4" customHeight="1" x14ac:dyDescent="0.3">
      <c r="A22" s="831" t="s">
        <v>1269</v>
      </c>
      <c r="B22" s="832" t="s">
        <v>1154</v>
      </c>
      <c r="C22" s="832" t="s">
        <v>1157</v>
      </c>
      <c r="D22" s="832" t="s">
        <v>931</v>
      </c>
      <c r="E22" s="832" t="s">
        <v>1158</v>
      </c>
      <c r="F22" s="849"/>
      <c r="G22" s="849"/>
      <c r="H22" s="837">
        <v>0</v>
      </c>
      <c r="I22" s="849">
        <v>3</v>
      </c>
      <c r="J22" s="849">
        <v>463.08000000000004</v>
      </c>
      <c r="K22" s="837">
        <v>1</v>
      </c>
      <c r="L22" s="849">
        <v>3</v>
      </c>
      <c r="M22" s="850">
        <v>463.08000000000004</v>
      </c>
    </row>
    <row r="23" spans="1:13" ht="14.4" customHeight="1" x14ac:dyDescent="0.3">
      <c r="A23" s="831" t="s">
        <v>1269</v>
      </c>
      <c r="B23" s="832" t="s">
        <v>2962</v>
      </c>
      <c r="C23" s="832" t="s">
        <v>1649</v>
      </c>
      <c r="D23" s="832" t="s">
        <v>1650</v>
      </c>
      <c r="E23" s="832" t="s">
        <v>1651</v>
      </c>
      <c r="F23" s="849">
        <v>4</v>
      </c>
      <c r="G23" s="849">
        <v>478.8</v>
      </c>
      <c r="H23" s="837">
        <v>1</v>
      </c>
      <c r="I23" s="849"/>
      <c r="J23" s="849"/>
      <c r="K23" s="837">
        <v>0</v>
      </c>
      <c r="L23" s="849">
        <v>4</v>
      </c>
      <c r="M23" s="850">
        <v>478.8</v>
      </c>
    </row>
    <row r="24" spans="1:13" ht="14.4" customHeight="1" x14ac:dyDescent="0.3">
      <c r="A24" s="831" t="s">
        <v>1269</v>
      </c>
      <c r="B24" s="832" t="s">
        <v>2963</v>
      </c>
      <c r="C24" s="832" t="s">
        <v>1701</v>
      </c>
      <c r="D24" s="832" t="s">
        <v>1702</v>
      </c>
      <c r="E24" s="832" t="s">
        <v>1703</v>
      </c>
      <c r="F24" s="849"/>
      <c r="G24" s="849"/>
      <c r="H24" s="837">
        <v>0</v>
      </c>
      <c r="I24" s="849">
        <v>1</v>
      </c>
      <c r="J24" s="849">
        <v>251.16</v>
      </c>
      <c r="K24" s="837">
        <v>1</v>
      </c>
      <c r="L24" s="849">
        <v>1</v>
      </c>
      <c r="M24" s="850">
        <v>251.16</v>
      </c>
    </row>
    <row r="25" spans="1:13" ht="14.4" customHeight="1" x14ac:dyDescent="0.3">
      <c r="A25" s="831" t="s">
        <v>1269</v>
      </c>
      <c r="B25" s="832" t="s">
        <v>2960</v>
      </c>
      <c r="C25" s="832" t="s">
        <v>1660</v>
      </c>
      <c r="D25" s="832" t="s">
        <v>1415</v>
      </c>
      <c r="E25" s="832" t="s">
        <v>1661</v>
      </c>
      <c r="F25" s="849"/>
      <c r="G25" s="849"/>
      <c r="H25" s="837">
        <v>0</v>
      </c>
      <c r="I25" s="849">
        <v>3</v>
      </c>
      <c r="J25" s="849">
        <v>620.64</v>
      </c>
      <c r="K25" s="837">
        <v>1</v>
      </c>
      <c r="L25" s="849">
        <v>3</v>
      </c>
      <c r="M25" s="850">
        <v>620.64</v>
      </c>
    </row>
    <row r="26" spans="1:13" ht="14.4" customHeight="1" x14ac:dyDescent="0.3">
      <c r="A26" s="831" t="s">
        <v>1269</v>
      </c>
      <c r="B26" s="832" t="s">
        <v>2960</v>
      </c>
      <c r="C26" s="832" t="s">
        <v>1664</v>
      </c>
      <c r="D26" s="832" t="s">
        <v>1665</v>
      </c>
      <c r="E26" s="832" t="s">
        <v>1666</v>
      </c>
      <c r="F26" s="849">
        <v>3</v>
      </c>
      <c r="G26" s="849">
        <v>3507.09</v>
      </c>
      <c r="H26" s="837">
        <v>1</v>
      </c>
      <c r="I26" s="849"/>
      <c r="J26" s="849"/>
      <c r="K26" s="837">
        <v>0</v>
      </c>
      <c r="L26" s="849">
        <v>3</v>
      </c>
      <c r="M26" s="850">
        <v>3507.09</v>
      </c>
    </row>
    <row r="27" spans="1:13" ht="14.4" customHeight="1" x14ac:dyDescent="0.3">
      <c r="A27" s="831" t="s">
        <v>1269</v>
      </c>
      <c r="B27" s="832" t="s">
        <v>2960</v>
      </c>
      <c r="C27" s="832" t="s">
        <v>1662</v>
      </c>
      <c r="D27" s="832" t="s">
        <v>1415</v>
      </c>
      <c r="E27" s="832" t="s">
        <v>1663</v>
      </c>
      <c r="F27" s="849"/>
      <c r="G27" s="849"/>
      <c r="H27" s="837">
        <v>0</v>
      </c>
      <c r="I27" s="849">
        <v>3</v>
      </c>
      <c r="J27" s="849">
        <v>11456.58</v>
      </c>
      <c r="K27" s="837">
        <v>1</v>
      </c>
      <c r="L27" s="849">
        <v>3</v>
      </c>
      <c r="M27" s="850">
        <v>11456.58</v>
      </c>
    </row>
    <row r="28" spans="1:13" ht="14.4" customHeight="1" x14ac:dyDescent="0.3">
      <c r="A28" s="831" t="s">
        <v>1269</v>
      </c>
      <c r="B28" s="832" t="s">
        <v>1208</v>
      </c>
      <c r="C28" s="832" t="s">
        <v>1209</v>
      </c>
      <c r="D28" s="832" t="s">
        <v>847</v>
      </c>
      <c r="E28" s="832" t="s">
        <v>848</v>
      </c>
      <c r="F28" s="849"/>
      <c r="G28" s="849"/>
      <c r="H28" s="837"/>
      <c r="I28" s="849">
        <v>4</v>
      </c>
      <c r="J28" s="849">
        <v>0</v>
      </c>
      <c r="K28" s="837"/>
      <c r="L28" s="849">
        <v>4</v>
      </c>
      <c r="M28" s="850">
        <v>0</v>
      </c>
    </row>
    <row r="29" spans="1:13" ht="14.4" customHeight="1" x14ac:dyDescent="0.3">
      <c r="A29" s="831" t="s">
        <v>1270</v>
      </c>
      <c r="B29" s="832" t="s">
        <v>1105</v>
      </c>
      <c r="C29" s="832" t="s">
        <v>1110</v>
      </c>
      <c r="D29" s="832" t="s">
        <v>729</v>
      </c>
      <c r="E29" s="832" t="s">
        <v>1111</v>
      </c>
      <c r="F29" s="849"/>
      <c r="G29" s="849"/>
      <c r="H29" s="837">
        <v>0</v>
      </c>
      <c r="I29" s="849">
        <v>1</v>
      </c>
      <c r="J29" s="849">
        <v>85.02</v>
      </c>
      <c r="K29" s="837">
        <v>1</v>
      </c>
      <c r="L29" s="849">
        <v>1</v>
      </c>
      <c r="M29" s="850">
        <v>85.02</v>
      </c>
    </row>
    <row r="30" spans="1:13" ht="14.4" customHeight="1" x14ac:dyDescent="0.3">
      <c r="A30" s="831" t="s">
        <v>1270</v>
      </c>
      <c r="B30" s="832" t="s">
        <v>2962</v>
      </c>
      <c r="C30" s="832" t="s">
        <v>1752</v>
      </c>
      <c r="D30" s="832" t="s">
        <v>1753</v>
      </c>
      <c r="E30" s="832" t="s">
        <v>1651</v>
      </c>
      <c r="F30" s="849">
        <v>1</v>
      </c>
      <c r="G30" s="849">
        <v>119.69</v>
      </c>
      <c r="H30" s="837">
        <v>1</v>
      </c>
      <c r="I30" s="849"/>
      <c r="J30" s="849"/>
      <c r="K30" s="837">
        <v>0</v>
      </c>
      <c r="L30" s="849">
        <v>1</v>
      </c>
      <c r="M30" s="850">
        <v>119.69</v>
      </c>
    </row>
    <row r="31" spans="1:13" ht="14.4" customHeight="1" x14ac:dyDescent="0.3">
      <c r="A31" s="831" t="s">
        <v>1271</v>
      </c>
      <c r="B31" s="832" t="s">
        <v>2964</v>
      </c>
      <c r="C31" s="832" t="s">
        <v>1879</v>
      </c>
      <c r="D31" s="832" t="s">
        <v>1880</v>
      </c>
      <c r="E31" s="832" t="s">
        <v>1881</v>
      </c>
      <c r="F31" s="849">
        <v>1</v>
      </c>
      <c r="G31" s="849">
        <v>0</v>
      </c>
      <c r="H31" s="837"/>
      <c r="I31" s="849"/>
      <c r="J31" s="849"/>
      <c r="K31" s="837"/>
      <c r="L31" s="849">
        <v>1</v>
      </c>
      <c r="M31" s="850">
        <v>0</v>
      </c>
    </row>
    <row r="32" spans="1:13" ht="14.4" customHeight="1" x14ac:dyDescent="0.3">
      <c r="A32" s="831" t="s">
        <v>1271</v>
      </c>
      <c r="B32" s="832" t="s">
        <v>1099</v>
      </c>
      <c r="C32" s="832" t="s">
        <v>1321</v>
      </c>
      <c r="D32" s="832" t="s">
        <v>1322</v>
      </c>
      <c r="E32" s="832" t="s">
        <v>1323</v>
      </c>
      <c r="F32" s="849"/>
      <c r="G32" s="849"/>
      <c r="H32" s="837">
        <v>0</v>
      </c>
      <c r="I32" s="849">
        <v>1</v>
      </c>
      <c r="J32" s="849">
        <v>1385.62</v>
      </c>
      <c r="K32" s="837">
        <v>1</v>
      </c>
      <c r="L32" s="849">
        <v>1</v>
      </c>
      <c r="M32" s="850">
        <v>1385.62</v>
      </c>
    </row>
    <row r="33" spans="1:13" ht="14.4" customHeight="1" x14ac:dyDescent="0.3">
      <c r="A33" s="831" t="s">
        <v>1271</v>
      </c>
      <c r="B33" s="832" t="s">
        <v>1099</v>
      </c>
      <c r="C33" s="832" t="s">
        <v>1324</v>
      </c>
      <c r="D33" s="832" t="s">
        <v>1325</v>
      </c>
      <c r="E33" s="832" t="s">
        <v>1326</v>
      </c>
      <c r="F33" s="849"/>
      <c r="G33" s="849"/>
      <c r="H33" s="837">
        <v>0</v>
      </c>
      <c r="I33" s="849">
        <v>1</v>
      </c>
      <c r="J33" s="849">
        <v>736.33</v>
      </c>
      <c r="K33" s="837">
        <v>1</v>
      </c>
      <c r="L33" s="849">
        <v>1</v>
      </c>
      <c r="M33" s="850">
        <v>736.33</v>
      </c>
    </row>
    <row r="34" spans="1:13" ht="14.4" customHeight="1" x14ac:dyDescent="0.3">
      <c r="A34" s="831" t="s">
        <v>1271</v>
      </c>
      <c r="B34" s="832" t="s">
        <v>2965</v>
      </c>
      <c r="C34" s="832" t="s">
        <v>1788</v>
      </c>
      <c r="D34" s="832" t="s">
        <v>1789</v>
      </c>
      <c r="E34" s="832" t="s">
        <v>1790</v>
      </c>
      <c r="F34" s="849"/>
      <c r="G34" s="849"/>
      <c r="H34" s="837">
        <v>0</v>
      </c>
      <c r="I34" s="849">
        <v>1</v>
      </c>
      <c r="J34" s="849">
        <v>300.31</v>
      </c>
      <c r="K34" s="837">
        <v>1</v>
      </c>
      <c r="L34" s="849">
        <v>1</v>
      </c>
      <c r="M34" s="850">
        <v>300.31</v>
      </c>
    </row>
    <row r="35" spans="1:13" ht="14.4" customHeight="1" x14ac:dyDescent="0.3">
      <c r="A35" s="831" t="s">
        <v>1271</v>
      </c>
      <c r="B35" s="832" t="s">
        <v>2965</v>
      </c>
      <c r="C35" s="832" t="s">
        <v>1791</v>
      </c>
      <c r="D35" s="832" t="s">
        <v>1792</v>
      </c>
      <c r="E35" s="832" t="s">
        <v>1793</v>
      </c>
      <c r="F35" s="849">
        <v>1</v>
      </c>
      <c r="G35" s="849">
        <v>100.1</v>
      </c>
      <c r="H35" s="837">
        <v>1</v>
      </c>
      <c r="I35" s="849"/>
      <c r="J35" s="849"/>
      <c r="K35" s="837">
        <v>0</v>
      </c>
      <c r="L35" s="849">
        <v>1</v>
      </c>
      <c r="M35" s="850">
        <v>100.1</v>
      </c>
    </row>
    <row r="36" spans="1:13" ht="14.4" customHeight="1" x14ac:dyDescent="0.3">
      <c r="A36" s="831" t="s">
        <v>1271</v>
      </c>
      <c r="B36" s="832" t="s">
        <v>1119</v>
      </c>
      <c r="C36" s="832" t="s">
        <v>2813</v>
      </c>
      <c r="D36" s="832" t="s">
        <v>2814</v>
      </c>
      <c r="E36" s="832" t="s">
        <v>1513</v>
      </c>
      <c r="F36" s="849">
        <v>1</v>
      </c>
      <c r="G36" s="849">
        <v>234.07</v>
      </c>
      <c r="H36" s="837">
        <v>1</v>
      </c>
      <c r="I36" s="849"/>
      <c r="J36" s="849"/>
      <c r="K36" s="837">
        <v>0</v>
      </c>
      <c r="L36" s="849">
        <v>1</v>
      </c>
      <c r="M36" s="850">
        <v>234.07</v>
      </c>
    </row>
    <row r="37" spans="1:13" ht="14.4" customHeight="1" x14ac:dyDescent="0.3">
      <c r="A37" s="831" t="s">
        <v>1271</v>
      </c>
      <c r="B37" s="832" t="s">
        <v>1123</v>
      </c>
      <c r="C37" s="832" t="s">
        <v>1124</v>
      </c>
      <c r="D37" s="832" t="s">
        <v>861</v>
      </c>
      <c r="E37" s="832" t="s">
        <v>1125</v>
      </c>
      <c r="F37" s="849"/>
      <c r="G37" s="849"/>
      <c r="H37" s="837">
        <v>0</v>
      </c>
      <c r="I37" s="849">
        <v>1</v>
      </c>
      <c r="J37" s="849">
        <v>143.09</v>
      </c>
      <c r="K37" s="837">
        <v>1</v>
      </c>
      <c r="L37" s="849">
        <v>1</v>
      </c>
      <c r="M37" s="850">
        <v>143.09</v>
      </c>
    </row>
    <row r="38" spans="1:13" ht="14.4" customHeight="1" x14ac:dyDescent="0.3">
      <c r="A38" s="831" t="s">
        <v>1271</v>
      </c>
      <c r="B38" s="832" t="s">
        <v>1131</v>
      </c>
      <c r="C38" s="832" t="s">
        <v>2811</v>
      </c>
      <c r="D38" s="832" t="s">
        <v>2700</v>
      </c>
      <c r="E38" s="832" t="s">
        <v>2812</v>
      </c>
      <c r="F38" s="849">
        <v>1</v>
      </c>
      <c r="G38" s="849">
        <v>392.41</v>
      </c>
      <c r="H38" s="837">
        <v>1</v>
      </c>
      <c r="I38" s="849"/>
      <c r="J38" s="849"/>
      <c r="K38" s="837">
        <v>0</v>
      </c>
      <c r="L38" s="849">
        <v>1</v>
      </c>
      <c r="M38" s="850">
        <v>392.41</v>
      </c>
    </row>
    <row r="39" spans="1:13" ht="14.4" customHeight="1" x14ac:dyDescent="0.3">
      <c r="A39" s="831" t="s">
        <v>1271</v>
      </c>
      <c r="B39" s="832" t="s">
        <v>1131</v>
      </c>
      <c r="C39" s="832" t="s">
        <v>1772</v>
      </c>
      <c r="D39" s="832" t="s">
        <v>1773</v>
      </c>
      <c r="E39" s="832" t="s">
        <v>1513</v>
      </c>
      <c r="F39" s="849">
        <v>1</v>
      </c>
      <c r="G39" s="849">
        <v>196.06</v>
      </c>
      <c r="H39" s="837">
        <v>1</v>
      </c>
      <c r="I39" s="849"/>
      <c r="J39" s="849"/>
      <c r="K39" s="837">
        <v>0</v>
      </c>
      <c r="L39" s="849">
        <v>1</v>
      </c>
      <c r="M39" s="850">
        <v>196.06</v>
      </c>
    </row>
    <row r="40" spans="1:13" ht="14.4" customHeight="1" x14ac:dyDescent="0.3">
      <c r="A40" s="831" t="s">
        <v>1271</v>
      </c>
      <c r="B40" s="832" t="s">
        <v>1139</v>
      </c>
      <c r="C40" s="832" t="s">
        <v>1855</v>
      </c>
      <c r="D40" s="832" t="s">
        <v>721</v>
      </c>
      <c r="E40" s="832" t="s">
        <v>1856</v>
      </c>
      <c r="F40" s="849"/>
      <c r="G40" s="849"/>
      <c r="H40" s="837">
        <v>0</v>
      </c>
      <c r="I40" s="849">
        <v>7</v>
      </c>
      <c r="J40" s="849">
        <v>700.69999999999993</v>
      </c>
      <c r="K40" s="837">
        <v>1</v>
      </c>
      <c r="L40" s="849">
        <v>7</v>
      </c>
      <c r="M40" s="850">
        <v>700.69999999999993</v>
      </c>
    </row>
    <row r="41" spans="1:13" ht="14.4" customHeight="1" x14ac:dyDescent="0.3">
      <c r="A41" s="831" t="s">
        <v>1271</v>
      </c>
      <c r="B41" s="832" t="s">
        <v>1139</v>
      </c>
      <c r="C41" s="832" t="s">
        <v>1515</v>
      </c>
      <c r="D41" s="832" t="s">
        <v>1516</v>
      </c>
      <c r="E41" s="832" t="s">
        <v>1517</v>
      </c>
      <c r="F41" s="849">
        <v>3</v>
      </c>
      <c r="G41" s="849">
        <v>1001.04</v>
      </c>
      <c r="H41" s="837">
        <v>1</v>
      </c>
      <c r="I41" s="849"/>
      <c r="J41" s="849"/>
      <c r="K41" s="837">
        <v>0</v>
      </c>
      <c r="L41" s="849">
        <v>3</v>
      </c>
      <c r="M41" s="850">
        <v>1001.04</v>
      </c>
    </row>
    <row r="42" spans="1:13" ht="14.4" customHeight="1" x14ac:dyDescent="0.3">
      <c r="A42" s="831" t="s">
        <v>1271</v>
      </c>
      <c r="B42" s="832" t="s">
        <v>1139</v>
      </c>
      <c r="C42" s="832" t="s">
        <v>1857</v>
      </c>
      <c r="D42" s="832" t="s">
        <v>1516</v>
      </c>
      <c r="E42" s="832" t="s">
        <v>1858</v>
      </c>
      <c r="F42" s="849">
        <v>1</v>
      </c>
      <c r="G42" s="849">
        <v>100.1</v>
      </c>
      <c r="H42" s="837">
        <v>1</v>
      </c>
      <c r="I42" s="849"/>
      <c r="J42" s="849"/>
      <c r="K42" s="837">
        <v>0</v>
      </c>
      <c r="L42" s="849">
        <v>1</v>
      </c>
      <c r="M42" s="850">
        <v>100.1</v>
      </c>
    </row>
    <row r="43" spans="1:13" ht="14.4" customHeight="1" x14ac:dyDescent="0.3">
      <c r="A43" s="831" t="s">
        <v>1271</v>
      </c>
      <c r="B43" s="832" t="s">
        <v>1139</v>
      </c>
      <c r="C43" s="832" t="s">
        <v>1140</v>
      </c>
      <c r="D43" s="832" t="s">
        <v>721</v>
      </c>
      <c r="E43" s="832" t="s">
        <v>1141</v>
      </c>
      <c r="F43" s="849"/>
      <c r="G43" s="849"/>
      <c r="H43" s="837">
        <v>0</v>
      </c>
      <c r="I43" s="849">
        <v>19</v>
      </c>
      <c r="J43" s="849">
        <v>5705.8899999999994</v>
      </c>
      <c r="K43" s="837">
        <v>1</v>
      </c>
      <c r="L43" s="849">
        <v>19</v>
      </c>
      <c r="M43" s="850">
        <v>5705.8899999999994</v>
      </c>
    </row>
    <row r="44" spans="1:13" ht="14.4" customHeight="1" x14ac:dyDescent="0.3">
      <c r="A44" s="831" t="s">
        <v>1271</v>
      </c>
      <c r="B44" s="832" t="s">
        <v>1139</v>
      </c>
      <c r="C44" s="832" t="s">
        <v>1704</v>
      </c>
      <c r="D44" s="832" t="s">
        <v>721</v>
      </c>
      <c r="E44" s="832" t="s">
        <v>1705</v>
      </c>
      <c r="F44" s="849"/>
      <c r="G44" s="849"/>
      <c r="H44" s="837">
        <v>0</v>
      </c>
      <c r="I44" s="849">
        <v>1</v>
      </c>
      <c r="J44" s="849">
        <v>333.68</v>
      </c>
      <c r="K44" s="837">
        <v>1</v>
      </c>
      <c r="L44" s="849">
        <v>1</v>
      </c>
      <c r="M44" s="850">
        <v>333.68</v>
      </c>
    </row>
    <row r="45" spans="1:13" ht="14.4" customHeight="1" x14ac:dyDescent="0.3">
      <c r="A45" s="831" t="s">
        <v>1271</v>
      </c>
      <c r="B45" s="832" t="s">
        <v>1139</v>
      </c>
      <c r="C45" s="832" t="s">
        <v>1859</v>
      </c>
      <c r="D45" s="832" t="s">
        <v>1860</v>
      </c>
      <c r="E45" s="832" t="s">
        <v>1705</v>
      </c>
      <c r="F45" s="849">
        <v>1</v>
      </c>
      <c r="G45" s="849">
        <v>333.68</v>
      </c>
      <c r="H45" s="837">
        <v>1</v>
      </c>
      <c r="I45" s="849"/>
      <c r="J45" s="849"/>
      <c r="K45" s="837">
        <v>0</v>
      </c>
      <c r="L45" s="849">
        <v>1</v>
      </c>
      <c r="M45" s="850">
        <v>333.68</v>
      </c>
    </row>
    <row r="46" spans="1:13" ht="14.4" customHeight="1" x14ac:dyDescent="0.3">
      <c r="A46" s="831" t="s">
        <v>1271</v>
      </c>
      <c r="B46" s="832" t="s">
        <v>2966</v>
      </c>
      <c r="C46" s="832" t="s">
        <v>1800</v>
      </c>
      <c r="D46" s="832" t="s">
        <v>1801</v>
      </c>
      <c r="E46" s="832" t="s">
        <v>1802</v>
      </c>
      <c r="F46" s="849">
        <v>1</v>
      </c>
      <c r="G46" s="849">
        <v>611.59</v>
      </c>
      <c r="H46" s="837">
        <v>1</v>
      </c>
      <c r="I46" s="849"/>
      <c r="J46" s="849"/>
      <c r="K46" s="837">
        <v>0</v>
      </c>
      <c r="L46" s="849">
        <v>1</v>
      </c>
      <c r="M46" s="850">
        <v>611.59</v>
      </c>
    </row>
    <row r="47" spans="1:13" ht="14.4" customHeight="1" x14ac:dyDescent="0.3">
      <c r="A47" s="831" t="s">
        <v>1271</v>
      </c>
      <c r="B47" s="832" t="s">
        <v>2966</v>
      </c>
      <c r="C47" s="832" t="s">
        <v>1803</v>
      </c>
      <c r="D47" s="832" t="s">
        <v>1804</v>
      </c>
      <c r="E47" s="832" t="s">
        <v>1122</v>
      </c>
      <c r="F47" s="849">
        <v>1</v>
      </c>
      <c r="G47" s="849">
        <v>203.86</v>
      </c>
      <c r="H47" s="837">
        <v>1</v>
      </c>
      <c r="I47" s="849"/>
      <c r="J47" s="849"/>
      <c r="K47" s="837">
        <v>0</v>
      </c>
      <c r="L47" s="849">
        <v>1</v>
      </c>
      <c r="M47" s="850">
        <v>203.86</v>
      </c>
    </row>
    <row r="48" spans="1:13" ht="14.4" customHeight="1" x14ac:dyDescent="0.3">
      <c r="A48" s="831" t="s">
        <v>1271</v>
      </c>
      <c r="B48" s="832" t="s">
        <v>2967</v>
      </c>
      <c r="C48" s="832" t="s">
        <v>1886</v>
      </c>
      <c r="D48" s="832" t="s">
        <v>1884</v>
      </c>
      <c r="E48" s="832" t="s">
        <v>1887</v>
      </c>
      <c r="F48" s="849"/>
      <c r="G48" s="849"/>
      <c r="H48" s="837">
        <v>0</v>
      </c>
      <c r="I48" s="849">
        <v>2</v>
      </c>
      <c r="J48" s="849">
        <v>168.36</v>
      </c>
      <c r="K48" s="837">
        <v>1</v>
      </c>
      <c r="L48" s="849">
        <v>2</v>
      </c>
      <c r="M48" s="850">
        <v>168.36</v>
      </c>
    </row>
    <row r="49" spans="1:13" ht="14.4" customHeight="1" x14ac:dyDescent="0.3">
      <c r="A49" s="831" t="s">
        <v>1271</v>
      </c>
      <c r="B49" s="832" t="s">
        <v>2967</v>
      </c>
      <c r="C49" s="832" t="s">
        <v>1883</v>
      </c>
      <c r="D49" s="832" t="s">
        <v>1884</v>
      </c>
      <c r="E49" s="832" t="s">
        <v>1885</v>
      </c>
      <c r="F49" s="849"/>
      <c r="G49" s="849"/>
      <c r="H49" s="837">
        <v>0</v>
      </c>
      <c r="I49" s="849">
        <v>1</v>
      </c>
      <c r="J49" s="849">
        <v>126.27</v>
      </c>
      <c r="K49" s="837">
        <v>1</v>
      </c>
      <c r="L49" s="849">
        <v>1</v>
      </c>
      <c r="M49" s="850">
        <v>126.27</v>
      </c>
    </row>
    <row r="50" spans="1:13" ht="14.4" customHeight="1" x14ac:dyDescent="0.3">
      <c r="A50" s="831" t="s">
        <v>1271</v>
      </c>
      <c r="B50" s="832" t="s">
        <v>2967</v>
      </c>
      <c r="C50" s="832" t="s">
        <v>2821</v>
      </c>
      <c r="D50" s="832" t="s">
        <v>1884</v>
      </c>
      <c r="E50" s="832" t="s">
        <v>2822</v>
      </c>
      <c r="F50" s="849"/>
      <c r="G50" s="849"/>
      <c r="H50" s="837">
        <v>0</v>
      </c>
      <c r="I50" s="849">
        <v>1</v>
      </c>
      <c r="J50" s="849">
        <v>49.08</v>
      </c>
      <c r="K50" s="837">
        <v>1</v>
      </c>
      <c r="L50" s="849">
        <v>1</v>
      </c>
      <c r="M50" s="850">
        <v>49.08</v>
      </c>
    </row>
    <row r="51" spans="1:13" ht="14.4" customHeight="1" x14ac:dyDescent="0.3">
      <c r="A51" s="831" t="s">
        <v>1271</v>
      </c>
      <c r="B51" s="832" t="s">
        <v>1154</v>
      </c>
      <c r="C51" s="832" t="s">
        <v>1157</v>
      </c>
      <c r="D51" s="832" t="s">
        <v>931</v>
      </c>
      <c r="E51" s="832" t="s">
        <v>1158</v>
      </c>
      <c r="F51" s="849"/>
      <c r="G51" s="849"/>
      <c r="H51" s="837">
        <v>0</v>
      </c>
      <c r="I51" s="849">
        <v>6</v>
      </c>
      <c r="J51" s="849">
        <v>926.16000000000008</v>
      </c>
      <c r="K51" s="837">
        <v>1</v>
      </c>
      <c r="L51" s="849">
        <v>6</v>
      </c>
      <c r="M51" s="850">
        <v>926.16000000000008</v>
      </c>
    </row>
    <row r="52" spans="1:13" ht="14.4" customHeight="1" x14ac:dyDescent="0.3">
      <c r="A52" s="831" t="s">
        <v>1271</v>
      </c>
      <c r="B52" s="832" t="s">
        <v>1154</v>
      </c>
      <c r="C52" s="832" t="s">
        <v>1159</v>
      </c>
      <c r="D52" s="832" t="s">
        <v>1160</v>
      </c>
      <c r="E52" s="832" t="s">
        <v>1161</v>
      </c>
      <c r="F52" s="849"/>
      <c r="G52" s="849"/>
      <c r="H52" s="837">
        <v>0</v>
      </c>
      <c r="I52" s="849">
        <v>5</v>
      </c>
      <c r="J52" s="849">
        <v>747.6</v>
      </c>
      <c r="K52" s="837">
        <v>1</v>
      </c>
      <c r="L52" s="849">
        <v>5</v>
      </c>
      <c r="M52" s="850">
        <v>747.6</v>
      </c>
    </row>
    <row r="53" spans="1:13" ht="14.4" customHeight="1" x14ac:dyDescent="0.3">
      <c r="A53" s="831" t="s">
        <v>1271</v>
      </c>
      <c r="B53" s="832" t="s">
        <v>1154</v>
      </c>
      <c r="C53" s="832" t="s">
        <v>1875</v>
      </c>
      <c r="D53" s="832" t="s">
        <v>1876</v>
      </c>
      <c r="E53" s="832" t="s">
        <v>1877</v>
      </c>
      <c r="F53" s="849">
        <v>1</v>
      </c>
      <c r="G53" s="849">
        <v>154.36000000000001</v>
      </c>
      <c r="H53" s="837">
        <v>1</v>
      </c>
      <c r="I53" s="849"/>
      <c r="J53" s="849"/>
      <c r="K53" s="837">
        <v>0</v>
      </c>
      <c r="L53" s="849">
        <v>1</v>
      </c>
      <c r="M53" s="850">
        <v>154.36000000000001</v>
      </c>
    </row>
    <row r="54" spans="1:13" ht="14.4" customHeight="1" x14ac:dyDescent="0.3">
      <c r="A54" s="831" t="s">
        <v>1271</v>
      </c>
      <c r="B54" s="832" t="s">
        <v>1166</v>
      </c>
      <c r="C54" s="832" t="s">
        <v>1774</v>
      </c>
      <c r="D54" s="832" t="s">
        <v>1775</v>
      </c>
      <c r="E54" s="832" t="s">
        <v>1420</v>
      </c>
      <c r="F54" s="849">
        <v>2</v>
      </c>
      <c r="G54" s="849">
        <v>170.54</v>
      </c>
      <c r="H54" s="837">
        <v>1</v>
      </c>
      <c r="I54" s="849"/>
      <c r="J54" s="849"/>
      <c r="K54" s="837">
        <v>0</v>
      </c>
      <c r="L54" s="849">
        <v>2</v>
      </c>
      <c r="M54" s="850">
        <v>170.54</v>
      </c>
    </row>
    <row r="55" spans="1:13" ht="14.4" customHeight="1" x14ac:dyDescent="0.3">
      <c r="A55" s="831" t="s">
        <v>1271</v>
      </c>
      <c r="B55" s="832" t="s">
        <v>1166</v>
      </c>
      <c r="C55" s="832" t="s">
        <v>1776</v>
      </c>
      <c r="D55" s="832" t="s">
        <v>1775</v>
      </c>
      <c r="E55" s="832" t="s">
        <v>958</v>
      </c>
      <c r="F55" s="849">
        <v>28</v>
      </c>
      <c r="G55" s="849">
        <v>4774.5600000000004</v>
      </c>
      <c r="H55" s="837">
        <v>1</v>
      </c>
      <c r="I55" s="849"/>
      <c r="J55" s="849"/>
      <c r="K55" s="837">
        <v>0</v>
      </c>
      <c r="L55" s="849">
        <v>28</v>
      </c>
      <c r="M55" s="850">
        <v>4774.5600000000004</v>
      </c>
    </row>
    <row r="56" spans="1:13" ht="14.4" customHeight="1" x14ac:dyDescent="0.3">
      <c r="A56" s="831" t="s">
        <v>1271</v>
      </c>
      <c r="B56" s="832" t="s">
        <v>1166</v>
      </c>
      <c r="C56" s="832" t="s">
        <v>1167</v>
      </c>
      <c r="D56" s="832" t="s">
        <v>1168</v>
      </c>
      <c r="E56" s="832" t="s">
        <v>958</v>
      </c>
      <c r="F56" s="849"/>
      <c r="G56" s="849"/>
      <c r="H56" s="837">
        <v>0</v>
      </c>
      <c r="I56" s="849">
        <v>3</v>
      </c>
      <c r="J56" s="849">
        <v>511.56000000000006</v>
      </c>
      <c r="K56" s="837">
        <v>1</v>
      </c>
      <c r="L56" s="849">
        <v>3</v>
      </c>
      <c r="M56" s="850">
        <v>511.56000000000006</v>
      </c>
    </row>
    <row r="57" spans="1:13" ht="14.4" customHeight="1" x14ac:dyDescent="0.3">
      <c r="A57" s="831" t="s">
        <v>1271</v>
      </c>
      <c r="B57" s="832" t="s">
        <v>2968</v>
      </c>
      <c r="C57" s="832" t="s">
        <v>1828</v>
      </c>
      <c r="D57" s="832" t="s">
        <v>1829</v>
      </c>
      <c r="E57" s="832" t="s">
        <v>1830</v>
      </c>
      <c r="F57" s="849"/>
      <c r="G57" s="849"/>
      <c r="H57" s="837">
        <v>0</v>
      </c>
      <c r="I57" s="849">
        <v>2</v>
      </c>
      <c r="J57" s="849">
        <v>281.92</v>
      </c>
      <c r="K57" s="837">
        <v>1</v>
      </c>
      <c r="L57" s="849">
        <v>2</v>
      </c>
      <c r="M57" s="850">
        <v>281.92</v>
      </c>
    </row>
    <row r="58" spans="1:13" ht="14.4" customHeight="1" x14ac:dyDescent="0.3">
      <c r="A58" s="831" t="s">
        <v>1271</v>
      </c>
      <c r="B58" s="832" t="s">
        <v>1208</v>
      </c>
      <c r="C58" s="832" t="s">
        <v>1209</v>
      </c>
      <c r="D58" s="832" t="s">
        <v>847</v>
      </c>
      <c r="E58" s="832" t="s">
        <v>848</v>
      </c>
      <c r="F58" s="849"/>
      <c r="G58" s="849"/>
      <c r="H58" s="837"/>
      <c r="I58" s="849">
        <v>3</v>
      </c>
      <c r="J58" s="849">
        <v>0</v>
      </c>
      <c r="K58" s="837"/>
      <c r="L58" s="849">
        <v>3</v>
      </c>
      <c r="M58" s="850">
        <v>0</v>
      </c>
    </row>
    <row r="59" spans="1:13" ht="14.4" customHeight="1" x14ac:dyDescent="0.3">
      <c r="A59" s="831" t="s">
        <v>1271</v>
      </c>
      <c r="B59" s="832" t="s">
        <v>1216</v>
      </c>
      <c r="C59" s="832" t="s">
        <v>1217</v>
      </c>
      <c r="D59" s="832" t="s">
        <v>1218</v>
      </c>
      <c r="E59" s="832" t="s">
        <v>1219</v>
      </c>
      <c r="F59" s="849"/>
      <c r="G59" s="849"/>
      <c r="H59" s="837">
        <v>0</v>
      </c>
      <c r="I59" s="849">
        <v>2</v>
      </c>
      <c r="J59" s="849">
        <v>9.4</v>
      </c>
      <c r="K59" s="837">
        <v>1</v>
      </c>
      <c r="L59" s="849">
        <v>2</v>
      </c>
      <c r="M59" s="850">
        <v>9.4</v>
      </c>
    </row>
    <row r="60" spans="1:13" ht="14.4" customHeight="1" x14ac:dyDescent="0.3">
      <c r="A60" s="831" t="s">
        <v>1271</v>
      </c>
      <c r="B60" s="832" t="s">
        <v>1229</v>
      </c>
      <c r="C60" s="832" t="s">
        <v>1777</v>
      </c>
      <c r="D60" s="832" t="s">
        <v>906</v>
      </c>
      <c r="E60" s="832" t="s">
        <v>1778</v>
      </c>
      <c r="F60" s="849"/>
      <c r="G60" s="849"/>
      <c r="H60" s="837">
        <v>0</v>
      </c>
      <c r="I60" s="849">
        <v>1</v>
      </c>
      <c r="J60" s="849">
        <v>176.32</v>
      </c>
      <c r="K60" s="837">
        <v>1</v>
      </c>
      <c r="L60" s="849">
        <v>1</v>
      </c>
      <c r="M60" s="850">
        <v>176.32</v>
      </c>
    </row>
    <row r="61" spans="1:13" ht="14.4" customHeight="1" x14ac:dyDescent="0.3">
      <c r="A61" s="831" t="s">
        <v>1272</v>
      </c>
      <c r="B61" s="832" t="s">
        <v>1099</v>
      </c>
      <c r="C61" s="832" t="s">
        <v>1327</v>
      </c>
      <c r="D61" s="832" t="s">
        <v>1325</v>
      </c>
      <c r="E61" s="832" t="s">
        <v>1328</v>
      </c>
      <c r="F61" s="849"/>
      <c r="G61" s="849"/>
      <c r="H61" s="837">
        <v>0</v>
      </c>
      <c r="I61" s="849">
        <v>1</v>
      </c>
      <c r="J61" s="849">
        <v>490.89</v>
      </c>
      <c r="K61" s="837">
        <v>1</v>
      </c>
      <c r="L61" s="849">
        <v>1</v>
      </c>
      <c r="M61" s="850">
        <v>490.89</v>
      </c>
    </row>
    <row r="62" spans="1:13" ht="14.4" customHeight="1" x14ac:dyDescent="0.3">
      <c r="A62" s="831" t="s">
        <v>1272</v>
      </c>
      <c r="B62" s="832" t="s">
        <v>1139</v>
      </c>
      <c r="C62" s="832" t="s">
        <v>1515</v>
      </c>
      <c r="D62" s="832" t="s">
        <v>1516</v>
      </c>
      <c r="E62" s="832" t="s">
        <v>1517</v>
      </c>
      <c r="F62" s="849">
        <v>6</v>
      </c>
      <c r="G62" s="849">
        <v>2002.08</v>
      </c>
      <c r="H62" s="837">
        <v>1</v>
      </c>
      <c r="I62" s="849"/>
      <c r="J62" s="849"/>
      <c r="K62" s="837">
        <v>0</v>
      </c>
      <c r="L62" s="849">
        <v>6</v>
      </c>
      <c r="M62" s="850">
        <v>2002.08</v>
      </c>
    </row>
    <row r="63" spans="1:13" ht="14.4" customHeight="1" x14ac:dyDescent="0.3">
      <c r="A63" s="831" t="s">
        <v>1272</v>
      </c>
      <c r="B63" s="832" t="s">
        <v>1139</v>
      </c>
      <c r="C63" s="832" t="s">
        <v>1140</v>
      </c>
      <c r="D63" s="832" t="s">
        <v>721</v>
      </c>
      <c r="E63" s="832" t="s">
        <v>1141</v>
      </c>
      <c r="F63" s="849"/>
      <c r="G63" s="849"/>
      <c r="H63" s="837">
        <v>0</v>
      </c>
      <c r="I63" s="849">
        <v>4</v>
      </c>
      <c r="J63" s="849">
        <v>1201.24</v>
      </c>
      <c r="K63" s="837">
        <v>1</v>
      </c>
      <c r="L63" s="849">
        <v>4</v>
      </c>
      <c r="M63" s="850">
        <v>1201.24</v>
      </c>
    </row>
    <row r="64" spans="1:13" ht="14.4" customHeight="1" x14ac:dyDescent="0.3">
      <c r="A64" s="831" t="s">
        <v>1272</v>
      </c>
      <c r="B64" s="832" t="s">
        <v>1139</v>
      </c>
      <c r="C64" s="832" t="s">
        <v>1704</v>
      </c>
      <c r="D64" s="832" t="s">
        <v>721</v>
      </c>
      <c r="E64" s="832" t="s">
        <v>1705</v>
      </c>
      <c r="F64" s="849"/>
      <c r="G64" s="849"/>
      <c r="H64" s="837">
        <v>0</v>
      </c>
      <c r="I64" s="849">
        <v>8</v>
      </c>
      <c r="J64" s="849">
        <v>2669.44</v>
      </c>
      <c r="K64" s="837">
        <v>1</v>
      </c>
      <c r="L64" s="849">
        <v>8</v>
      </c>
      <c r="M64" s="850">
        <v>2669.44</v>
      </c>
    </row>
    <row r="65" spans="1:13" ht="14.4" customHeight="1" x14ac:dyDescent="0.3">
      <c r="A65" s="831" t="s">
        <v>1272</v>
      </c>
      <c r="B65" s="832" t="s">
        <v>1139</v>
      </c>
      <c r="C65" s="832" t="s">
        <v>1859</v>
      </c>
      <c r="D65" s="832" t="s">
        <v>1860</v>
      </c>
      <c r="E65" s="832" t="s">
        <v>1705</v>
      </c>
      <c r="F65" s="849">
        <v>1</v>
      </c>
      <c r="G65" s="849">
        <v>333.68</v>
      </c>
      <c r="H65" s="837">
        <v>1</v>
      </c>
      <c r="I65" s="849"/>
      <c r="J65" s="849"/>
      <c r="K65" s="837">
        <v>0</v>
      </c>
      <c r="L65" s="849">
        <v>1</v>
      </c>
      <c r="M65" s="850">
        <v>333.68</v>
      </c>
    </row>
    <row r="66" spans="1:13" ht="14.4" customHeight="1" x14ac:dyDescent="0.3">
      <c r="A66" s="831" t="s">
        <v>1272</v>
      </c>
      <c r="B66" s="832" t="s">
        <v>2967</v>
      </c>
      <c r="C66" s="832" t="s">
        <v>1956</v>
      </c>
      <c r="D66" s="832" t="s">
        <v>1957</v>
      </c>
      <c r="E66" s="832" t="s">
        <v>1958</v>
      </c>
      <c r="F66" s="849">
        <v>1</v>
      </c>
      <c r="G66" s="849">
        <v>84.18</v>
      </c>
      <c r="H66" s="837">
        <v>1</v>
      </c>
      <c r="I66" s="849"/>
      <c r="J66" s="849"/>
      <c r="K66" s="837">
        <v>0</v>
      </c>
      <c r="L66" s="849">
        <v>1</v>
      </c>
      <c r="M66" s="850">
        <v>84.18</v>
      </c>
    </row>
    <row r="67" spans="1:13" ht="14.4" customHeight="1" x14ac:dyDescent="0.3">
      <c r="A67" s="831" t="s">
        <v>1272</v>
      </c>
      <c r="B67" s="832" t="s">
        <v>1154</v>
      </c>
      <c r="C67" s="832" t="s">
        <v>1157</v>
      </c>
      <c r="D67" s="832" t="s">
        <v>931</v>
      </c>
      <c r="E67" s="832" t="s">
        <v>1158</v>
      </c>
      <c r="F67" s="849"/>
      <c r="G67" s="849"/>
      <c r="H67" s="837">
        <v>0</v>
      </c>
      <c r="I67" s="849">
        <v>4</v>
      </c>
      <c r="J67" s="849">
        <v>617.44000000000005</v>
      </c>
      <c r="K67" s="837">
        <v>1</v>
      </c>
      <c r="L67" s="849">
        <v>4</v>
      </c>
      <c r="M67" s="850">
        <v>617.44000000000005</v>
      </c>
    </row>
    <row r="68" spans="1:13" ht="14.4" customHeight="1" x14ac:dyDescent="0.3">
      <c r="A68" s="831" t="s">
        <v>1272</v>
      </c>
      <c r="B68" s="832" t="s">
        <v>1154</v>
      </c>
      <c r="C68" s="832" t="s">
        <v>1155</v>
      </c>
      <c r="D68" s="832" t="s">
        <v>931</v>
      </c>
      <c r="E68" s="832" t="s">
        <v>1156</v>
      </c>
      <c r="F68" s="849"/>
      <c r="G68" s="849"/>
      <c r="H68" s="837">
        <v>0</v>
      </c>
      <c r="I68" s="849">
        <v>1</v>
      </c>
      <c r="J68" s="849">
        <v>225.06</v>
      </c>
      <c r="K68" s="837">
        <v>1</v>
      </c>
      <c r="L68" s="849">
        <v>1</v>
      </c>
      <c r="M68" s="850">
        <v>225.06</v>
      </c>
    </row>
    <row r="69" spans="1:13" ht="14.4" customHeight="1" x14ac:dyDescent="0.3">
      <c r="A69" s="831" t="s">
        <v>1272</v>
      </c>
      <c r="B69" s="832" t="s">
        <v>1166</v>
      </c>
      <c r="C69" s="832" t="s">
        <v>1167</v>
      </c>
      <c r="D69" s="832" t="s">
        <v>1168</v>
      </c>
      <c r="E69" s="832" t="s">
        <v>958</v>
      </c>
      <c r="F69" s="849"/>
      <c r="G69" s="849"/>
      <c r="H69" s="837">
        <v>0</v>
      </c>
      <c r="I69" s="849">
        <v>11</v>
      </c>
      <c r="J69" s="849">
        <v>1875.7200000000003</v>
      </c>
      <c r="K69" s="837">
        <v>1</v>
      </c>
      <c r="L69" s="849">
        <v>11</v>
      </c>
      <c r="M69" s="850">
        <v>1875.7200000000003</v>
      </c>
    </row>
    <row r="70" spans="1:13" ht="14.4" customHeight="1" x14ac:dyDescent="0.3">
      <c r="A70" s="831" t="s">
        <v>1272</v>
      </c>
      <c r="B70" s="832" t="s">
        <v>2960</v>
      </c>
      <c r="C70" s="832" t="s">
        <v>1662</v>
      </c>
      <c r="D70" s="832" t="s">
        <v>1415</v>
      </c>
      <c r="E70" s="832" t="s">
        <v>1663</v>
      </c>
      <c r="F70" s="849"/>
      <c r="G70" s="849"/>
      <c r="H70" s="837">
        <v>0</v>
      </c>
      <c r="I70" s="849">
        <v>1</v>
      </c>
      <c r="J70" s="849">
        <v>3818.86</v>
      </c>
      <c r="K70" s="837">
        <v>1</v>
      </c>
      <c r="L70" s="849">
        <v>1</v>
      </c>
      <c r="M70" s="850">
        <v>3818.86</v>
      </c>
    </row>
    <row r="71" spans="1:13" ht="14.4" customHeight="1" x14ac:dyDescent="0.3">
      <c r="A71" s="831" t="s">
        <v>1272</v>
      </c>
      <c r="B71" s="832" t="s">
        <v>1201</v>
      </c>
      <c r="C71" s="832" t="s">
        <v>1916</v>
      </c>
      <c r="D71" s="832" t="s">
        <v>629</v>
      </c>
      <c r="E71" s="832" t="s">
        <v>1205</v>
      </c>
      <c r="F71" s="849"/>
      <c r="G71" s="849"/>
      <c r="H71" s="837">
        <v>0</v>
      </c>
      <c r="I71" s="849">
        <v>1</v>
      </c>
      <c r="J71" s="849">
        <v>72.55</v>
      </c>
      <c r="K71" s="837">
        <v>1</v>
      </c>
      <c r="L71" s="849">
        <v>1</v>
      </c>
      <c r="M71" s="850">
        <v>72.55</v>
      </c>
    </row>
    <row r="72" spans="1:13" ht="14.4" customHeight="1" x14ac:dyDescent="0.3">
      <c r="A72" s="831" t="s">
        <v>1272</v>
      </c>
      <c r="B72" s="832" t="s">
        <v>2969</v>
      </c>
      <c r="C72" s="832" t="s">
        <v>1918</v>
      </c>
      <c r="D72" s="832" t="s">
        <v>1919</v>
      </c>
      <c r="E72" s="832" t="s">
        <v>1920</v>
      </c>
      <c r="F72" s="849"/>
      <c r="G72" s="849"/>
      <c r="H72" s="837">
        <v>0</v>
      </c>
      <c r="I72" s="849">
        <v>1</v>
      </c>
      <c r="J72" s="849">
        <v>103.8</v>
      </c>
      <c r="K72" s="837">
        <v>1</v>
      </c>
      <c r="L72" s="849">
        <v>1</v>
      </c>
      <c r="M72" s="850">
        <v>103.8</v>
      </c>
    </row>
    <row r="73" spans="1:13" ht="14.4" customHeight="1" x14ac:dyDescent="0.3">
      <c r="A73" s="831" t="s">
        <v>1272</v>
      </c>
      <c r="B73" s="832" t="s">
        <v>1229</v>
      </c>
      <c r="C73" s="832" t="s">
        <v>1925</v>
      </c>
      <c r="D73" s="832" t="s">
        <v>1926</v>
      </c>
      <c r="E73" s="832" t="s">
        <v>1927</v>
      </c>
      <c r="F73" s="849"/>
      <c r="G73" s="849"/>
      <c r="H73" s="837"/>
      <c r="I73" s="849">
        <v>1</v>
      </c>
      <c r="J73" s="849">
        <v>0</v>
      </c>
      <c r="K73" s="837"/>
      <c r="L73" s="849">
        <v>1</v>
      </c>
      <c r="M73" s="850">
        <v>0</v>
      </c>
    </row>
    <row r="74" spans="1:13" ht="14.4" customHeight="1" x14ac:dyDescent="0.3">
      <c r="A74" s="831" t="s">
        <v>1273</v>
      </c>
      <c r="B74" s="832" t="s">
        <v>1099</v>
      </c>
      <c r="C74" s="832" t="s">
        <v>1324</v>
      </c>
      <c r="D74" s="832" t="s">
        <v>1325</v>
      </c>
      <c r="E74" s="832" t="s">
        <v>1326</v>
      </c>
      <c r="F74" s="849"/>
      <c r="G74" s="849"/>
      <c r="H74" s="837">
        <v>0</v>
      </c>
      <c r="I74" s="849">
        <v>5</v>
      </c>
      <c r="J74" s="849">
        <v>3681.6500000000005</v>
      </c>
      <c r="K74" s="837">
        <v>1</v>
      </c>
      <c r="L74" s="849">
        <v>5</v>
      </c>
      <c r="M74" s="850">
        <v>3681.6500000000005</v>
      </c>
    </row>
    <row r="75" spans="1:13" ht="14.4" customHeight="1" x14ac:dyDescent="0.3">
      <c r="A75" s="831" t="s">
        <v>1273</v>
      </c>
      <c r="B75" s="832" t="s">
        <v>1099</v>
      </c>
      <c r="C75" s="832" t="s">
        <v>1327</v>
      </c>
      <c r="D75" s="832" t="s">
        <v>1325</v>
      </c>
      <c r="E75" s="832" t="s">
        <v>1328</v>
      </c>
      <c r="F75" s="849"/>
      <c r="G75" s="849"/>
      <c r="H75" s="837">
        <v>0</v>
      </c>
      <c r="I75" s="849">
        <v>3</v>
      </c>
      <c r="J75" s="849">
        <v>1472.67</v>
      </c>
      <c r="K75" s="837">
        <v>1</v>
      </c>
      <c r="L75" s="849">
        <v>3</v>
      </c>
      <c r="M75" s="850">
        <v>1472.67</v>
      </c>
    </row>
    <row r="76" spans="1:13" ht="14.4" customHeight="1" x14ac:dyDescent="0.3">
      <c r="A76" s="831" t="s">
        <v>1273</v>
      </c>
      <c r="B76" s="832" t="s">
        <v>1099</v>
      </c>
      <c r="C76" s="832" t="s">
        <v>1377</v>
      </c>
      <c r="D76" s="832" t="s">
        <v>1325</v>
      </c>
      <c r="E76" s="832" t="s">
        <v>1378</v>
      </c>
      <c r="F76" s="849"/>
      <c r="G76" s="849"/>
      <c r="H76" s="837">
        <v>0</v>
      </c>
      <c r="I76" s="849">
        <v>1</v>
      </c>
      <c r="J76" s="849">
        <v>923.74</v>
      </c>
      <c r="K76" s="837">
        <v>1</v>
      </c>
      <c r="L76" s="849">
        <v>1</v>
      </c>
      <c r="M76" s="850">
        <v>923.74</v>
      </c>
    </row>
    <row r="77" spans="1:13" ht="14.4" customHeight="1" x14ac:dyDescent="0.3">
      <c r="A77" s="831" t="s">
        <v>1273</v>
      </c>
      <c r="B77" s="832" t="s">
        <v>1119</v>
      </c>
      <c r="C77" s="832" t="s">
        <v>1120</v>
      </c>
      <c r="D77" s="832" t="s">
        <v>1121</v>
      </c>
      <c r="E77" s="832" t="s">
        <v>1122</v>
      </c>
      <c r="F77" s="849"/>
      <c r="G77" s="849"/>
      <c r="H77" s="837">
        <v>0</v>
      </c>
      <c r="I77" s="849">
        <v>1</v>
      </c>
      <c r="J77" s="849">
        <v>35.11</v>
      </c>
      <c r="K77" s="837">
        <v>1</v>
      </c>
      <c r="L77" s="849">
        <v>1</v>
      </c>
      <c r="M77" s="850">
        <v>35.11</v>
      </c>
    </row>
    <row r="78" spans="1:13" ht="14.4" customHeight="1" x14ac:dyDescent="0.3">
      <c r="A78" s="831" t="s">
        <v>1273</v>
      </c>
      <c r="B78" s="832" t="s">
        <v>2970</v>
      </c>
      <c r="C78" s="832" t="s">
        <v>2752</v>
      </c>
      <c r="D78" s="832" t="s">
        <v>2753</v>
      </c>
      <c r="E78" s="832" t="s">
        <v>2754</v>
      </c>
      <c r="F78" s="849"/>
      <c r="G78" s="849"/>
      <c r="H78" s="837">
        <v>0</v>
      </c>
      <c r="I78" s="849">
        <v>1</v>
      </c>
      <c r="J78" s="849">
        <v>62.18</v>
      </c>
      <c r="K78" s="837">
        <v>1</v>
      </c>
      <c r="L78" s="849">
        <v>1</v>
      </c>
      <c r="M78" s="850">
        <v>62.18</v>
      </c>
    </row>
    <row r="79" spans="1:13" ht="14.4" customHeight="1" x14ac:dyDescent="0.3">
      <c r="A79" s="831" t="s">
        <v>1273</v>
      </c>
      <c r="B79" s="832" t="s">
        <v>1123</v>
      </c>
      <c r="C79" s="832" t="s">
        <v>2762</v>
      </c>
      <c r="D79" s="832" t="s">
        <v>861</v>
      </c>
      <c r="E79" s="832" t="s">
        <v>1122</v>
      </c>
      <c r="F79" s="849"/>
      <c r="G79" s="849"/>
      <c r="H79" s="837">
        <v>0</v>
      </c>
      <c r="I79" s="849">
        <v>1</v>
      </c>
      <c r="J79" s="849">
        <v>47.7</v>
      </c>
      <c r="K79" s="837">
        <v>1</v>
      </c>
      <c r="L79" s="849">
        <v>1</v>
      </c>
      <c r="M79" s="850">
        <v>47.7</v>
      </c>
    </row>
    <row r="80" spans="1:13" ht="14.4" customHeight="1" x14ac:dyDescent="0.3">
      <c r="A80" s="831" t="s">
        <v>1273</v>
      </c>
      <c r="B80" s="832" t="s">
        <v>1139</v>
      </c>
      <c r="C80" s="832" t="s">
        <v>1855</v>
      </c>
      <c r="D80" s="832" t="s">
        <v>721</v>
      </c>
      <c r="E80" s="832" t="s">
        <v>1856</v>
      </c>
      <c r="F80" s="849"/>
      <c r="G80" s="849"/>
      <c r="H80" s="837">
        <v>0</v>
      </c>
      <c r="I80" s="849">
        <v>3</v>
      </c>
      <c r="J80" s="849">
        <v>300.29999999999995</v>
      </c>
      <c r="K80" s="837">
        <v>1</v>
      </c>
      <c r="L80" s="849">
        <v>3</v>
      </c>
      <c r="M80" s="850">
        <v>300.29999999999995</v>
      </c>
    </row>
    <row r="81" spans="1:13" ht="14.4" customHeight="1" x14ac:dyDescent="0.3">
      <c r="A81" s="831" t="s">
        <v>1273</v>
      </c>
      <c r="B81" s="832" t="s">
        <v>1139</v>
      </c>
      <c r="C81" s="832" t="s">
        <v>1515</v>
      </c>
      <c r="D81" s="832" t="s">
        <v>1516</v>
      </c>
      <c r="E81" s="832" t="s">
        <v>1517</v>
      </c>
      <c r="F81" s="849">
        <v>3</v>
      </c>
      <c r="G81" s="849">
        <v>1001.04</v>
      </c>
      <c r="H81" s="837">
        <v>1</v>
      </c>
      <c r="I81" s="849"/>
      <c r="J81" s="849"/>
      <c r="K81" s="837">
        <v>0</v>
      </c>
      <c r="L81" s="849">
        <v>3</v>
      </c>
      <c r="M81" s="850">
        <v>1001.04</v>
      </c>
    </row>
    <row r="82" spans="1:13" ht="14.4" customHeight="1" x14ac:dyDescent="0.3">
      <c r="A82" s="831" t="s">
        <v>1273</v>
      </c>
      <c r="B82" s="832" t="s">
        <v>1139</v>
      </c>
      <c r="C82" s="832" t="s">
        <v>1140</v>
      </c>
      <c r="D82" s="832" t="s">
        <v>721</v>
      </c>
      <c r="E82" s="832" t="s">
        <v>1141</v>
      </c>
      <c r="F82" s="849"/>
      <c r="G82" s="849"/>
      <c r="H82" s="837">
        <v>0</v>
      </c>
      <c r="I82" s="849">
        <v>9</v>
      </c>
      <c r="J82" s="849">
        <v>2702.79</v>
      </c>
      <c r="K82" s="837">
        <v>1</v>
      </c>
      <c r="L82" s="849">
        <v>9</v>
      </c>
      <c r="M82" s="850">
        <v>2702.79</v>
      </c>
    </row>
    <row r="83" spans="1:13" ht="14.4" customHeight="1" x14ac:dyDescent="0.3">
      <c r="A83" s="831" t="s">
        <v>1273</v>
      </c>
      <c r="B83" s="832" t="s">
        <v>1154</v>
      </c>
      <c r="C83" s="832" t="s">
        <v>1157</v>
      </c>
      <c r="D83" s="832" t="s">
        <v>931</v>
      </c>
      <c r="E83" s="832" t="s">
        <v>1158</v>
      </c>
      <c r="F83" s="849"/>
      <c r="G83" s="849"/>
      <c r="H83" s="837">
        <v>0</v>
      </c>
      <c r="I83" s="849">
        <v>14</v>
      </c>
      <c r="J83" s="849">
        <v>2161.0400000000004</v>
      </c>
      <c r="K83" s="837">
        <v>1</v>
      </c>
      <c r="L83" s="849">
        <v>14</v>
      </c>
      <c r="M83" s="850">
        <v>2161.0400000000004</v>
      </c>
    </row>
    <row r="84" spans="1:13" ht="14.4" customHeight="1" x14ac:dyDescent="0.3">
      <c r="A84" s="831" t="s">
        <v>1273</v>
      </c>
      <c r="B84" s="832" t="s">
        <v>1154</v>
      </c>
      <c r="C84" s="832" t="s">
        <v>1159</v>
      </c>
      <c r="D84" s="832" t="s">
        <v>1160</v>
      </c>
      <c r="E84" s="832" t="s">
        <v>1161</v>
      </c>
      <c r="F84" s="849"/>
      <c r="G84" s="849"/>
      <c r="H84" s="837">
        <v>0</v>
      </c>
      <c r="I84" s="849">
        <v>1</v>
      </c>
      <c r="J84" s="849">
        <v>149.52000000000001</v>
      </c>
      <c r="K84" s="837">
        <v>1</v>
      </c>
      <c r="L84" s="849">
        <v>1</v>
      </c>
      <c r="M84" s="850">
        <v>149.52000000000001</v>
      </c>
    </row>
    <row r="85" spans="1:13" ht="14.4" customHeight="1" x14ac:dyDescent="0.3">
      <c r="A85" s="831" t="s">
        <v>1273</v>
      </c>
      <c r="B85" s="832" t="s">
        <v>1154</v>
      </c>
      <c r="C85" s="832" t="s">
        <v>1155</v>
      </c>
      <c r="D85" s="832" t="s">
        <v>931</v>
      </c>
      <c r="E85" s="832" t="s">
        <v>1156</v>
      </c>
      <c r="F85" s="849"/>
      <c r="G85" s="849"/>
      <c r="H85" s="837">
        <v>0</v>
      </c>
      <c r="I85" s="849">
        <v>1</v>
      </c>
      <c r="J85" s="849">
        <v>225.06</v>
      </c>
      <c r="K85" s="837">
        <v>1</v>
      </c>
      <c r="L85" s="849">
        <v>1</v>
      </c>
      <c r="M85" s="850">
        <v>225.06</v>
      </c>
    </row>
    <row r="86" spans="1:13" ht="14.4" customHeight="1" x14ac:dyDescent="0.3">
      <c r="A86" s="831" t="s">
        <v>1273</v>
      </c>
      <c r="B86" s="832" t="s">
        <v>1166</v>
      </c>
      <c r="C86" s="832" t="s">
        <v>1167</v>
      </c>
      <c r="D86" s="832" t="s">
        <v>1168</v>
      </c>
      <c r="E86" s="832" t="s">
        <v>958</v>
      </c>
      <c r="F86" s="849"/>
      <c r="G86" s="849"/>
      <c r="H86" s="837">
        <v>0</v>
      </c>
      <c r="I86" s="849">
        <v>3</v>
      </c>
      <c r="J86" s="849">
        <v>511.56000000000006</v>
      </c>
      <c r="K86" s="837">
        <v>1</v>
      </c>
      <c r="L86" s="849">
        <v>3</v>
      </c>
      <c r="M86" s="850">
        <v>511.56000000000006</v>
      </c>
    </row>
    <row r="87" spans="1:13" ht="14.4" customHeight="1" x14ac:dyDescent="0.3">
      <c r="A87" s="831" t="s">
        <v>1273</v>
      </c>
      <c r="B87" s="832" t="s">
        <v>1166</v>
      </c>
      <c r="C87" s="832" t="s">
        <v>1362</v>
      </c>
      <c r="D87" s="832" t="s">
        <v>1168</v>
      </c>
      <c r="E87" s="832" t="s">
        <v>1363</v>
      </c>
      <c r="F87" s="849"/>
      <c r="G87" s="849"/>
      <c r="H87" s="837">
        <v>0</v>
      </c>
      <c r="I87" s="849">
        <v>2</v>
      </c>
      <c r="J87" s="849">
        <v>545.66</v>
      </c>
      <c r="K87" s="837">
        <v>1</v>
      </c>
      <c r="L87" s="849">
        <v>2</v>
      </c>
      <c r="M87" s="850">
        <v>545.66</v>
      </c>
    </row>
    <row r="88" spans="1:13" ht="14.4" customHeight="1" x14ac:dyDescent="0.3">
      <c r="A88" s="831" t="s">
        <v>1273</v>
      </c>
      <c r="B88" s="832" t="s">
        <v>1208</v>
      </c>
      <c r="C88" s="832" t="s">
        <v>1209</v>
      </c>
      <c r="D88" s="832" t="s">
        <v>847</v>
      </c>
      <c r="E88" s="832" t="s">
        <v>848</v>
      </c>
      <c r="F88" s="849"/>
      <c r="G88" s="849"/>
      <c r="H88" s="837"/>
      <c r="I88" s="849">
        <v>4</v>
      </c>
      <c r="J88" s="849">
        <v>0</v>
      </c>
      <c r="K88" s="837"/>
      <c r="L88" s="849">
        <v>4</v>
      </c>
      <c r="M88" s="850">
        <v>0</v>
      </c>
    </row>
    <row r="89" spans="1:13" ht="14.4" customHeight="1" x14ac:dyDescent="0.3">
      <c r="A89" s="831" t="s">
        <v>1273</v>
      </c>
      <c r="B89" s="832" t="s">
        <v>2971</v>
      </c>
      <c r="C89" s="832" t="s">
        <v>2756</v>
      </c>
      <c r="D89" s="832" t="s">
        <v>2757</v>
      </c>
      <c r="E89" s="832" t="s">
        <v>1228</v>
      </c>
      <c r="F89" s="849">
        <v>1</v>
      </c>
      <c r="G89" s="849">
        <v>123.2</v>
      </c>
      <c r="H89" s="837">
        <v>1</v>
      </c>
      <c r="I89" s="849"/>
      <c r="J89" s="849"/>
      <c r="K89" s="837">
        <v>0</v>
      </c>
      <c r="L89" s="849">
        <v>1</v>
      </c>
      <c r="M89" s="850">
        <v>123.2</v>
      </c>
    </row>
    <row r="90" spans="1:13" ht="14.4" customHeight="1" x14ac:dyDescent="0.3">
      <c r="A90" s="831" t="s">
        <v>1274</v>
      </c>
      <c r="B90" s="832" t="s">
        <v>1099</v>
      </c>
      <c r="C90" s="832" t="s">
        <v>1324</v>
      </c>
      <c r="D90" s="832" t="s">
        <v>1325</v>
      </c>
      <c r="E90" s="832" t="s">
        <v>1326</v>
      </c>
      <c r="F90" s="849"/>
      <c r="G90" s="849"/>
      <c r="H90" s="837">
        <v>0</v>
      </c>
      <c r="I90" s="849">
        <v>1</v>
      </c>
      <c r="J90" s="849">
        <v>736.33</v>
      </c>
      <c r="K90" s="837">
        <v>1</v>
      </c>
      <c r="L90" s="849">
        <v>1</v>
      </c>
      <c r="M90" s="850">
        <v>736.33</v>
      </c>
    </row>
    <row r="91" spans="1:13" ht="14.4" customHeight="1" x14ac:dyDescent="0.3">
      <c r="A91" s="831" t="s">
        <v>1274</v>
      </c>
      <c r="B91" s="832" t="s">
        <v>1099</v>
      </c>
      <c r="C91" s="832" t="s">
        <v>1327</v>
      </c>
      <c r="D91" s="832" t="s">
        <v>1325</v>
      </c>
      <c r="E91" s="832" t="s">
        <v>1328</v>
      </c>
      <c r="F91" s="849"/>
      <c r="G91" s="849"/>
      <c r="H91" s="837">
        <v>0</v>
      </c>
      <c r="I91" s="849">
        <v>1</v>
      </c>
      <c r="J91" s="849">
        <v>490.89</v>
      </c>
      <c r="K91" s="837">
        <v>1</v>
      </c>
      <c r="L91" s="849">
        <v>1</v>
      </c>
      <c r="M91" s="850">
        <v>490.89</v>
      </c>
    </row>
    <row r="92" spans="1:13" ht="14.4" customHeight="1" x14ac:dyDescent="0.3">
      <c r="A92" s="831" t="s">
        <v>1274</v>
      </c>
      <c r="B92" s="832" t="s">
        <v>2972</v>
      </c>
      <c r="C92" s="832" t="s">
        <v>2014</v>
      </c>
      <c r="D92" s="832" t="s">
        <v>2015</v>
      </c>
      <c r="E92" s="832" t="s">
        <v>2016</v>
      </c>
      <c r="F92" s="849">
        <v>1</v>
      </c>
      <c r="G92" s="849">
        <v>93.43</v>
      </c>
      <c r="H92" s="837">
        <v>1</v>
      </c>
      <c r="I92" s="849"/>
      <c r="J92" s="849"/>
      <c r="K92" s="837">
        <v>0</v>
      </c>
      <c r="L92" s="849">
        <v>1</v>
      </c>
      <c r="M92" s="850">
        <v>93.43</v>
      </c>
    </row>
    <row r="93" spans="1:13" ht="14.4" customHeight="1" x14ac:dyDescent="0.3">
      <c r="A93" s="831" t="s">
        <v>1274</v>
      </c>
      <c r="B93" s="832" t="s">
        <v>1139</v>
      </c>
      <c r="C93" s="832" t="s">
        <v>1515</v>
      </c>
      <c r="D93" s="832" t="s">
        <v>1516</v>
      </c>
      <c r="E93" s="832" t="s">
        <v>1517</v>
      </c>
      <c r="F93" s="849">
        <v>1</v>
      </c>
      <c r="G93" s="849">
        <v>333.68</v>
      </c>
      <c r="H93" s="837">
        <v>1</v>
      </c>
      <c r="I93" s="849"/>
      <c r="J93" s="849"/>
      <c r="K93" s="837">
        <v>0</v>
      </c>
      <c r="L93" s="849">
        <v>1</v>
      </c>
      <c r="M93" s="850">
        <v>333.68</v>
      </c>
    </row>
    <row r="94" spans="1:13" ht="14.4" customHeight="1" x14ac:dyDescent="0.3">
      <c r="A94" s="831" t="s">
        <v>1274</v>
      </c>
      <c r="B94" s="832" t="s">
        <v>1139</v>
      </c>
      <c r="C94" s="832" t="s">
        <v>1140</v>
      </c>
      <c r="D94" s="832" t="s">
        <v>721</v>
      </c>
      <c r="E94" s="832" t="s">
        <v>1141</v>
      </c>
      <c r="F94" s="849"/>
      <c r="G94" s="849"/>
      <c r="H94" s="837">
        <v>0</v>
      </c>
      <c r="I94" s="849">
        <v>7</v>
      </c>
      <c r="J94" s="849">
        <v>2102.17</v>
      </c>
      <c r="K94" s="837">
        <v>1</v>
      </c>
      <c r="L94" s="849">
        <v>7</v>
      </c>
      <c r="M94" s="850">
        <v>2102.17</v>
      </c>
    </row>
    <row r="95" spans="1:13" ht="14.4" customHeight="1" x14ac:dyDescent="0.3">
      <c r="A95" s="831" t="s">
        <v>1274</v>
      </c>
      <c r="B95" s="832" t="s">
        <v>1139</v>
      </c>
      <c r="C95" s="832" t="s">
        <v>1704</v>
      </c>
      <c r="D95" s="832" t="s">
        <v>721</v>
      </c>
      <c r="E95" s="832" t="s">
        <v>1705</v>
      </c>
      <c r="F95" s="849"/>
      <c r="G95" s="849"/>
      <c r="H95" s="837">
        <v>0</v>
      </c>
      <c r="I95" s="849">
        <v>13</v>
      </c>
      <c r="J95" s="849">
        <v>4004.16</v>
      </c>
      <c r="K95" s="837">
        <v>1</v>
      </c>
      <c r="L95" s="849">
        <v>13</v>
      </c>
      <c r="M95" s="850">
        <v>4004.16</v>
      </c>
    </row>
    <row r="96" spans="1:13" ht="14.4" customHeight="1" x14ac:dyDescent="0.3">
      <c r="A96" s="831" t="s">
        <v>1274</v>
      </c>
      <c r="B96" s="832" t="s">
        <v>1154</v>
      </c>
      <c r="C96" s="832" t="s">
        <v>1157</v>
      </c>
      <c r="D96" s="832" t="s">
        <v>931</v>
      </c>
      <c r="E96" s="832" t="s">
        <v>1158</v>
      </c>
      <c r="F96" s="849"/>
      <c r="G96" s="849"/>
      <c r="H96" s="837">
        <v>0</v>
      </c>
      <c r="I96" s="849">
        <v>7</v>
      </c>
      <c r="J96" s="849">
        <v>1080.52</v>
      </c>
      <c r="K96" s="837">
        <v>1</v>
      </c>
      <c r="L96" s="849">
        <v>7</v>
      </c>
      <c r="M96" s="850">
        <v>1080.52</v>
      </c>
    </row>
    <row r="97" spans="1:13" ht="14.4" customHeight="1" x14ac:dyDescent="0.3">
      <c r="A97" s="831" t="s">
        <v>1274</v>
      </c>
      <c r="B97" s="832" t="s">
        <v>1166</v>
      </c>
      <c r="C97" s="832" t="s">
        <v>1167</v>
      </c>
      <c r="D97" s="832" t="s">
        <v>1168</v>
      </c>
      <c r="E97" s="832" t="s">
        <v>958</v>
      </c>
      <c r="F97" s="849"/>
      <c r="G97" s="849"/>
      <c r="H97" s="837">
        <v>0</v>
      </c>
      <c r="I97" s="849">
        <v>14</v>
      </c>
      <c r="J97" s="849">
        <v>2387.2800000000002</v>
      </c>
      <c r="K97" s="837">
        <v>1</v>
      </c>
      <c r="L97" s="849">
        <v>14</v>
      </c>
      <c r="M97" s="850">
        <v>2387.2800000000002</v>
      </c>
    </row>
    <row r="98" spans="1:13" ht="14.4" customHeight="1" x14ac:dyDescent="0.3">
      <c r="A98" s="831" t="s">
        <v>1274</v>
      </c>
      <c r="B98" s="832" t="s">
        <v>2963</v>
      </c>
      <c r="C98" s="832" t="s">
        <v>2027</v>
      </c>
      <c r="D98" s="832" t="s">
        <v>1702</v>
      </c>
      <c r="E98" s="832" t="s">
        <v>2028</v>
      </c>
      <c r="F98" s="849"/>
      <c r="G98" s="849"/>
      <c r="H98" s="837">
        <v>0</v>
      </c>
      <c r="I98" s="849">
        <v>1</v>
      </c>
      <c r="J98" s="849">
        <v>502.31</v>
      </c>
      <c r="K98" s="837">
        <v>1</v>
      </c>
      <c r="L98" s="849">
        <v>1</v>
      </c>
      <c r="M98" s="850">
        <v>502.31</v>
      </c>
    </row>
    <row r="99" spans="1:13" ht="14.4" customHeight="1" x14ac:dyDescent="0.3">
      <c r="A99" s="831" t="s">
        <v>1274</v>
      </c>
      <c r="B99" s="832" t="s">
        <v>2960</v>
      </c>
      <c r="C99" s="832" t="s">
        <v>1662</v>
      </c>
      <c r="D99" s="832" t="s">
        <v>1415</v>
      </c>
      <c r="E99" s="832" t="s">
        <v>1663</v>
      </c>
      <c r="F99" s="849"/>
      <c r="G99" s="849"/>
      <c r="H99" s="837">
        <v>0</v>
      </c>
      <c r="I99" s="849">
        <v>3</v>
      </c>
      <c r="J99" s="849">
        <v>11456.58</v>
      </c>
      <c r="K99" s="837">
        <v>1</v>
      </c>
      <c r="L99" s="849">
        <v>3</v>
      </c>
      <c r="M99" s="850">
        <v>11456.58</v>
      </c>
    </row>
    <row r="100" spans="1:13" ht="14.4" customHeight="1" x14ac:dyDescent="0.3">
      <c r="A100" s="831" t="s">
        <v>1274</v>
      </c>
      <c r="B100" s="832" t="s">
        <v>1208</v>
      </c>
      <c r="C100" s="832" t="s">
        <v>1209</v>
      </c>
      <c r="D100" s="832" t="s">
        <v>847</v>
      </c>
      <c r="E100" s="832" t="s">
        <v>848</v>
      </c>
      <c r="F100" s="849"/>
      <c r="G100" s="849"/>
      <c r="H100" s="837"/>
      <c r="I100" s="849">
        <v>3</v>
      </c>
      <c r="J100" s="849">
        <v>0</v>
      </c>
      <c r="K100" s="837"/>
      <c r="L100" s="849">
        <v>3</v>
      </c>
      <c r="M100" s="850">
        <v>0</v>
      </c>
    </row>
    <row r="101" spans="1:13" ht="14.4" customHeight="1" x14ac:dyDescent="0.3">
      <c r="A101" s="831" t="s">
        <v>1275</v>
      </c>
      <c r="B101" s="832" t="s">
        <v>1099</v>
      </c>
      <c r="C101" s="832" t="s">
        <v>1327</v>
      </c>
      <c r="D101" s="832" t="s">
        <v>1325</v>
      </c>
      <c r="E101" s="832" t="s">
        <v>1328</v>
      </c>
      <c r="F101" s="849"/>
      <c r="G101" s="849"/>
      <c r="H101" s="837">
        <v>0</v>
      </c>
      <c r="I101" s="849">
        <v>1</v>
      </c>
      <c r="J101" s="849">
        <v>490.89</v>
      </c>
      <c r="K101" s="837">
        <v>1</v>
      </c>
      <c r="L101" s="849">
        <v>1</v>
      </c>
      <c r="M101" s="850">
        <v>490.89</v>
      </c>
    </row>
    <row r="102" spans="1:13" ht="14.4" customHeight="1" x14ac:dyDescent="0.3">
      <c r="A102" s="831" t="s">
        <v>1275</v>
      </c>
      <c r="B102" s="832" t="s">
        <v>1099</v>
      </c>
      <c r="C102" s="832" t="s">
        <v>1345</v>
      </c>
      <c r="D102" s="832" t="s">
        <v>1322</v>
      </c>
      <c r="E102" s="832" t="s">
        <v>1346</v>
      </c>
      <c r="F102" s="849"/>
      <c r="G102" s="849"/>
      <c r="H102" s="837">
        <v>0</v>
      </c>
      <c r="I102" s="849">
        <v>1</v>
      </c>
      <c r="J102" s="849">
        <v>1847.49</v>
      </c>
      <c r="K102" s="837">
        <v>1</v>
      </c>
      <c r="L102" s="849">
        <v>1</v>
      </c>
      <c r="M102" s="850">
        <v>1847.49</v>
      </c>
    </row>
    <row r="103" spans="1:13" ht="14.4" customHeight="1" x14ac:dyDescent="0.3">
      <c r="A103" s="831" t="s">
        <v>1275</v>
      </c>
      <c r="B103" s="832" t="s">
        <v>1099</v>
      </c>
      <c r="C103" s="832" t="s">
        <v>2736</v>
      </c>
      <c r="D103" s="832" t="s">
        <v>1325</v>
      </c>
      <c r="E103" s="832" t="s">
        <v>2737</v>
      </c>
      <c r="F103" s="849"/>
      <c r="G103" s="849"/>
      <c r="H103" s="837">
        <v>0</v>
      </c>
      <c r="I103" s="849">
        <v>3</v>
      </c>
      <c r="J103" s="849">
        <v>3464.04</v>
      </c>
      <c r="K103" s="837">
        <v>1</v>
      </c>
      <c r="L103" s="849">
        <v>3</v>
      </c>
      <c r="M103" s="850">
        <v>3464.04</v>
      </c>
    </row>
    <row r="104" spans="1:13" ht="14.4" customHeight="1" x14ac:dyDescent="0.3">
      <c r="A104" s="831" t="s">
        <v>1275</v>
      </c>
      <c r="B104" s="832" t="s">
        <v>2961</v>
      </c>
      <c r="C104" s="832" t="s">
        <v>2065</v>
      </c>
      <c r="D104" s="832" t="s">
        <v>1695</v>
      </c>
      <c r="E104" s="832" t="s">
        <v>1513</v>
      </c>
      <c r="F104" s="849"/>
      <c r="G104" s="849"/>
      <c r="H104" s="837">
        <v>0</v>
      </c>
      <c r="I104" s="849">
        <v>2</v>
      </c>
      <c r="J104" s="849">
        <v>6173.06</v>
      </c>
      <c r="K104" s="837">
        <v>1</v>
      </c>
      <c r="L104" s="849">
        <v>2</v>
      </c>
      <c r="M104" s="850">
        <v>6173.06</v>
      </c>
    </row>
    <row r="105" spans="1:13" ht="14.4" customHeight="1" x14ac:dyDescent="0.3">
      <c r="A105" s="831" t="s">
        <v>1275</v>
      </c>
      <c r="B105" s="832" t="s">
        <v>2961</v>
      </c>
      <c r="C105" s="832" t="s">
        <v>1694</v>
      </c>
      <c r="D105" s="832" t="s">
        <v>1695</v>
      </c>
      <c r="E105" s="832" t="s">
        <v>1511</v>
      </c>
      <c r="F105" s="849"/>
      <c r="G105" s="849"/>
      <c r="H105" s="837">
        <v>0</v>
      </c>
      <c r="I105" s="849">
        <v>1</v>
      </c>
      <c r="J105" s="849">
        <v>1543.26</v>
      </c>
      <c r="K105" s="837">
        <v>1</v>
      </c>
      <c r="L105" s="849">
        <v>1</v>
      </c>
      <c r="M105" s="850">
        <v>1543.26</v>
      </c>
    </row>
    <row r="106" spans="1:13" ht="14.4" customHeight="1" x14ac:dyDescent="0.3">
      <c r="A106" s="831" t="s">
        <v>1275</v>
      </c>
      <c r="B106" s="832" t="s">
        <v>1139</v>
      </c>
      <c r="C106" s="832" t="s">
        <v>1515</v>
      </c>
      <c r="D106" s="832" t="s">
        <v>1516</v>
      </c>
      <c r="E106" s="832" t="s">
        <v>1517</v>
      </c>
      <c r="F106" s="849">
        <v>2</v>
      </c>
      <c r="G106" s="849">
        <v>667.36</v>
      </c>
      <c r="H106" s="837">
        <v>1</v>
      </c>
      <c r="I106" s="849"/>
      <c r="J106" s="849"/>
      <c r="K106" s="837">
        <v>0</v>
      </c>
      <c r="L106" s="849">
        <v>2</v>
      </c>
      <c r="M106" s="850">
        <v>667.36</v>
      </c>
    </row>
    <row r="107" spans="1:13" ht="14.4" customHeight="1" x14ac:dyDescent="0.3">
      <c r="A107" s="831" t="s">
        <v>1275</v>
      </c>
      <c r="B107" s="832" t="s">
        <v>1154</v>
      </c>
      <c r="C107" s="832" t="s">
        <v>1157</v>
      </c>
      <c r="D107" s="832" t="s">
        <v>931</v>
      </c>
      <c r="E107" s="832" t="s">
        <v>1158</v>
      </c>
      <c r="F107" s="849"/>
      <c r="G107" s="849"/>
      <c r="H107" s="837">
        <v>0</v>
      </c>
      <c r="I107" s="849">
        <v>4</v>
      </c>
      <c r="J107" s="849">
        <v>617.44000000000005</v>
      </c>
      <c r="K107" s="837">
        <v>1</v>
      </c>
      <c r="L107" s="849">
        <v>4</v>
      </c>
      <c r="M107" s="850">
        <v>617.44000000000005</v>
      </c>
    </row>
    <row r="108" spans="1:13" ht="14.4" customHeight="1" x14ac:dyDescent="0.3">
      <c r="A108" s="831" t="s">
        <v>1275</v>
      </c>
      <c r="B108" s="832" t="s">
        <v>1154</v>
      </c>
      <c r="C108" s="832" t="s">
        <v>1159</v>
      </c>
      <c r="D108" s="832" t="s">
        <v>1160</v>
      </c>
      <c r="E108" s="832" t="s">
        <v>1161</v>
      </c>
      <c r="F108" s="849"/>
      <c r="G108" s="849"/>
      <c r="H108" s="837">
        <v>0</v>
      </c>
      <c r="I108" s="849">
        <v>4</v>
      </c>
      <c r="J108" s="849">
        <v>598.08000000000004</v>
      </c>
      <c r="K108" s="837">
        <v>1</v>
      </c>
      <c r="L108" s="849">
        <v>4</v>
      </c>
      <c r="M108" s="850">
        <v>598.08000000000004</v>
      </c>
    </row>
    <row r="109" spans="1:13" ht="14.4" customHeight="1" x14ac:dyDescent="0.3">
      <c r="A109" s="831" t="s">
        <v>1275</v>
      </c>
      <c r="B109" s="832" t="s">
        <v>1154</v>
      </c>
      <c r="C109" s="832" t="s">
        <v>1155</v>
      </c>
      <c r="D109" s="832" t="s">
        <v>931</v>
      </c>
      <c r="E109" s="832" t="s">
        <v>1156</v>
      </c>
      <c r="F109" s="849"/>
      <c r="G109" s="849"/>
      <c r="H109" s="837">
        <v>0</v>
      </c>
      <c r="I109" s="849">
        <v>6</v>
      </c>
      <c r="J109" s="849">
        <v>1350.3600000000001</v>
      </c>
      <c r="K109" s="837">
        <v>1</v>
      </c>
      <c r="L109" s="849">
        <v>6</v>
      </c>
      <c r="M109" s="850">
        <v>1350.3600000000001</v>
      </c>
    </row>
    <row r="110" spans="1:13" ht="14.4" customHeight="1" x14ac:dyDescent="0.3">
      <c r="A110" s="831" t="s">
        <v>1275</v>
      </c>
      <c r="B110" s="832" t="s">
        <v>1166</v>
      </c>
      <c r="C110" s="832" t="s">
        <v>1362</v>
      </c>
      <c r="D110" s="832" t="s">
        <v>1168</v>
      </c>
      <c r="E110" s="832" t="s">
        <v>1363</v>
      </c>
      <c r="F110" s="849"/>
      <c r="G110" s="849"/>
      <c r="H110" s="837">
        <v>0</v>
      </c>
      <c r="I110" s="849">
        <v>8</v>
      </c>
      <c r="J110" s="849">
        <v>2182.64</v>
      </c>
      <c r="K110" s="837">
        <v>1</v>
      </c>
      <c r="L110" s="849">
        <v>8</v>
      </c>
      <c r="M110" s="850">
        <v>2182.64</v>
      </c>
    </row>
    <row r="111" spans="1:13" ht="14.4" customHeight="1" x14ac:dyDescent="0.3">
      <c r="A111" s="831" t="s">
        <v>1275</v>
      </c>
      <c r="B111" s="832" t="s">
        <v>1197</v>
      </c>
      <c r="C111" s="832" t="s">
        <v>2730</v>
      </c>
      <c r="D111" s="832" t="s">
        <v>2731</v>
      </c>
      <c r="E111" s="832" t="s">
        <v>2732</v>
      </c>
      <c r="F111" s="849"/>
      <c r="G111" s="849"/>
      <c r="H111" s="837">
        <v>0</v>
      </c>
      <c r="I111" s="849">
        <v>1</v>
      </c>
      <c r="J111" s="849">
        <v>3231.81</v>
      </c>
      <c r="K111" s="837">
        <v>1</v>
      </c>
      <c r="L111" s="849">
        <v>1</v>
      </c>
      <c r="M111" s="850">
        <v>3231.81</v>
      </c>
    </row>
    <row r="112" spans="1:13" ht="14.4" customHeight="1" x14ac:dyDescent="0.3">
      <c r="A112" s="831" t="s">
        <v>1275</v>
      </c>
      <c r="B112" s="832" t="s">
        <v>1208</v>
      </c>
      <c r="C112" s="832" t="s">
        <v>1209</v>
      </c>
      <c r="D112" s="832" t="s">
        <v>847</v>
      </c>
      <c r="E112" s="832" t="s">
        <v>848</v>
      </c>
      <c r="F112" s="849"/>
      <c r="G112" s="849"/>
      <c r="H112" s="837"/>
      <c r="I112" s="849">
        <v>4</v>
      </c>
      <c r="J112" s="849">
        <v>0</v>
      </c>
      <c r="K112" s="837"/>
      <c r="L112" s="849">
        <v>4</v>
      </c>
      <c r="M112" s="850">
        <v>0</v>
      </c>
    </row>
    <row r="113" spans="1:13" ht="14.4" customHeight="1" x14ac:dyDescent="0.3">
      <c r="A113" s="831" t="s">
        <v>1275</v>
      </c>
      <c r="B113" s="832" t="s">
        <v>2973</v>
      </c>
      <c r="C113" s="832" t="s">
        <v>2739</v>
      </c>
      <c r="D113" s="832" t="s">
        <v>2740</v>
      </c>
      <c r="E113" s="832" t="s">
        <v>2741</v>
      </c>
      <c r="F113" s="849"/>
      <c r="G113" s="849"/>
      <c r="H113" s="837">
        <v>0</v>
      </c>
      <c r="I113" s="849">
        <v>1</v>
      </c>
      <c r="J113" s="849">
        <v>25.5</v>
      </c>
      <c r="K113" s="837">
        <v>1</v>
      </c>
      <c r="L113" s="849">
        <v>1</v>
      </c>
      <c r="M113" s="850">
        <v>25.5</v>
      </c>
    </row>
    <row r="114" spans="1:13" ht="14.4" customHeight="1" x14ac:dyDescent="0.3">
      <c r="A114" s="831" t="s">
        <v>1276</v>
      </c>
      <c r="B114" s="832" t="s">
        <v>1099</v>
      </c>
      <c r="C114" s="832" t="s">
        <v>1321</v>
      </c>
      <c r="D114" s="832" t="s">
        <v>1322</v>
      </c>
      <c r="E114" s="832" t="s">
        <v>1323</v>
      </c>
      <c r="F114" s="849"/>
      <c r="G114" s="849"/>
      <c r="H114" s="837">
        <v>0</v>
      </c>
      <c r="I114" s="849">
        <v>1</v>
      </c>
      <c r="J114" s="849">
        <v>1385.62</v>
      </c>
      <c r="K114" s="837">
        <v>1</v>
      </c>
      <c r="L114" s="849">
        <v>1</v>
      </c>
      <c r="M114" s="850">
        <v>1385.62</v>
      </c>
    </row>
    <row r="115" spans="1:13" ht="14.4" customHeight="1" x14ac:dyDescent="0.3">
      <c r="A115" s="831" t="s">
        <v>1276</v>
      </c>
      <c r="B115" s="832" t="s">
        <v>1099</v>
      </c>
      <c r="C115" s="832" t="s">
        <v>1324</v>
      </c>
      <c r="D115" s="832" t="s">
        <v>1325</v>
      </c>
      <c r="E115" s="832" t="s">
        <v>1326</v>
      </c>
      <c r="F115" s="849"/>
      <c r="G115" s="849"/>
      <c r="H115" s="837">
        <v>0</v>
      </c>
      <c r="I115" s="849">
        <v>2</v>
      </c>
      <c r="J115" s="849">
        <v>1472.66</v>
      </c>
      <c r="K115" s="837">
        <v>1</v>
      </c>
      <c r="L115" s="849">
        <v>2</v>
      </c>
      <c r="M115" s="850">
        <v>1472.66</v>
      </c>
    </row>
    <row r="116" spans="1:13" ht="14.4" customHeight="1" x14ac:dyDescent="0.3">
      <c r="A116" s="831" t="s">
        <v>1276</v>
      </c>
      <c r="B116" s="832" t="s">
        <v>1099</v>
      </c>
      <c r="C116" s="832" t="s">
        <v>1327</v>
      </c>
      <c r="D116" s="832" t="s">
        <v>1325</v>
      </c>
      <c r="E116" s="832" t="s">
        <v>1328</v>
      </c>
      <c r="F116" s="849"/>
      <c r="G116" s="849"/>
      <c r="H116" s="837">
        <v>0</v>
      </c>
      <c r="I116" s="849">
        <v>3</v>
      </c>
      <c r="J116" s="849">
        <v>1472.67</v>
      </c>
      <c r="K116" s="837">
        <v>1</v>
      </c>
      <c r="L116" s="849">
        <v>3</v>
      </c>
      <c r="M116" s="850">
        <v>1472.67</v>
      </c>
    </row>
    <row r="117" spans="1:13" ht="14.4" customHeight="1" x14ac:dyDescent="0.3">
      <c r="A117" s="831" t="s">
        <v>1276</v>
      </c>
      <c r="B117" s="832" t="s">
        <v>2974</v>
      </c>
      <c r="C117" s="832" t="s">
        <v>2055</v>
      </c>
      <c r="D117" s="832" t="s">
        <v>2056</v>
      </c>
      <c r="E117" s="832" t="s">
        <v>2057</v>
      </c>
      <c r="F117" s="849"/>
      <c r="G117" s="849"/>
      <c r="H117" s="837">
        <v>0</v>
      </c>
      <c r="I117" s="849">
        <v>2</v>
      </c>
      <c r="J117" s="849">
        <v>640.41999999999996</v>
      </c>
      <c r="K117" s="837">
        <v>1</v>
      </c>
      <c r="L117" s="849">
        <v>2</v>
      </c>
      <c r="M117" s="850">
        <v>640.41999999999996</v>
      </c>
    </row>
    <row r="118" spans="1:13" ht="14.4" customHeight="1" x14ac:dyDescent="0.3">
      <c r="A118" s="831" t="s">
        <v>1276</v>
      </c>
      <c r="B118" s="832" t="s">
        <v>1105</v>
      </c>
      <c r="C118" s="832" t="s">
        <v>1108</v>
      </c>
      <c r="D118" s="832" t="s">
        <v>729</v>
      </c>
      <c r="E118" s="832" t="s">
        <v>1109</v>
      </c>
      <c r="F118" s="849"/>
      <c r="G118" s="849"/>
      <c r="H118" s="837">
        <v>0</v>
      </c>
      <c r="I118" s="849">
        <v>1</v>
      </c>
      <c r="J118" s="849">
        <v>42.51</v>
      </c>
      <c r="K118" s="837">
        <v>1</v>
      </c>
      <c r="L118" s="849">
        <v>1</v>
      </c>
      <c r="M118" s="850">
        <v>42.51</v>
      </c>
    </row>
    <row r="119" spans="1:13" ht="14.4" customHeight="1" x14ac:dyDescent="0.3">
      <c r="A119" s="831" t="s">
        <v>1276</v>
      </c>
      <c r="B119" s="832" t="s">
        <v>2975</v>
      </c>
      <c r="C119" s="832" t="s">
        <v>2040</v>
      </c>
      <c r="D119" s="832" t="s">
        <v>2041</v>
      </c>
      <c r="E119" s="832" t="s">
        <v>2042</v>
      </c>
      <c r="F119" s="849"/>
      <c r="G119" s="849"/>
      <c r="H119" s="837">
        <v>0</v>
      </c>
      <c r="I119" s="849">
        <v>1</v>
      </c>
      <c r="J119" s="849">
        <v>229.38</v>
      </c>
      <c r="K119" s="837">
        <v>1</v>
      </c>
      <c r="L119" s="849">
        <v>1</v>
      </c>
      <c r="M119" s="850">
        <v>229.38</v>
      </c>
    </row>
    <row r="120" spans="1:13" ht="14.4" customHeight="1" x14ac:dyDescent="0.3">
      <c r="A120" s="831" t="s">
        <v>1276</v>
      </c>
      <c r="B120" s="832" t="s">
        <v>2961</v>
      </c>
      <c r="C120" s="832" t="s">
        <v>2065</v>
      </c>
      <c r="D120" s="832" t="s">
        <v>1695</v>
      </c>
      <c r="E120" s="832" t="s">
        <v>1513</v>
      </c>
      <c r="F120" s="849"/>
      <c r="G120" s="849"/>
      <c r="H120" s="837">
        <v>0</v>
      </c>
      <c r="I120" s="849">
        <v>1</v>
      </c>
      <c r="J120" s="849">
        <v>3086.53</v>
      </c>
      <c r="K120" s="837">
        <v>1</v>
      </c>
      <c r="L120" s="849">
        <v>1</v>
      </c>
      <c r="M120" s="850">
        <v>3086.53</v>
      </c>
    </row>
    <row r="121" spans="1:13" ht="14.4" customHeight="1" x14ac:dyDescent="0.3">
      <c r="A121" s="831" t="s">
        <v>1276</v>
      </c>
      <c r="B121" s="832" t="s">
        <v>2961</v>
      </c>
      <c r="C121" s="832" t="s">
        <v>1694</v>
      </c>
      <c r="D121" s="832" t="s">
        <v>1695</v>
      </c>
      <c r="E121" s="832" t="s">
        <v>1511</v>
      </c>
      <c r="F121" s="849"/>
      <c r="G121" s="849"/>
      <c r="H121" s="837">
        <v>0</v>
      </c>
      <c r="I121" s="849">
        <v>2</v>
      </c>
      <c r="J121" s="849">
        <v>3086.52</v>
      </c>
      <c r="K121" s="837">
        <v>1</v>
      </c>
      <c r="L121" s="849">
        <v>2</v>
      </c>
      <c r="M121" s="850">
        <v>3086.52</v>
      </c>
    </row>
    <row r="122" spans="1:13" ht="14.4" customHeight="1" x14ac:dyDescent="0.3">
      <c r="A122" s="831" t="s">
        <v>1276</v>
      </c>
      <c r="B122" s="832" t="s">
        <v>1139</v>
      </c>
      <c r="C122" s="832" t="s">
        <v>1515</v>
      </c>
      <c r="D122" s="832" t="s">
        <v>1516</v>
      </c>
      <c r="E122" s="832" t="s">
        <v>1517</v>
      </c>
      <c r="F122" s="849">
        <v>9</v>
      </c>
      <c r="G122" s="849">
        <v>3003.1200000000003</v>
      </c>
      <c r="H122" s="837">
        <v>1</v>
      </c>
      <c r="I122" s="849"/>
      <c r="J122" s="849"/>
      <c r="K122" s="837">
        <v>0</v>
      </c>
      <c r="L122" s="849">
        <v>9</v>
      </c>
      <c r="M122" s="850">
        <v>3003.1200000000003</v>
      </c>
    </row>
    <row r="123" spans="1:13" ht="14.4" customHeight="1" x14ac:dyDescent="0.3">
      <c r="A123" s="831" t="s">
        <v>1276</v>
      </c>
      <c r="B123" s="832" t="s">
        <v>1139</v>
      </c>
      <c r="C123" s="832" t="s">
        <v>1140</v>
      </c>
      <c r="D123" s="832" t="s">
        <v>721</v>
      </c>
      <c r="E123" s="832" t="s">
        <v>1141</v>
      </c>
      <c r="F123" s="849"/>
      <c r="G123" s="849"/>
      <c r="H123" s="837">
        <v>0</v>
      </c>
      <c r="I123" s="849">
        <v>28</v>
      </c>
      <c r="J123" s="849">
        <v>8408.68</v>
      </c>
      <c r="K123" s="837">
        <v>1</v>
      </c>
      <c r="L123" s="849">
        <v>28</v>
      </c>
      <c r="M123" s="850">
        <v>8408.68</v>
      </c>
    </row>
    <row r="124" spans="1:13" ht="14.4" customHeight="1" x14ac:dyDescent="0.3">
      <c r="A124" s="831" t="s">
        <v>1276</v>
      </c>
      <c r="B124" s="832" t="s">
        <v>2967</v>
      </c>
      <c r="C124" s="832" t="s">
        <v>1956</v>
      </c>
      <c r="D124" s="832" t="s">
        <v>1957</v>
      </c>
      <c r="E124" s="832" t="s">
        <v>1958</v>
      </c>
      <c r="F124" s="849">
        <v>1</v>
      </c>
      <c r="G124" s="849">
        <v>84.18</v>
      </c>
      <c r="H124" s="837">
        <v>1</v>
      </c>
      <c r="I124" s="849"/>
      <c r="J124" s="849"/>
      <c r="K124" s="837">
        <v>0</v>
      </c>
      <c r="L124" s="849">
        <v>1</v>
      </c>
      <c r="M124" s="850">
        <v>84.18</v>
      </c>
    </row>
    <row r="125" spans="1:13" ht="14.4" customHeight="1" x14ac:dyDescent="0.3">
      <c r="A125" s="831" t="s">
        <v>1276</v>
      </c>
      <c r="B125" s="832" t="s">
        <v>1154</v>
      </c>
      <c r="C125" s="832" t="s">
        <v>1157</v>
      </c>
      <c r="D125" s="832" t="s">
        <v>931</v>
      </c>
      <c r="E125" s="832" t="s">
        <v>1158</v>
      </c>
      <c r="F125" s="849"/>
      <c r="G125" s="849"/>
      <c r="H125" s="837">
        <v>0</v>
      </c>
      <c r="I125" s="849">
        <v>1</v>
      </c>
      <c r="J125" s="849">
        <v>154.36000000000001</v>
      </c>
      <c r="K125" s="837">
        <v>1</v>
      </c>
      <c r="L125" s="849">
        <v>1</v>
      </c>
      <c r="M125" s="850">
        <v>154.36000000000001</v>
      </c>
    </row>
    <row r="126" spans="1:13" ht="14.4" customHeight="1" x14ac:dyDescent="0.3">
      <c r="A126" s="831" t="s">
        <v>1276</v>
      </c>
      <c r="B126" s="832" t="s">
        <v>1154</v>
      </c>
      <c r="C126" s="832" t="s">
        <v>1155</v>
      </c>
      <c r="D126" s="832" t="s">
        <v>931</v>
      </c>
      <c r="E126" s="832" t="s">
        <v>1156</v>
      </c>
      <c r="F126" s="849"/>
      <c r="G126" s="849"/>
      <c r="H126" s="837">
        <v>0</v>
      </c>
      <c r="I126" s="849">
        <v>12</v>
      </c>
      <c r="J126" s="849">
        <v>2700.7200000000003</v>
      </c>
      <c r="K126" s="837">
        <v>1</v>
      </c>
      <c r="L126" s="849">
        <v>12</v>
      </c>
      <c r="M126" s="850">
        <v>2700.7200000000003</v>
      </c>
    </row>
    <row r="127" spans="1:13" ht="14.4" customHeight="1" x14ac:dyDescent="0.3">
      <c r="A127" s="831" t="s">
        <v>1276</v>
      </c>
      <c r="B127" s="832" t="s">
        <v>1166</v>
      </c>
      <c r="C127" s="832" t="s">
        <v>1167</v>
      </c>
      <c r="D127" s="832" t="s">
        <v>1168</v>
      </c>
      <c r="E127" s="832" t="s">
        <v>958</v>
      </c>
      <c r="F127" s="849"/>
      <c r="G127" s="849"/>
      <c r="H127" s="837">
        <v>0</v>
      </c>
      <c r="I127" s="849">
        <v>9</v>
      </c>
      <c r="J127" s="849">
        <v>1534.68</v>
      </c>
      <c r="K127" s="837">
        <v>1</v>
      </c>
      <c r="L127" s="849">
        <v>9</v>
      </c>
      <c r="M127" s="850">
        <v>1534.68</v>
      </c>
    </row>
    <row r="128" spans="1:13" ht="14.4" customHeight="1" x14ac:dyDescent="0.3">
      <c r="A128" s="831" t="s">
        <v>1276</v>
      </c>
      <c r="B128" s="832" t="s">
        <v>2960</v>
      </c>
      <c r="C128" s="832" t="s">
        <v>1662</v>
      </c>
      <c r="D128" s="832" t="s">
        <v>1415</v>
      </c>
      <c r="E128" s="832" t="s">
        <v>1663</v>
      </c>
      <c r="F128" s="849"/>
      <c r="G128" s="849"/>
      <c r="H128" s="837">
        <v>0</v>
      </c>
      <c r="I128" s="849">
        <v>1</v>
      </c>
      <c r="J128" s="849">
        <v>3818.86</v>
      </c>
      <c r="K128" s="837">
        <v>1</v>
      </c>
      <c r="L128" s="849">
        <v>1</v>
      </c>
      <c r="M128" s="850">
        <v>3818.86</v>
      </c>
    </row>
    <row r="129" spans="1:13" ht="14.4" customHeight="1" x14ac:dyDescent="0.3">
      <c r="A129" s="831" t="s">
        <v>1276</v>
      </c>
      <c r="B129" s="832" t="s">
        <v>1208</v>
      </c>
      <c r="C129" s="832" t="s">
        <v>1209</v>
      </c>
      <c r="D129" s="832" t="s">
        <v>847</v>
      </c>
      <c r="E129" s="832" t="s">
        <v>848</v>
      </c>
      <c r="F129" s="849"/>
      <c r="G129" s="849"/>
      <c r="H129" s="837"/>
      <c r="I129" s="849">
        <v>1</v>
      </c>
      <c r="J129" s="849">
        <v>0</v>
      </c>
      <c r="K129" s="837"/>
      <c r="L129" s="849">
        <v>1</v>
      </c>
      <c r="M129" s="850">
        <v>0</v>
      </c>
    </row>
    <row r="130" spans="1:13" ht="14.4" customHeight="1" x14ac:dyDescent="0.3">
      <c r="A130" s="831" t="s">
        <v>1276</v>
      </c>
      <c r="B130" s="832" t="s">
        <v>2976</v>
      </c>
      <c r="C130" s="832" t="s">
        <v>2045</v>
      </c>
      <c r="D130" s="832" t="s">
        <v>2046</v>
      </c>
      <c r="E130" s="832" t="s">
        <v>2047</v>
      </c>
      <c r="F130" s="849">
        <v>1</v>
      </c>
      <c r="G130" s="849">
        <v>19.59</v>
      </c>
      <c r="H130" s="837">
        <v>1</v>
      </c>
      <c r="I130" s="849"/>
      <c r="J130" s="849"/>
      <c r="K130" s="837">
        <v>0</v>
      </c>
      <c r="L130" s="849">
        <v>1</v>
      </c>
      <c r="M130" s="850">
        <v>19.59</v>
      </c>
    </row>
    <row r="131" spans="1:13" ht="14.4" customHeight="1" x14ac:dyDescent="0.3">
      <c r="A131" s="831" t="s">
        <v>1276</v>
      </c>
      <c r="B131" s="832" t="s">
        <v>2976</v>
      </c>
      <c r="C131" s="832" t="s">
        <v>2306</v>
      </c>
      <c r="D131" s="832" t="s">
        <v>2046</v>
      </c>
      <c r="E131" s="832" t="s">
        <v>2307</v>
      </c>
      <c r="F131" s="849">
        <v>2</v>
      </c>
      <c r="G131" s="849">
        <v>352.64</v>
      </c>
      <c r="H131" s="837">
        <v>1</v>
      </c>
      <c r="I131" s="849"/>
      <c r="J131" s="849"/>
      <c r="K131" s="837">
        <v>0</v>
      </c>
      <c r="L131" s="849">
        <v>2</v>
      </c>
      <c r="M131" s="850">
        <v>352.64</v>
      </c>
    </row>
    <row r="132" spans="1:13" ht="14.4" customHeight="1" x14ac:dyDescent="0.3">
      <c r="A132" s="831" t="s">
        <v>1277</v>
      </c>
      <c r="B132" s="832" t="s">
        <v>1099</v>
      </c>
      <c r="C132" s="832" t="s">
        <v>1327</v>
      </c>
      <c r="D132" s="832" t="s">
        <v>1325</v>
      </c>
      <c r="E132" s="832" t="s">
        <v>1328</v>
      </c>
      <c r="F132" s="849"/>
      <c r="G132" s="849"/>
      <c r="H132" s="837">
        <v>0</v>
      </c>
      <c r="I132" s="849">
        <v>1</v>
      </c>
      <c r="J132" s="849">
        <v>490.89</v>
      </c>
      <c r="K132" s="837">
        <v>1</v>
      </c>
      <c r="L132" s="849">
        <v>1</v>
      </c>
      <c r="M132" s="850">
        <v>490.89</v>
      </c>
    </row>
    <row r="133" spans="1:13" ht="14.4" customHeight="1" x14ac:dyDescent="0.3">
      <c r="A133" s="831" t="s">
        <v>1277</v>
      </c>
      <c r="B133" s="832" t="s">
        <v>1099</v>
      </c>
      <c r="C133" s="832" t="s">
        <v>2105</v>
      </c>
      <c r="D133" s="832" t="s">
        <v>1325</v>
      </c>
      <c r="E133" s="832" t="s">
        <v>2106</v>
      </c>
      <c r="F133" s="849">
        <v>3</v>
      </c>
      <c r="G133" s="849">
        <v>441.78</v>
      </c>
      <c r="H133" s="837">
        <v>1</v>
      </c>
      <c r="I133" s="849"/>
      <c r="J133" s="849"/>
      <c r="K133" s="837">
        <v>0</v>
      </c>
      <c r="L133" s="849">
        <v>3</v>
      </c>
      <c r="M133" s="850">
        <v>441.78</v>
      </c>
    </row>
    <row r="134" spans="1:13" ht="14.4" customHeight="1" x14ac:dyDescent="0.3">
      <c r="A134" s="831" t="s">
        <v>1277</v>
      </c>
      <c r="B134" s="832" t="s">
        <v>1102</v>
      </c>
      <c r="C134" s="832" t="s">
        <v>2086</v>
      </c>
      <c r="D134" s="832" t="s">
        <v>674</v>
      </c>
      <c r="E134" s="832" t="s">
        <v>2087</v>
      </c>
      <c r="F134" s="849"/>
      <c r="G134" s="849"/>
      <c r="H134" s="837">
        <v>0</v>
      </c>
      <c r="I134" s="849">
        <v>3</v>
      </c>
      <c r="J134" s="849">
        <v>480.09000000000003</v>
      </c>
      <c r="K134" s="837">
        <v>1</v>
      </c>
      <c r="L134" s="849">
        <v>3</v>
      </c>
      <c r="M134" s="850">
        <v>480.09000000000003</v>
      </c>
    </row>
    <row r="135" spans="1:13" ht="14.4" customHeight="1" x14ac:dyDescent="0.3">
      <c r="A135" s="831" t="s">
        <v>1277</v>
      </c>
      <c r="B135" s="832" t="s">
        <v>1139</v>
      </c>
      <c r="C135" s="832" t="s">
        <v>1855</v>
      </c>
      <c r="D135" s="832" t="s">
        <v>721</v>
      </c>
      <c r="E135" s="832" t="s">
        <v>1856</v>
      </c>
      <c r="F135" s="849"/>
      <c r="G135" s="849"/>
      <c r="H135" s="837">
        <v>0</v>
      </c>
      <c r="I135" s="849">
        <v>2</v>
      </c>
      <c r="J135" s="849">
        <v>200.2</v>
      </c>
      <c r="K135" s="837">
        <v>1</v>
      </c>
      <c r="L135" s="849">
        <v>2</v>
      </c>
      <c r="M135" s="850">
        <v>200.2</v>
      </c>
    </row>
    <row r="136" spans="1:13" ht="14.4" customHeight="1" x14ac:dyDescent="0.3">
      <c r="A136" s="831" t="s">
        <v>1277</v>
      </c>
      <c r="B136" s="832" t="s">
        <v>1139</v>
      </c>
      <c r="C136" s="832" t="s">
        <v>1515</v>
      </c>
      <c r="D136" s="832" t="s">
        <v>1516</v>
      </c>
      <c r="E136" s="832" t="s">
        <v>1517</v>
      </c>
      <c r="F136" s="849">
        <v>1</v>
      </c>
      <c r="G136" s="849">
        <v>333.68</v>
      </c>
      <c r="H136" s="837">
        <v>1</v>
      </c>
      <c r="I136" s="849"/>
      <c r="J136" s="849"/>
      <c r="K136" s="837">
        <v>0</v>
      </c>
      <c r="L136" s="849">
        <v>1</v>
      </c>
      <c r="M136" s="850">
        <v>333.68</v>
      </c>
    </row>
    <row r="137" spans="1:13" ht="14.4" customHeight="1" x14ac:dyDescent="0.3">
      <c r="A137" s="831" t="s">
        <v>1277</v>
      </c>
      <c r="B137" s="832" t="s">
        <v>1139</v>
      </c>
      <c r="C137" s="832" t="s">
        <v>1140</v>
      </c>
      <c r="D137" s="832" t="s">
        <v>721</v>
      </c>
      <c r="E137" s="832" t="s">
        <v>1141</v>
      </c>
      <c r="F137" s="849"/>
      <c r="G137" s="849"/>
      <c r="H137" s="837">
        <v>0</v>
      </c>
      <c r="I137" s="849">
        <v>3</v>
      </c>
      <c r="J137" s="849">
        <v>900.93000000000006</v>
      </c>
      <c r="K137" s="837">
        <v>1</v>
      </c>
      <c r="L137" s="849">
        <v>3</v>
      </c>
      <c r="M137" s="850">
        <v>900.93000000000006</v>
      </c>
    </row>
    <row r="138" spans="1:13" ht="14.4" customHeight="1" x14ac:dyDescent="0.3">
      <c r="A138" s="831" t="s">
        <v>1277</v>
      </c>
      <c r="B138" s="832" t="s">
        <v>1139</v>
      </c>
      <c r="C138" s="832" t="s">
        <v>1704</v>
      </c>
      <c r="D138" s="832" t="s">
        <v>721</v>
      </c>
      <c r="E138" s="832" t="s">
        <v>1705</v>
      </c>
      <c r="F138" s="849"/>
      <c r="G138" s="849"/>
      <c r="H138" s="837">
        <v>0</v>
      </c>
      <c r="I138" s="849">
        <v>8</v>
      </c>
      <c r="J138" s="849">
        <v>2335.7600000000002</v>
      </c>
      <c r="K138" s="837">
        <v>1</v>
      </c>
      <c r="L138" s="849">
        <v>8</v>
      </c>
      <c r="M138" s="850">
        <v>2335.7600000000002</v>
      </c>
    </row>
    <row r="139" spans="1:13" ht="14.4" customHeight="1" x14ac:dyDescent="0.3">
      <c r="A139" s="831" t="s">
        <v>1277</v>
      </c>
      <c r="B139" s="832" t="s">
        <v>1154</v>
      </c>
      <c r="C139" s="832" t="s">
        <v>1157</v>
      </c>
      <c r="D139" s="832" t="s">
        <v>931</v>
      </c>
      <c r="E139" s="832" t="s">
        <v>1158</v>
      </c>
      <c r="F139" s="849"/>
      <c r="G139" s="849"/>
      <c r="H139" s="837">
        <v>0</v>
      </c>
      <c r="I139" s="849">
        <v>11</v>
      </c>
      <c r="J139" s="849">
        <v>1697.9600000000005</v>
      </c>
      <c r="K139" s="837">
        <v>1</v>
      </c>
      <c r="L139" s="849">
        <v>11</v>
      </c>
      <c r="M139" s="850">
        <v>1697.9600000000005</v>
      </c>
    </row>
    <row r="140" spans="1:13" ht="14.4" customHeight="1" x14ac:dyDescent="0.3">
      <c r="A140" s="831" t="s">
        <v>1277</v>
      </c>
      <c r="B140" s="832" t="s">
        <v>1154</v>
      </c>
      <c r="C140" s="832" t="s">
        <v>1159</v>
      </c>
      <c r="D140" s="832" t="s">
        <v>1160</v>
      </c>
      <c r="E140" s="832" t="s">
        <v>1161</v>
      </c>
      <c r="F140" s="849"/>
      <c r="G140" s="849"/>
      <c r="H140" s="837">
        <v>0</v>
      </c>
      <c r="I140" s="849">
        <v>2</v>
      </c>
      <c r="J140" s="849">
        <v>299.04000000000002</v>
      </c>
      <c r="K140" s="837">
        <v>1</v>
      </c>
      <c r="L140" s="849">
        <v>2</v>
      </c>
      <c r="M140" s="850">
        <v>299.04000000000002</v>
      </c>
    </row>
    <row r="141" spans="1:13" ht="14.4" customHeight="1" x14ac:dyDescent="0.3">
      <c r="A141" s="831" t="s">
        <v>1277</v>
      </c>
      <c r="B141" s="832" t="s">
        <v>1166</v>
      </c>
      <c r="C141" s="832" t="s">
        <v>1167</v>
      </c>
      <c r="D141" s="832" t="s">
        <v>1168</v>
      </c>
      <c r="E141" s="832" t="s">
        <v>958</v>
      </c>
      <c r="F141" s="849"/>
      <c r="G141" s="849"/>
      <c r="H141" s="837">
        <v>0</v>
      </c>
      <c r="I141" s="849">
        <v>1</v>
      </c>
      <c r="J141" s="849">
        <v>170.52</v>
      </c>
      <c r="K141" s="837">
        <v>1</v>
      </c>
      <c r="L141" s="849">
        <v>1</v>
      </c>
      <c r="M141" s="850">
        <v>170.52</v>
      </c>
    </row>
    <row r="142" spans="1:13" ht="14.4" customHeight="1" x14ac:dyDescent="0.3">
      <c r="A142" s="831" t="s">
        <v>1277</v>
      </c>
      <c r="B142" s="832" t="s">
        <v>1208</v>
      </c>
      <c r="C142" s="832" t="s">
        <v>1209</v>
      </c>
      <c r="D142" s="832" t="s">
        <v>847</v>
      </c>
      <c r="E142" s="832" t="s">
        <v>848</v>
      </c>
      <c r="F142" s="849"/>
      <c r="G142" s="849"/>
      <c r="H142" s="837"/>
      <c r="I142" s="849">
        <v>1</v>
      </c>
      <c r="J142" s="849">
        <v>0</v>
      </c>
      <c r="K142" s="837"/>
      <c r="L142" s="849">
        <v>1</v>
      </c>
      <c r="M142" s="850">
        <v>0</v>
      </c>
    </row>
    <row r="143" spans="1:13" ht="14.4" customHeight="1" x14ac:dyDescent="0.3">
      <c r="A143" s="831" t="s">
        <v>1277</v>
      </c>
      <c r="B143" s="832" t="s">
        <v>2977</v>
      </c>
      <c r="C143" s="832" t="s">
        <v>2082</v>
      </c>
      <c r="D143" s="832" t="s">
        <v>2083</v>
      </c>
      <c r="E143" s="832" t="s">
        <v>2084</v>
      </c>
      <c r="F143" s="849"/>
      <c r="G143" s="849"/>
      <c r="H143" s="837"/>
      <c r="I143" s="849">
        <v>2</v>
      </c>
      <c r="J143" s="849">
        <v>0</v>
      </c>
      <c r="K143" s="837"/>
      <c r="L143" s="849">
        <v>2</v>
      </c>
      <c r="M143" s="850">
        <v>0</v>
      </c>
    </row>
    <row r="144" spans="1:13" ht="14.4" customHeight="1" x14ac:dyDescent="0.3">
      <c r="A144" s="831" t="s">
        <v>1277</v>
      </c>
      <c r="B144" s="832" t="s">
        <v>1229</v>
      </c>
      <c r="C144" s="832" t="s">
        <v>1777</v>
      </c>
      <c r="D144" s="832" t="s">
        <v>906</v>
      </c>
      <c r="E144" s="832" t="s">
        <v>1778</v>
      </c>
      <c r="F144" s="849"/>
      <c r="G144" s="849"/>
      <c r="H144" s="837">
        <v>0</v>
      </c>
      <c r="I144" s="849">
        <v>1</v>
      </c>
      <c r="J144" s="849">
        <v>176.32</v>
      </c>
      <c r="K144" s="837">
        <v>1</v>
      </c>
      <c r="L144" s="849">
        <v>1</v>
      </c>
      <c r="M144" s="850">
        <v>176.32</v>
      </c>
    </row>
    <row r="145" spans="1:13" ht="14.4" customHeight="1" x14ac:dyDescent="0.3">
      <c r="A145" s="831" t="s">
        <v>1277</v>
      </c>
      <c r="B145" s="832" t="s">
        <v>2978</v>
      </c>
      <c r="C145" s="832" t="s">
        <v>2116</v>
      </c>
      <c r="D145" s="832" t="s">
        <v>2117</v>
      </c>
      <c r="E145" s="832" t="s">
        <v>2118</v>
      </c>
      <c r="F145" s="849"/>
      <c r="G145" s="849"/>
      <c r="H145" s="837">
        <v>0</v>
      </c>
      <c r="I145" s="849">
        <v>1</v>
      </c>
      <c r="J145" s="849">
        <v>544.38</v>
      </c>
      <c r="K145" s="837">
        <v>1</v>
      </c>
      <c r="L145" s="849">
        <v>1</v>
      </c>
      <c r="M145" s="850">
        <v>544.38</v>
      </c>
    </row>
    <row r="146" spans="1:13" ht="14.4" customHeight="1" x14ac:dyDescent="0.3">
      <c r="A146" s="831" t="s">
        <v>1278</v>
      </c>
      <c r="B146" s="832" t="s">
        <v>1099</v>
      </c>
      <c r="C146" s="832" t="s">
        <v>1324</v>
      </c>
      <c r="D146" s="832" t="s">
        <v>1325</v>
      </c>
      <c r="E146" s="832" t="s">
        <v>1326</v>
      </c>
      <c r="F146" s="849"/>
      <c r="G146" s="849"/>
      <c r="H146" s="837">
        <v>0</v>
      </c>
      <c r="I146" s="849">
        <v>5</v>
      </c>
      <c r="J146" s="849">
        <v>3681.6500000000005</v>
      </c>
      <c r="K146" s="837">
        <v>1</v>
      </c>
      <c r="L146" s="849">
        <v>5</v>
      </c>
      <c r="M146" s="850">
        <v>3681.6500000000005</v>
      </c>
    </row>
    <row r="147" spans="1:13" ht="14.4" customHeight="1" x14ac:dyDescent="0.3">
      <c r="A147" s="831" t="s">
        <v>1278</v>
      </c>
      <c r="B147" s="832" t="s">
        <v>1099</v>
      </c>
      <c r="C147" s="832" t="s">
        <v>1377</v>
      </c>
      <c r="D147" s="832" t="s">
        <v>1325</v>
      </c>
      <c r="E147" s="832" t="s">
        <v>1378</v>
      </c>
      <c r="F147" s="849"/>
      <c r="G147" s="849"/>
      <c r="H147" s="837">
        <v>0</v>
      </c>
      <c r="I147" s="849">
        <v>1</v>
      </c>
      <c r="J147" s="849">
        <v>923.74</v>
      </c>
      <c r="K147" s="837">
        <v>1</v>
      </c>
      <c r="L147" s="849">
        <v>1</v>
      </c>
      <c r="M147" s="850">
        <v>923.74</v>
      </c>
    </row>
    <row r="148" spans="1:13" ht="14.4" customHeight="1" x14ac:dyDescent="0.3">
      <c r="A148" s="831" t="s">
        <v>1278</v>
      </c>
      <c r="B148" s="832" t="s">
        <v>1154</v>
      </c>
      <c r="C148" s="832" t="s">
        <v>1157</v>
      </c>
      <c r="D148" s="832" t="s">
        <v>931</v>
      </c>
      <c r="E148" s="832" t="s">
        <v>1158</v>
      </c>
      <c r="F148" s="849"/>
      <c r="G148" s="849"/>
      <c r="H148" s="837">
        <v>0</v>
      </c>
      <c r="I148" s="849">
        <v>15</v>
      </c>
      <c r="J148" s="849">
        <v>2315.4</v>
      </c>
      <c r="K148" s="837">
        <v>1</v>
      </c>
      <c r="L148" s="849">
        <v>15</v>
      </c>
      <c r="M148" s="850">
        <v>2315.4</v>
      </c>
    </row>
    <row r="149" spans="1:13" ht="14.4" customHeight="1" x14ac:dyDescent="0.3">
      <c r="A149" s="831" t="s">
        <v>1278</v>
      </c>
      <c r="B149" s="832" t="s">
        <v>1154</v>
      </c>
      <c r="C149" s="832" t="s">
        <v>1155</v>
      </c>
      <c r="D149" s="832" t="s">
        <v>931</v>
      </c>
      <c r="E149" s="832" t="s">
        <v>1156</v>
      </c>
      <c r="F149" s="849"/>
      <c r="G149" s="849"/>
      <c r="H149" s="837">
        <v>0</v>
      </c>
      <c r="I149" s="849">
        <v>3</v>
      </c>
      <c r="J149" s="849">
        <v>675.18000000000006</v>
      </c>
      <c r="K149" s="837">
        <v>1</v>
      </c>
      <c r="L149" s="849">
        <v>3</v>
      </c>
      <c r="M149" s="850">
        <v>675.18000000000006</v>
      </c>
    </row>
    <row r="150" spans="1:13" ht="14.4" customHeight="1" x14ac:dyDescent="0.3">
      <c r="A150" s="831" t="s">
        <v>1278</v>
      </c>
      <c r="B150" s="832" t="s">
        <v>1166</v>
      </c>
      <c r="C150" s="832" t="s">
        <v>1167</v>
      </c>
      <c r="D150" s="832" t="s">
        <v>1168</v>
      </c>
      <c r="E150" s="832" t="s">
        <v>958</v>
      </c>
      <c r="F150" s="849"/>
      <c r="G150" s="849"/>
      <c r="H150" s="837">
        <v>0</v>
      </c>
      <c r="I150" s="849">
        <v>7</v>
      </c>
      <c r="J150" s="849">
        <v>1193.6400000000001</v>
      </c>
      <c r="K150" s="837">
        <v>1</v>
      </c>
      <c r="L150" s="849">
        <v>7</v>
      </c>
      <c r="M150" s="850">
        <v>1193.6400000000001</v>
      </c>
    </row>
    <row r="151" spans="1:13" ht="14.4" customHeight="1" x14ac:dyDescent="0.3">
      <c r="A151" s="831" t="s">
        <v>1278</v>
      </c>
      <c r="B151" s="832" t="s">
        <v>1166</v>
      </c>
      <c r="C151" s="832" t="s">
        <v>1362</v>
      </c>
      <c r="D151" s="832" t="s">
        <v>1168</v>
      </c>
      <c r="E151" s="832" t="s">
        <v>1363</v>
      </c>
      <c r="F151" s="849"/>
      <c r="G151" s="849"/>
      <c r="H151" s="837">
        <v>0</v>
      </c>
      <c r="I151" s="849">
        <v>3</v>
      </c>
      <c r="J151" s="849">
        <v>818.49</v>
      </c>
      <c r="K151" s="837">
        <v>1</v>
      </c>
      <c r="L151" s="849">
        <v>3</v>
      </c>
      <c r="M151" s="850">
        <v>818.49</v>
      </c>
    </row>
    <row r="152" spans="1:13" ht="14.4" customHeight="1" x14ac:dyDescent="0.3">
      <c r="A152" s="831" t="s">
        <v>1278</v>
      </c>
      <c r="B152" s="832" t="s">
        <v>1208</v>
      </c>
      <c r="C152" s="832" t="s">
        <v>1209</v>
      </c>
      <c r="D152" s="832" t="s">
        <v>847</v>
      </c>
      <c r="E152" s="832" t="s">
        <v>848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" customHeight="1" x14ac:dyDescent="0.3">
      <c r="A153" s="831" t="s">
        <v>1278</v>
      </c>
      <c r="B153" s="832" t="s">
        <v>1229</v>
      </c>
      <c r="C153" s="832" t="s">
        <v>1234</v>
      </c>
      <c r="D153" s="832" t="s">
        <v>906</v>
      </c>
      <c r="E153" s="832" t="s">
        <v>667</v>
      </c>
      <c r="F153" s="849"/>
      <c r="G153" s="849"/>
      <c r="H153" s="837">
        <v>0</v>
      </c>
      <c r="I153" s="849">
        <v>1</v>
      </c>
      <c r="J153" s="849">
        <v>58.77</v>
      </c>
      <c r="K153" s="837">
        <v>1</v>
      </c>
      <c r="L153" s="849">
        <v>1</v>
      </c>
      <c r="M153" s="850">
        <v>58.77</v>
      </c>
    </row>
    <row r="154" spans="1:13" ht="14.4" customHeight="1" x14ac:dyDescent="0.3">
      <c r="A154" s="831" t="s">
        <v>1279</v>
      </c>
      <c r="B154" s="832" t="s">
        <v>1099</v>
      </c>
      <c r="C154" s="832" t="s">
        <v>1345</v>
      </c>
      <c r="D154" s="832" t="s">
        <v>1322</v>
      </c>
      <c r="E154" s="832" t="s">
        <v>1346</v>
      </c>
      <c r="F154" s="849"/>
      <c r="G154" s="849"/>
      <c r="H154" s="837">
        <v>0</v>
      </c>
      <c r="I154" s="849">
        <v>11</v>
      </c>
      <c r="J154" s="849">
        <v>20322.39</v>
      </c>
      <c r="K154" s="837">
        <v>1</v>
      </c>
      <c r="L154" s="849">
        <v>11</v>
      </c>
      <c r="M154" s="850">
        <v>20322.39</v>
      </c>
    </row>
    <row r="155" spans="1:13" ht="14.4" customHeight="1" x14ac:dyDescent="0.3">
      <c r="A155" s="831" t="s">
        <v>1279</v>
      </c>
      <c r="B155" s="832" t="s">
        <v>2965</v>
      </c>
      <c r="C155" s="832" t="s">
        <v>1788</v>
      </c>
      <c r="D155" s="832" t="s">
        <v>1789</v>
      </c>
      <c r="E155" s="832" t="s">
        <v>1790</v>
      </c>
      <c r="F155" s="849"/>
      <c r="G155" s="849"/>
      <c r="H155" s="837">
        <v>0</v>
      </c>
      <c r="I155" s="849">
        <v>2</v>
      </c>
      <c r="J155" s="849">
        <v>600.62</v>
      </c>
      <c r="K155" s="837">
        <v>1</v>
      </c>
      <c r="L155" s="849">
        <v>2</v>
      </c>
      <c r="M155" s="850">
        <v>600.62</v>
      </c>
    </row>
    <row r="156" spans="1:13" ht="14.4" customHeight="1" x14ac:dyDescent="0.3">
      <c r="A156" s="831" t="s">
        <v>1279</v>
      </c>
      <c r="B156" s="832" t="s">
        <v>2965</v>
      </c>
      <c r="C156" s="832" t="s">
        <v>2319</v>
      </c>
      <c r="D156" s="832" t="s">
        <v>1789</v>
      </c>
      <c r="E156" s="832" t="s">
        <v>2320</v>
      </c>
      <c r="F156" s="849"/>
      <c r="G156" s="849"/>
      <c r="H156" s="837">
        <v>0</v>
      </c>
      <c r="I156" s="849">
        <v>3</v>
      </c>
      <c r="J156" s="849">
        <v>150.14999999999998</v>
      </c>
      <c r="K156" s="837">
        <v>1</v>
      </c>
      <c r="L156" s="849">
        <v>3</v>
      </c>
      <c r="M156" s="850">
        <v>150.14999999999998</v>
      </c>
    </row>
    <row r="157" spans="1:13" ht="14.4" customHeight="1" x14ac:dyDescent="0.3">
      <c r="A157" s="831" t="s">
        <v>1279</v>
      </c>
      <c r="B157" s="832" t="s">
        <v>1119</v>
      </c>
      <c r="C157" s="832" t="s">
        <v>2305</v>
      </c>
      <c r="D157" s="832" t="s">
        <v>1121</v>
      </c>
      <c r="E157" s="832" t="s">
        <v>1511</v>
      </c>
      <c r="F157" s="849"/>
      <c r="G157" s="849"/>
      <c r="H157" s="837">
        <v>0</v>
      </c>
      <c r="I157" s="849">
        <v>1</v>
      </c>
      <c r="J157" s="849">
        <v>117.03</v>
      </c>
      <c r="K157" s="837">
        <v>1</v>
      </c>
      <c r="L157" s="849">
        <v>1</v>
      </c>
      <c r="M157" s="850">
        <v>117.03</v>
      </c>
    </row>
    <row r="158" spans="1:13" ht="14.4" customHeight="1" x14ac:dyDescent="0.3">
      <c r="A158" s="831" t="s">
        <v>1279</v>
      </c>
      <c r="B158" s="832" t="s">
        <v>2979</v>
      </c>
      <c r="C158" s="832" t="s">
        <v>2344</v>
      </c>
      <c r="D158" s="832" t="s">
        <v>2345</v>
      </c>
      <c r="E158" s="832" t="s">
        <v>2346</v>
      </c>
      <c r="F158" s="849"/>
      <c r="G158" s="849"/>
      <c r="H158" s="837">
        <v>0</v>
      </c>
      <c r="I158" s="849">
        <v>1</v>
      </c>
      <c r="J158" s="849">
        <v>118.65</v>
      </c>
      <c r="K158" s="837">
        <v>1</v>
      </c>
      <c r="L158" s="849">
        <v>1</v>
      </c>
      <c r="M158" s="850">
        <v>118.65</v>
      </c>
    </row>
    <row r="159" spans="1:13" ht="14.4" customHeight="1" x14ac:dyDescent="0.3">
      <c r="A159" s="831" t="s">
        <v>1279</v>
      </c>
      <c r="B159" s="832" t="s">
        <v>1127</v>
      </c>
      <c r="C159" s="832" t="s">
        <v>1519</v>
      </c>
      <c r="D159" s="832" t="s">
        <v>1129</v>
      </c>
      <c r="E159" s="832" t="s">
        <v>1520</v>
      </c>
      <c r="F159" s="849"/>
      <c r="G159" s="849"/>
      <c r="H159" s="837">
        <v>0</v>
      </c>
      <c r="I159" s="849">
        <v>1</v>
      </c>
      <c r="J159" s="849">
        <v>263.68</v>
      </c>
      <c r="K159" s="837">
        <v>1</v>
      </c>
      <c r="L159" s="849">
        <v>1</v>
      </c>
      <c r="M159" s="850">
        <v>263.68</v>
      </c>
    </row>
    <row r="160" spans="1:13" ht="14.4" customHeight="1" x14ac:dyDescent="0.3">
      <c r="A160" s="831" t="s">
        <v>1279</v>
      </c>
      <c r="B160" s="832" t="s">
        <v>2961</v>
      </c>
      <c r="C160" s="832" t="s">
        <v>2065</v>
      </c>
      <c r="D160" s="832" t="s">
        <v>1695</v>
      </c>
      <c r="E160" s="832" t="s">
        <v>1513</v>
      </c>
      <c r="F160" s="849"/>
      <c r="G160" s="849"/>
      <c r="H160" s="837">
        <v>0</v>
      </c>
      <c r="I160" s="849">
        <v>1</v>
      </c>
      <c r="J160" s="849">
        <v>3086.53</v>
      </c>
      <c r="K160" s="837">
        <v>1</v>
      </c>
      <c r="L160" s="849">
        <v>1</v>
      </c>
      <c r="M160" s="850">
        <v>3086.53</v>
      </c>
    </row>
    <row r="161" spans="1:13" ht="14.4" customHeight="1" x14ac:dyDescent="0.3">
      <c r="A161" s="831" t="s">
        <v>1279</v>
      </c>
      <c r="B161" s="832" t="s">
        <v>1139</v>
      </c>
      <c r="C161" s="832" t="s">
        <v>1515</v>
      </c>
      <c r="D161" s="832" t="s">
        <v>1516</v>
      </c>
      <c r="E161" s="832" t="s">
        <v>1517</v>
      </c>
      <c r="F161" s="849">
        <v>8</v>
      </c>
      <c r="G161" s="849">
        <v>2669.44</v>
      </c>
      <c r="H161" s="837">
        <v>1</v>
      </c>
      <c r="I161" s="849"/>
      <c r="J161" s="849"/>
      <c r="K161" s="837">
        <v>0</v>
      </c>
      <c r="L161" s="849">
        <v>8</v>
      </c>
      <c r="M161" s="850">
        <v>2669.44</v>
      </c>
    </row>
    <row r="162" spans="1:13" ht="14.4" customHeight="1" x14ac:dyDescent="0.3">
      <c r="A162" s="831" t="s">
        <v>1279</v>
      </c>
      <c r="B162" s="832" t="s">
        <v>1139</v>
      </c>
      <c r="C162" s="832" t="s">
        <v>1140</v>
      </c>
      <c r="D162" s="832" t="s">
        <v>721</v>
      </c>
      <c r="E162" s="832" t="s">
        <v>1141</v>
      </c>
      <c r="F162" s="849"/>
      <c r="G162" s="849"/>
      <c r="H162" s="837">
        <v>0</v>
      </c>
      <c r="I162" s="849">
        <v>69</v>
      </c>
      <c r="J162" s="849">
        <v>20721.390000000007</v>
      </c>
      <c r="K162" s="837">
        <v>1</v>
      </c>
      <c r="L162" s="849">
        <v>69</v>
      </c>
      <c r="M162" s="850">
        <v>20721.390000000007</v>
      </c>
    </row>
    <row r="163" spans="1:13" ht="14.4" customHeight="1" x14ac:dyDescent="0.3">
      <c r="A163" s="831" t="s">
        <v>1279</v>
      </c>
      <c r="B163" s="832" t="s">
        <v>2966</v>
      </c>
      <c r="C163" s="832" t="s">
        <v>2325</v>
      </c>
      <c r="D163" s="832" t="s">
        <v>2326</v>
      </c>
      <c r="E163" s="832" t="s">
        <v>2327</v>
      </c>
      <c r="F163" s="849">
        <v>1</v>
      </c>
      <c r="G163" s="849">
        <v>679.54</v>
      </c>
      <c r="H163" s="837">
        <v>1</v>
      </c>
      <c r="I163" s="849"/>
      <c r="J163" s="849"/>
      <c r="K163" s="837">
        <v>0</v>
      </c>
      <c r="L163" s="849">
        <v>1</v>
      </c>
      <c r="M163" s="850">
        <v>679.54</v>
      </c>
    </row>
    <row r="164" spans="1:13" ht="14.4" customHeight="1" x14ac:dyDescent="0.3">
      <c r="A164" s="831" t="s">
        <v>1279</v>
      </c>
      <c r="B164" s="832" t="s">
        <v>2966</v>
      </c>
      <c r="C164" s="832" t="s">
        <v>2330</v>
      </c>
      <c r="D164" s="832" t="s">
        <v>2331</v>
      </c>
      <c r="E164" s="832" t="s">
        <v>1511</v>
      </c>
      <c r="F164" s="849"/>
      <c r="G164" s="849"/>
      <c r="H164" s="837">
        <v>0</v>
      </c>
      <c r="I164" s="849">
        <v>1</v>
      </c>
      <c r="J164" s="849">
        <v>679.54</v>
      </c>
      <c r="K164" s="837">
        <v>1</v>
      </c>
      <c r="L164" s="849">
        <v>1</v>
      </c>
      <c r="M164" s="850">
        <v>679.54</v>
      </c>
    </row>
    <row r="165" spans="1:13" ht="14.4" customHeight="1" x14ac:dyDescent="0.3">
      <c r="A165" s="831" t="s">
        <v>1279</v>
      </c>
      <c r="B165" s="832" t="s">
        <v>2967</v>
      </c>
      <c r="C165" s="832" t="s">
        <v>1886</v>
      </c>
      <c r="D165" s="832" t="s">
        <v>1884</v>
      </c>
      <c r="E165" s="832" t="s">
        <v>1887</v>
      </c>
      <c r="F165" s="849"/>
      <c r="G165" s="849"/>
      <c r="H165" s="837">
        <v>0</v>
      </c>
      <c r="I165" s="849">
        <v>1</v>
      </c>
      <c r="J165" s="849">
        <v>84.18</v>
      </c>
      <c r="K165" s="837">
        <v>1</v>
      </c>
      <c r="L165" s="849">
        <v>1</v>
      </c>
      <c r="M165" s="850">
        <v>84.18</v>
      </c>
    </row>
    <row r="166" spans="1:13" ht="14.4" customHeight="1" x14ac:dyDescent="0.3">
      <c r="A166" s="831" t="s">
        <v>1279</v>
      </c>
      <c r="B166" s="832" t="s">
        <v>2967</v>
      </c>
      <c r="C166" s="832" t="s">
        <v>2392</v>
      </c>
      <c r="D166" s="832" t="s">
        <v>1957</v>
      </c>
      <c r="E166" s="832" t="s">
        <v>2393</v>
      </c>
      <c r="F166" s="849">
        <v>1</v>
      </c>
      <c r="G166" s="849">
        <v>105.23</v>
      </c>
      <c r="H166" s="837">
        <v>1</v>
      </c>
      <c r="I166" s="849"/>
      <c r="J166" s="849"/>
      <c r="K166" s="837">
        <v>0</v>
      </c>
      <c r="L166" s="849">
        <v>1</v>
      </c>
      <c r="M166" s="850">
        <v>105.23</v>
      </c>
    </row>
    <row r="167" spans="1:13" ht="14.4" customHeight="1" x14ac:dyDescent="0.3">
      <c r="A167" s="831" t="s">
        <v>1279</v>
      </c>
      <c r="B167" s="832" t="s">
        <v>1154</v>
      </c>
      <c r="C167" s="832" t="s">
        <v>1159</v>
      </c>
      <c r="D167" s="832" t="s">
        <v>1160</v>
      </c>
      <c r="E167" s="832" t="s">
        <v>1161</v>
      </c>
      <c r="F167" s="849"/>
      <c r="G167" s="849"/>
      <c r="H167" s="837">
        <v>0</v>
      </c>
      <c r="I167" s="849">
        <v>3</v>
      </c>
      <c r="J167" s="849">
        <v>448.56000000000006</v>
      </c>
      <c r="K167" s="837">
        <v>1</v>
      </c>
      <c r="L167" s="849">
        <v>3</v>
      </c>
      <c r="M167" s="850">
        <v>448.56000000000006</v>
      </c>
    </row>
    <row r="168" spans="1:13" ht="14.4" customHeight="1" x14ac:dyDescent="0.3">
      <c r="A168" s="831" t="s">
        <v>1279</v>
      </c>
      <c r="B168" s="832" t="s">
        <v>1166</v>
      </c>
      <c r="C168" s="832" t="s">
        <v>1167</v>
      </c>
      <c r="D168" s="832" t="s">
        <v>1168</v>
      </c>
      <c r="E168" s="832" t="s">
        <v>958</v>
      </c>
      <c r="F168" s="849"/>
      <c r="G168" s="849"/>
      <c r="H168" s="837">
        <v>0</v>
      </c>
      <c r="I168" s="849">
        <v>13</v>
      </c>
      <c r="J168" s="849">
        <v>2216.7600000000002</v>
      </c>
      <c r="K168" s="837">
        <v>1</v>
      </c>
      <c r="L168" s="849">
        <v>13</v>
      </c>
      <c r="M168" s="850">
        <v>2216.7600000000002</v>
      </c>
    </row>
    <row r="169" spans="1:13" ht="14.4" customHeight="1" x14ac:dyDescent="0.3">
      <c r="A169" s="831" t="s">
        <v>1279</v>
      </c>
      <c r="B169" s="832" t="s">
        <v>2960</v>
      </c>
      <c r="C169" s="832" t="s">
        <v>1414</v>
      </c>
      <c r="D169" s="832" t="s">
        <v>1415</v>
      </c>
      <c r="E169" s="832" t="s">
        <v>1416</v>
      </c>
      <c r="F169" s="849"/>
      <c r="G169" s="849"/>
      <c r="H169" s="837">
        <v>0</v>
      </c>
      <c r="I169" s="849">
        <v>4</v>
      </c>
      <c r="J169" s="849">
        <v>4364.3599999999997</v>
      </c>
      <c r="K169" s="837">
        <v>1</v>
      </c>
      <c r="L169" s="849">
        <v>4</v>
      </c>
      <c r="M169" s="850">
        <v>4364.3599999999997</v>
      </c>
    </row>
    <row r="170" spans="1:13" ht="14.4" customHeight="1" x14ac:dyDescent="0.3">
      <c r="A170" s="831" t="s">
        <v>1279</v>
      </c>
      <c r="B170" s="832" t="s">
        <v>2960</v>
      </c>
      <c r="C170" s="832" t="s">
        <v>1662</v>
      </c>
      <c r="D170" s="832" t="s">
        <v>1415</v>
      </c>
      <c r="E170" s="832" t="s">
        <v>1663</v>
      </c>
      <c r="F170" s="849"/>
      <c r="G170" s="849"/>
      <c r="H170" s="837">
        <v>0</v>
      </c>
      <c r="I170" s="849">
        <v>1</v>
      </c>
      <c r="J170" s="849">
        <v>3818.86</v>
      </c>
      <c r="K170" s="837">
        <v>1</v>
      </c>
      <c r="L170" s="849">
        <v>1</v>
      </c>
      <c r="M170" s="850">
        <v>3818.86</v>
      </c>
    </row>
    <row r="171" spans="1:13" ht="14.4" customHeight="1" x14ac:dyDescent="0.3">
      <c r="A171" s="831" t="s">
        <v>1279</v>
      </c>
      <c r="B171" s="832" t="s">
        <v>1216</v>
      </c>
      <c r="C171" s="832" t="s">
        <v>2302</v>
      </c>
      <c r="D171" s="832" t="s">
        <v>1218</v>
      </c>
      <c r="E171" s="832" t="s">
        <v>2303</v>
      </c>
      <c r="F171" s="849"/>
      <c r="G171" s="849"/>
      <c r="H171" s="837">
        <v>0</v>
      </c>
      <c r="I171" s="849">
        <v>2</v>
      </c>
      <c r="J171" s="849">
        <v>18.8</v>
      </c>
      <c r="K171" s="837">
        <v>1</v>
      </c>
      <c r="L171" s="849">
        <v>2</v>
      </c>
      <c r="M171" s="850">
        <v>18.8</v>
      </c>
    </row>
    <row r="172" spans="1:13" ht="14.4" customHeight="1" x14ac:dyDescent="0.3">
      <c r="A172" s="831" t="s">
        <v>1279</v>
      </c>
      <c r="B172" s="832" t="s">
        <v>2976</v>
      </c>
      <c r="C172" s="832" t="s">
        <v>2306</v>
      </c>
      <c r="D172" s="832" t="s">
        <v>2046</v>
      </c>
      <c r="E172" s="832" t="s">
        <v>2307</v>
      </c>
      <c r="F172" s="849">
        <v>1</v>
      </c>
      <c r="G172" s="849">
        <v>176.32</v>
      </c>
      <c r="H172" s="837">
        <v>1</v>
      </c>
      <c r="I172" s="849"/>
      <c r="J172" s="849"/>
      <c r="K172" s="837">
        <v>0</v>
      </c>
      <c r="L172" s="849">
        <v>1</v>
      </c>
      <c r="M172" s="850">
        <v>176.32</v>
      </c>
    </row>
    <row r="173" spans="1:13" ht="14.4" customHeight="1" x14ac:dyDescent="0.3">
      <c r="A173" s="831" t="s">
        <v>1281</v>
      </c>
      <c r="B173" s="832" t="s">
        <v>1099</v>
      </c>
      <c r="C173" s="832" t="s">
        <v>1324</v>
      </c>
      <c r="D173" s="832" t="s">
        <v>1325</v>
      </c>
      <c r="E173" s="832" t="s">
        <v>1326</v>
      </c>
      <c r="F173" s="849"/>
      <c r="G173" s="849"/>
      <c r="H173" s="837">
        <v>0</v>
      </c>
      <c r="I173" s="849">
        <v>1</v>
      </c>
      <c r="J173" s="849">
        <v>736.33</v>
      </c>
      <c r="K173" s="837">
        <v>1</v>
      </c>
      <c r="L173" s="849">
        <v>1</v>
      </c>
      <c r="M173" s="850">
        <v>736.33</v>
      </c>
    </row>
    <row r="174" spans="1:13" ht="14.4" customHeight="1" x14ac:dyDescent="0.3">
      <c r="A174" s="831" t="s">
        <v>1281</v>
      </c>
      <c r="B174" s="832" t="s">
        <v>1139</v>
      </c>
      <c r="C174" s="832" t="s">
        <v>1855</v>
      </c>
      <c r="D174" s="832" t="s">
        <v>721</v>
      </c>
      <c r="E174" s="832" t="s">
        <v>1856</v>
      </c>
      <c r="F174" s="849"/>
      <c r="G174" s="849"/>
      <c r="H174" s="837">
        <v>0</v>
      </c>
      <c r="I174" s="849">
        <v>3</v>
      </c>
      <c r="J174" s="849">
        <v>300.29999999999995</v>
      </c>
      <c r="K174" s="837">
        <v>1</v>
      </c>
      <c r="L174" s="849">
        <v>3</v>
      </c>
      <c r="M174" s="850">
        <v>300.29999999999995</v>
      </c>
    </row>
    <row r="175" spans="1:13" ht="14.4" customHeight="1" x14ac:dyDescent="0.3">
      <c r="A175" s="831" t="s">
        <v>1281</v>
      </c>
      <c r="B175" s="832" t="s">
        <v>1139</v>
      </c>
      <c r="C175" s="832" t="s">
        <v>1140</v>
      </c>
      <c r="D175" s="832" t="s">
        <v>721</v>
      </c>
      <c r="E175" s="832" t="s">
        <v>1141</v>
      </c>
      <c r="F175" s="849"/>
      <c r="G175" s="849"/>
      <c r="H175" s="837">
        <v>0</v>
      </c>
      <c r="I175" s="849">
        <v>1</v>
      </c>
      <c r="J175" s="849">
        <v>300.31</v>
      </c>
      <c r="K175" s="837">
        <v>1</v>
      </c>
      <c r="L175" s="849">
        <v>1</v>
      </c>
      <c r="M175" s="850">
        <v>300.31</v>
      </c>
    </row>
    <row r="176" spans="1:13" ht="14.4" customHeight="1" x14ac:dyDescent="0.3">
      <c r="A176" s="831" t="s">
        <v>1281</v>
      </c>
      <c r="B176" s="832" t="s">
        <v>1154</v>
      </c>
      <c r="C176" s="832" t="s">
        <v>1157</v>
      </c>
      <c r="D176" s="832" t="s">
        <v>931</v>
      </c>
      <c r="E176" s="832" t="s">
        <v>1158</v>
      </c>
      <c r="F176" s="849"/>
      <c r="G176" s="849"/>
      <c r="H176" s="837">
        <v>0</v>
      </c>
      <c r="I176" s="849">
        <v>11</v>
      </c>
      <c r="J176" s="849">
        <v>1697.96</v>
      </c>
      <c r="K176" s="837">
        <v>1</v>
      </c>
      <c r="L176" s="849">
        <v>11</v>
      </c>
      <c r="M176" s="850">
        <v>1697.96</v>
      </c>
    </row>
    <row r="177" spans="1:13" ht="14.4" customHeight="1" x14ac:dyDescent="0.3">
      <c r="A177" s="831" t="s">
        <v>1281</v>
      </c>
      <c r="B177" s="832" t="s">
        <v>1166</v>
      </c>
      <c r="C177" s="832" t="s">
        <v>1421</v>
      </c>
      <c r="D177" s="832" t="s">
        <v>1168</v>
      </c>
      <c r="E177" s="832" t="s">
        <v>1420</v>
      </c>
      <c r="F177" s="849"/>
      <c r="G177" s="849"/>
      <c r="H177" s="837">
        <v>0</v>
      </c>
      <c r="I177" s="849">
        <v>4</v>
      </c>
      <c r="J177" s="849">
        <v>341.08</v>
      </c>
      <c r="K177" s="837">
        <v>1</v>
      </c>
      <c r="L177" s="849">
        <v>4</v>
      </c>
      <c r="M177" s="850">
        <v>341.08</v>
      </c>
    </row>
    <row r="178" spans="1:13" ht="14.4" customHeight="1" x14ac:dyDescent="0.3">
      <c r="A178" s="831" t="s">
        <v>1281</v>
      </c>
      <c r="B178" s="832" t="s">
        <v>1166</v>
      </c>
      <c r="C178" s="832" t="s">
        <v>1167</v>
      </c>
      <c r="D178" s="832" t="s">
        <v>1168</v>
      </c>
      <c r="E178" s="832" t="s">
        <v>958</v>
      </c>
      <c r="F178" s="849"/>
      <c r="G178" s="849"/>
      <c r="H178" s="837">
        <v>0</v>
      </c>
      <c r="I178" s="849">
        <v>2</v>
      </c>
      <c r="J178" s="849">
        <v>341.04</v>
      </c>
      <c r="K178" s="837">
        <v>1</v>
      </c>
      <c r="L178" s="849">
        <v>2</v>
      </c>
      <c r="M178" s="850">
        <v>341.04</v>
      </c>
    </row>
    <row r="179" spans="1:13" ht="14.4" customHeight="1" x14ac:dyDescent="0.3">
      <c r="A179" s="831" t="s">
        <v>1281</v>
      </c>
      <c r="B179" s="832" t="s">
        <v>1166</v>
      </c>
      <c r="C179" s="832" t="s">
        <v>1362</v>
      </c>
      <c r="D179" s="832" t="s">
        <v>1168</v>
      </c>
      <c r="E179" s="832" t="s">
        <v>1363</v>
      </c>
      <c r="F179" s="849"/>
      <c r="G179" s="849"/>
      <c r="H179" s="837">
        <v>0</v>
      </c>
      <c r="I179" s="849">
        <v>1</v>
      </c>
      <c r="J179" s="849">
        <v>272.83</v>
      </c>
      <c r="K179" s="837">
        <v>1</v>
      </c>
      <c r="L179" s="849">
        <v>1</v>
      </c>
      <c r="M179" s="850">
        <v>272.83</v>
      </c>
    </row>
    <row r="180" spans="1:13" ht="14.4" customHeight="1" x14ac:dyDescent="0.3">
      <c r="A180" s="831" t="s">
        <v>1281</v>
      </c>
      <c r="B180" s="832" t="s">
        <v>1208</v>
      </c>
      <c r="C180" s="832" t="s">
        <v>1209</v>
      </c>
      <c r="D180" s="832" t="s">
        <v>847</v>
      </c>
      <c r="E180" s="832" t="s">
        <v>848</v>
      </c>
      <c r="F180" s="849"/>
      <c r="G180" s="849"/>
      <c r="H180" s="837"/>
      <c r="I180" s="849">
        <v>3</v>
      </c>
      <c r="J180" s="849">
        <v>0</v>
      </c>
      <c r="K180" s="837"/>
      <c r="L180" s="849">
        <v>3</v>
      </c>
      <c r="M180" s="850">
        <v>0</v>
      </c>
    </row>
    <row r="181" spans="1:13" ht="14.4" customHeight="1" x14ac:dyDescent="0.3">
      <c r="A181" s="831" t="s">
        <v>1282</v>
      </c>
      <c r="B181" s="832" t="s">
        <v>1139</v>
      </c>
      <c r="C181" s="832" t="s">
        <v>1704</v>
      </c>
      <c r="D181" s="832" t="s">
        <v>721</v>
      </c>
      <c r="E181" s="832" t="s">
        <v>1705</v>
      </c>
      <c r="F181" s="849"/>
      <c r="G181" s="849"/>
      <c r="H181" s="837">
        <v>0</v>
      </c>
      <c r="I181" s="849">
        <v>2</v>
      </c>
      <c r="J181" s="849">
        <v>667.36</v>
      </c>
      <c r="K181" s="837">
        <v>1</v>
      </c>
      <c r="L181" s="849">
        <v>2</v>
      </c>
      <c r="M181" s="850">
        <v>667.36</v>
      </c>
    </row>
    <row r="182" spans="1:13" ht="14.4" customHeight="1" x14ac:dyDescent="0.3">
      <c r="A182" s="831" t="s">
        <v>1283</v>
      </c>
      <c r="B182" s="832" t="s">
        <v>1099</v>
      </c>
      <c r="C182" s="832" t="s">
        <v>1345</v>
      </c>
      <c r="D182" s="832" t="s">
        <v>1322</v>
      </c>
      <c r="E182" s="832" t="s">
        <v>1346</v>
      </c>
      <c r="F182" s="849"/>
      <c r="G182" s="849"/>
      <c r="H182" s="837">
        <v>0</v>
      </c>
      <c r="I182" s="849">
        <v>5</v>
      </c>
      <c r="J182" s="849">
        <v>9237.4500000000007</v>
      </c>
      <c r="K182" s="837">
        <v>1</v>
      </c>
      <c r="L182" s="849">
        <v>5</v>
      </c>
      <c r="M182" s="850">
        <v>9237.4500000000007</v>
      </c>
    </row>
    <row r="183" spans="1:13" ht="14.4" customHeight="1" x14ac:dyDescent="0.3">
      <c r="A183" s="831" t="s">
        <v>1283</v>
      </c>
      <c r="B183" s="832" t="s">
        <v>2965</v>
      </c>
      <c r="C183" s="832" t="s">
        <v>1788</v>
      </c>
      <c r="D183" s="832" t="s">
        <v>1789</v>
      </c>
      <c r="E183" s="832" t="s">
        <v>1790</v>
      </c>
      <c r="F183" s="849"/>
      <c r="G183" s="849"/>
      <c r="H183" s="837">
        <v>0</v>
      </c>
      <c r="I183" s="849">
        <v>2</v>
      </c>
      <c r="J183" s="849">
        <v>600.62</v>
      </c>
      <c r="K183" s="837">
        <v>1</v>
      </c>
      <c r="L183" s="849">
        <v>2</v>
      </c>
      <c r="M183" s="850">
        <v>600.62</v>
      </c>
    </row>
    <row r="184" spans="1:13" ht="14.4" customHeight="1" x14ac:dyDescent="0.3">
      <c r="A184" s="831" t="s">
        <v>1283</v>
      </c>
      <c r="B184" s="832" t="s">
        <v>2965</v>
      </c>
      <c r="C184" s="832" t="s">
        <v>2441</v>
      </c>
      <c r="D184" s="832" t="s">
        <v>1789</v>
      </c>
      <c r="E184" s="832" t="s">
        <v>1793</v>
      </c>
      <c r="F184" s="849">
        <v>6</v>
      </c>
      <c r="G184" s="849">
        <v>600.59999999999991</v>
      </c>
      <c r="H184" s="837">
        <v>1</v>
      </c>
      <c r="I184" s="849"/>
      <c r="J184" s="849"/>
      <c r="K184" s="837">
        <v>0</v>
      </c>
      <c r="L184" s="849">
        <v>6</v>
      </c>
      <c r="M184" s="850">
        <v>600.59999999999991</v>
      </c>
    </row>
    <row r="185" spans="1:13" ht="14.4" customHeight="1" x14ac:dyDescent="0.3">
      <c r="A185" s="831" t="s">
        <v>1283</v>
      </c>
      <c r="B185" s="832" t="s">
        <v>2980</v>
      </c>
      <c r="C185" s="832" t="s">
        <v>2483</v>
      </c>
      <c r="D185" s="832" t="s">
        <v>2484</v>
      </c>
      <c r="E185" s="832" t="s">
        <v>2485</v>
      </c>
      <c r="F185" s="849"/>
      <c r="G185" s="849"/>
      <c r="H185" s="837">
        <v>0</v>
      </c>
      <c r="I185" s="849">
        <v>2</v>
      </c>
      <c r="J185" s="849">
        <v>205.7</v>
      </c>
      <c r="K185" s="837">
        <v>1</v>
      </c>
      <c r="L185" s="849">
        <v>2</v>
      </c>
      <c r="M185" s="850">
        <v>205.7</v>
      </c>
    </row>
    <row r="186" spans="1:13" ht="14.4" customHeight="1" x14ac:dyDescent="0.3">
      <c r="A186" s="831" t="s">
        <v>1283</v>
      </c>
      <c r="B186" s="832" t="s">
        <v>1139</v>
      </c>
      <c r="C186" s="832" t="s">
        <v>1855</v>
      </c>
      <c r="D186" s="832" t="s">
        <v>721</v>
      </c>
      <c r="E186" s="832" t="s">
        <v>1856</v>
      </c>
      <c r="F186" s="849"/>
      <c r="G186" s="849"/>
      <c r="H186" s="837">
        <v>0</v>
      </c>
      <c r="I186" s="849">
        <v>4</v>
      </c>
      <c r="J186" s="849">
        <v>400.4</v>
      </c>
      <c r="K186" s="837">
        <v>1</v>
      </c>
      <c r="L186" s="849">
        <v>4</v>
      </c>
      <c r="M186" s="850">
        <v>400.4</v>
      </c>
    </row>
    <row r="187" spans="1:13" ht="14.4" customHeight="1" x14ac:dyDescent="0.3">
      <c r="A187" s="831" t="s">
        <v>1283</v>
      </c>
      <c r="B187" s="832" t="s">
        <v>1139</v>
      </c>
      <c r="C187" s="832" t="s">
        <v>1515</v>
      </c>
      <c r="D187" s="832" t="s">
        <v>1516</v>
      </c>
      <c r="E187" s="832" t="s">
        <v>1517</v>
      </c>
      <c r="F187" s="849">
        <v>11</v>
      </c>
      <c r="G187" s="849">
        <v>3670.48</v>
      </c>
      <c r="H187" s="837">
        <v>1</v>
      </c>
      <c r="I187" s="849"/>
      <c r="J187" s="849"/>
      <c r="K187" s="837">
        <v>0</v>
      </c>
      <c r="L187" s="849">
        <v>11</v>
      </c>
      <c r="M187" s="850">
        <v>3670.48</v>
      </c>
    </row>
    <row r="188" spans="1:13" ht="14.4" customHeight="1" x14ac:dyDescent="0.3">
      <c r="A188" s="831" t="s">
        <v>1283</v>
      </c>
      <c r="B188" s="832" t="s">
        <v>1139</v>
      </c>
      <c r="C188" s="832" t="s">
        <v>1140</v>
      </c>
      <c r="D188" s="832" t="s">
        <v>721</v>
      </c>
      <c r="E188" s="832" t="s">
        <v>1141</v>
      </c>
      <c r="F188" s="849"/>
      <c r="G188" s="849"/>
      <c r="H188" s="837">
        <v>0</v>
      </c>
      <c r="I188" s="849">
        <v>47</v>
      </c>
      <c r="J188" s="849">
        <v>14114.570000000003</v>
      </c>
      <c r="K188" s="837">
        <v>1</v>
      </c>
      <c r="L188" s="849">
        <v>47</v>
      </c>
      <c r="M188" s="850">
        <v>14114.570000000003</v>
      </c>
    </row>
    <row r="189" spans="1:13" ht="14.4" customHeight="1" x14ac:dyDescent="0.3">
      <c r="A189" s="831" t="s">
        <v>1283</v>
      </c>
      <c r="B189" s="832" t="s">
        <v>1139</v>
      </c>
      <c r="C189" s="832" t="s">
        <v>1704</v>
      </c>
      <c r="D189" s="832" t="s">
        <v>721</v>
      </c>
      <c r="E189" s="832" t="s">
        <v>1705</v>
      </c>
      <c r="F189" s="849"/>
      <c r="G189" s="849"/>
      <c r="H189" s="837">
        <v>0</v>
      </c>
      <c r="I189" s="849">
        <v>3</v>
      </c>
      <c r="J189" s="849">
        <v>1001.04</v>
      </c>
      <c r="K189" s="837">
        <v>1</v>
      </c>
      <c r="L189" s="849">
        <v>3</v>
      </c>
      <c r="M189" s="850">
        <v>1001.04</v>
      </c>
    </row>
    <row r="190" spans="1:13" ht="14.4" customHeight="1" x14ac:dyDescent="0.3">
      <c r="A190" s="831" t="s">
        <v>1283</v>
      </c>
      <c r="B190" s="832" t="s">
        <v>1139</v>
      </c>
      <c r="C190" s="832" t="s">
        <v>2477</v>
      </c>
      <c r="D190" s="832" t="s">
        <v>2478</v>
      </c>
      <c r="E190" s="832" t="s">
        <v>2479</v>
      </c>
      <c r="F190" s="849">
        <v>1</v>
      </c>
      <c r="G190" s="849">
        <v>333.68</v>
      </c>
      <c r="H190" s="837">
        <v>1</v>
      </c>
      <c r="I190" s="849"/>
      <c r="J190" s="849"/>
      <c r="K190" s="837">
        <v>0</v>
      </c>
      <c r="L190" s="849">
        <v>1</v>
      </c>
      <c r="M190" s="850">
        <v>333.68</v>
      </c>
    </row>
    <row r="191" spans="1:13" ht="14.4" customHeight="1" x14ac:dyDescent="0.3">
      <c r="A191" s="831" t="s">
        <v>1283</v>
      </c>
      <c r="B191" s="832" t="s">
        <v>2966</v>
      </c>
      <c r="C191" s="832" t="s">
        <v>1800</v>
      </c>
      <c r="D191" s="832" t="s">
        <v>1801</v>
      </c>
      <c r="E191" s="832" t="s">
        <v>1802</v>
      </c>
      <c r="F191" s="849">
        <v>1</v>
      </c>
      <c r="G191" s="849">
        <v>611.59</v>
      </c>
      <c r="H191" s="837">
        <v>1</v>
      </c>
      <c r="I191" s="849"/>
      <c r="J191" s="849"/>
      <c r="K191" s="837">
        <v>0</v>
      </c>
      <c r="L191" s="849">
        <v>1</v>
      </c>
      <c r="M191" s="850">
        <v>611.59</v>
      </c>
    </row>
    <row r="192" spans="1:13" ht="14.4" customHeight="1" x14ac:dyDescent="0.3">
      <c r="A192" s="831" t="s">
        <v>1283</v>
      </c>
      <c r="B192" s="832" t="s">
        <v>2966</v>
      </c>
      <c r="C192" s="832" t="s">
        <v>2330</v>
      </c>
      <c r="D192" s="832" t="s">
        <v>2331</v>
      </c>
      <c r="E192" s="832" t="s">
        <v>1511</v>
      </c>
      <c r="F192" s="849"/>
      <c r="G192" s="849"/>
      <c r="H192" s="837">
        <v>0</v>
      </c>
      <c r="I192" s="849">
        <v>1</v>
      </c>
      <c r="J192" s="849">
        <v>679.54</v>
      </c>
      <c r="K192" s="837">
        <v>1</v>
      </c>
      <c r="L192" s="849">
        <v>1</v>
      </c>
      <c r="M192" s="850">
        <v>679.54</v>
      </c>
    </row>
    <row r="193" spans="1:13" ht="14.4" customHeight="1" x14ac:dyDescent="0.3">
      <c r="A193" s="831" t="s">
        <v>1283</v>
      </c>
      <c r="B193" s="832" t="s">
        <v>2967</v>
      </c>
      <c r="C193" s="832" t="s">
        <v>1883</v>
      </c>
      <c r="D193" s="832" t="s">
        <v>1884</v>
      </c>
      <c r="E193" s="832" t="s">
        <v>1885</v>
      </c>
      <c r="F193" s="849"/>
      <c r="G193" s="849"/>
      <c r="H193" s="837">
        <v>0</v>
      </c>
      <c r="I193" s="849">
        <v>1</v>
      </c>
      <c r="J193" s="849">
        <v>126.27</v>
      </c>
      <c r="K193" s="837">
        <v>1</v>
      </c>
      <c r="L193" s="849">
        <v>1</v>
      </c>
      <c r="M193" s="850">
        <v>126.27</v>
      </c>
    </row>
    <row r="194" spans="1:13" ht="14.4" customHeight="1" x14ac:dyDescent="0.3">
      <c r="A194" s="831" t="s">
        <v>1283</v>
      </c>
      <c r="B194" s="832" t="s">
        <v>1154</v>
      </c>
      <c r="C194" s="832" t="s">
        <v>1157</v>
      </c>
      <c r="D194" s="832" t="s">
        <v>931</v>
      </c>
      <c r="E194" s="832" t="s">
        <v>1158</v>
      </c>
      <c r="F194" s="849"/>
      <c r="G194" s="849"/>
      <c r="H194" s="837">
        <v>0</v>
      </c>
      <c r="I194" s="849">
        <v>2</v>
      </c>
      <c r="J194" s="849">
        <v>308.72000000000003</v>
      </c>
      <c r="K194" s="837">
        <v>1</v>
      </c>
      <c r="L194" s="849">
        <v>2</v>
      </c>
      <c r="M194" s="850">
        <v>308.72000000000003</v>
      </c>
    </row>
    <row r="195" spans="1:13" ht="14.4" customHeight="1" x14ac:dyDescent="0.3">
      <c r="A195" s="831" t="s">
        <v>1283</v>
      </c>
      <c r="B195" s="832" t="s">
        <v>1154</v>
      </c>
      <c r="C195" s="832" t="s">
        <v>1159</v>
      </c>
      <c r="D195" s="832" t="s">
        <v>1160</v>
      </c>
      <c r="E195" s="832" t="s">
        <v>1161</v>
      </c>
      <c r="F195" s="849"/>
      <c r="G195" s="849"/>
      <c r="H195" s="837">
        <v>0</v>
      </c>
      <c r="I195" s="849">
        <v>2</v>
      </c>
      <c r="J195" s="849">
        <v>299.04000000000002</v>
      </c>
      <c r="K195" s="837">
        <v>1</v>
      </c>
      <c r="L195" s="849">
        <v>2</v>
      </c>
      <c r="M195" s="850">
        <v>299.04000000000002</v>
      </c>
    </row>
    <row r="196" spans="1:13" ht="14.4" customHeight="1" x14ac:dyDescent="0.3">
      <c r="A196" s="831" t="s">
        <v>1283</v>
      </c>
      <c r="B196" s="832" t="s">
        <v>1154</v>
      </c>
      <c r="C196" s="832" t="s">
        <v>1155</v>
      </c>
      <c r="D196" s="832" t="s">
        <v>931</v>
      </c>
      <c r="E196" s="832" t="s">
        <v>1156</v>
      </c>
      <c r="F196" s="849"/>
      <c r="G196" s="849"/>
      <c r="H196" s="837">
        <v>0</v>
      </c>
      <c r="I196" s="849">
        <v>1</v>
      </c>
      <c r="J196" s="849">
        <v>225.06</v>
      </c>
      <c r="K196" s="837">
        <v>1</v>
      </c>
      <c r="L196" s="849">
        <v>1</v>
      </c>
      <c r="M196" s="850">
        <v>225.06</v>
      </c>
    </row>
    <row r="197" spans="1:13" ht="14.4" customHeight="1" x14ac:dyDescent="0.3">
      <c r="A197" s="831" t="s">
        <v>1283</v>
      </c>
      <c r="B197" s="832" t="s">
        <v>1166</v>
      </c>
      <c r="C197" s="832" t="s">
        <v>1776</v>
      </c>
      <c r="D197" s="832" t="s">
        <v>1775</v>
      </c>
      <c r="E197" s="832" t="s">
        <v>958</v>
      </c>
      <c r="F197" s="849">
        <v>2</v>
      </c>
      <c r="G197" s="849">
        <v>341.04</v>
      </c>
      <c r="H197" s="837">
        <v>1</v>
      </c>
      <c r="I197" s="849"/>
      <c r="J197" s="849"/>
      <c r="K197" s="837">
        <v>0</v>
      </c>
      <c r="L197" s="849">
        <v>2</v>
      </c>
      <c r="M197" s="850">
        <v>341.04</v>
      </c>
    </row>
    <row r="198" spans="1:13" ht="14.4" customHeight="1" x14ac:dyDescent="0.3">
      <c r="A198" s="831" t="s">
        <v>1283</v>
      </c>
      <c r="B198" s="832" t="s">
        <v>1166</v>
      </c>
      <c r="C198" s="832" t="s">
        <v>1167</v>
      </c>
      <c r="D198" s="832" t="s">
        <v>1168</v>
      </c>
      <c r="E198" s="832" t="s">
        <v>958</v>
      </c>
      <c r="F198" s="849"/>
      <c r="G198" s="849"/>
      <c r="H198" s="837">
        <v>0</v>
      </c>
      <c r="I198" s="849">
        <v>21</v>
      </c>
      <c r="J198" s="849">
        <v>3580.92</v>
      </c>
      <c r="K198" s="837">
        <v>1</v>
      </c>
      <c r="L198" s="849">
        <v>21</v>
      </c>
      <c r="M198" s="850">
        <v>3580.92</v>
      </c>
    </row>
    <row r="199" spans="1:13" ht="14.4" customHeight="1" x14ac:dyDescent="0.3">
      <c r="A199" s="831" t="s">
        <v>1283</v>
      </c>
      <c r="B199" s="832" t="s">
        <v>2962</v>
      </c>
      <c r="C199" s="832" t="s">
        <v>2436</v>
      </c>
      <c r="D199" s="832" t="s">
        <v>2437</v>
      </c>
      <c r="E199" s="832" t="s">
        <v>1651</v>
      </c>
      <c r="F199" s="849"/>
      <c r="G199" s="849"/>
      <c r="H199" s="837">
        <v>0</v>
      </c>
      <c r="I199" s="849">
        <v>3</v>
      </c>
      <c r="J199" s="849">
        <v>359.1</v>
      </c>
      <c r="K199" s="837">
        <v>1</v>
      </c>
      <c r="L199" s="849">
        <v>3</v>
      </c>
      <c r="M199" s="850">
        <v>359.1</v>
      </c>
    </row>
    <row r="200" spans="1:13" ht="14.4" customHeight="1" x14ac:dyDescent="0.3">
      <c r="A200" s="831" t="s">
        <v>1283</v>
      </c>
      <c r="B200" s="832" t="s">
        <v>2960</v>
      </c>
      <c r="C200" s="832" t="s">
        <v>1662</v>
      </c>
      <c r="D200" s="832" t="s">
        <v>1415</v>
      </c>
      <c r="E200" s="832" t="s">
        <v>1663</v>
      </c>
      <c r="F200" s="849"/>
      <c r="G200" s="849"/>
      <c r="H200" s="837">
        <v>0</v>
      </c>
      <c r="I200" s="849">
        <v>1</v>
      </c>
      <c r="J200" s="849">
        <v>3818.86</v>
      </c>
      <c r="K200" s="837">
        <v>1</v>
      </c>
      <c r="L200" s="849">
        <v>1</v>
      </c>
      <c r="M200" s="850">
        <v>3818.86</v>
      </c>
    </row>
    <row r="201" spans="1:13" ht="14.4" customHeight="1" x14ac:dyDescent="0.3">
      <c r="A201" s="831" t="s">
        <v>1283</v>
      </c>
      <c r="B201" s="832" t="s">
        <v>1201</v>
      </c>
      <c r="C201" s="832" t="s">
        <v>2429</v>
      </c>
      <c r="D201" s="832" t="s">
        <v>2430</v>
      </c>
      <c r="E201" s="832" t="s">
        <v>1207</v>
      </c>
      <c r="F201" s="849">
        <v>2</v>
      </c>
      <c r="G201" s="849">
        <v>72.540000000000006</v>
      </c>
      <c r="H201" s="837">
        <v>1</v>
      </c>
      <c r="I201" s="849"/>
      <c r="J201" s="849"/>
      <c r="K201" s="837">
        <v>0</v>
      </c>
      <c r="L201" s="849">
        <v>2</v>
      </c>
      <c r="M201" s="850">
        <v>72.540000000000006</v>
      </c>
    </row>
    <row r="202" spans="1:13" ht="14.4" customHeight="1" x14ac:dyDescent="0.3">
      <c r="A202" s="831" t="s">
        <v>1283</v>
      </c>
      <c r="B202" s="832" t="s">
        <v>1201</v>
      </c>
      <c r="C202" s="832" t="s">
        <v>2431</v>
      </c>
      <c r="D202" s="832" t="s">
        <v>629</v>
      </c>
      <c r="E202" s="832" t="s">
        <v>1350</v>
      </c>
      <c r="F202" s="849"/>
      <c r="G202" s="849"/>
      <c r="H202" s="837">
        <v>0</v>
      </c>
      <c r="I202" s="849">
        <v>3</v>
      </c>
      <c r="J202" s="849">
        <v>65.28</v>
      </c>
      <c r="K202" s="837">
        <v>1</v>
      </c>
      <c r="L202" s="849">
        <v>3</v>
      </c>
      <c r="M202" s="850">
        <v>65.28</v>
      </c>
    </row>
    <row r="203" spans="1:13" ht="14.4" customHeight="1" x14ac:dyDescent="0.3">
      <c r="A203" s="831" t="s">
        <v>1283</v>
      </c>
      <c r="B203" s="832" t="s">
        <v>1208</v>
      </c>
      <c r="C203" s="832" t="s">
        <v>1209</v>
      </c>
      <c r="D203" s="832" t="s">
        <v>847</v>
      </c>
      <c r="E203" s="832" t="s">
        <v>848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1284</v>
      </c>
      <c r="B204" s="832" t="s">
        <v>1099</v>
      </c>
      <c r="C204" s="832" t="s">
        <v>1327</v>
      </c>
      <c r="D204" s="832" t="s">
        <v>1325</v>
      </c>
      <c r="E204" s="832" t="s">
        <v>1328</v>
      </c>
      <c r="F204" s="849"/>
      <c r="G204" s="849"/>
      <c r="H204" s="837">
        <v>0</v>
      </c>
      <c r="I204" s="849">
        <v>1</v>
      </c>
      <c r="J204" s="849">
        <v>490.89</v>
      </c>
      <c r="K204" s="837">
        <v>1</v>
      </c>
      <c r="L204" s="849">
        <v>1</v>
      </c>
      <c r="M204" s="850">
        <v>490.89</v>
      </c>
    </row>
    <row r="205" spans="1:13" ht="14.4" customHeight="1" x14ac:dyDescent="0.3">
      <c r="A205" s="831" t="s">
        <v>1284</v>
      </c>
      <c r="B205" s="832" t="s">
        <v>1139</v>
      </c>
      <c r="C205" s="832" t="s">
        <v>1140</v>
      </c>
      <c r="D205" s="832" t="s">
        <v>721</v>
      </c>
      <c r="E205" s="832" t="s">
        <v>1141</v>
      </c>
      <c r="F205" s="849"/>
      <c r="G205" s="849"/>
      <c r="H205" s="837">
        <v>0</v>
      </c>
      <c r="I205" s="849">
        <v>2</v>
      </c>
      <c r="J205" s="849">
        <v>600.62</v>
      </c>
      <c r="K205" s="837">
        <v>1</v>
      </c>
      <c r="L205" s="849">
        <v>2</v>
      </c>
      <c r="M205" s="850">
        <v>600.62</v>
      </c>
    </row>
    <row r="206" spans="1:13" ht="14.4" customHeight="1" x14ac:dyDescent="0.3">
      <c r="A206" s="831" t="s">
        <v>1284</v>
      </c>
      <c r="B206" s="832" t="s">
        <v>1154</v>
      </c>
      <c r="C206" s="832" t="s">
        <v>1157</v>
      </c>
      <c r="D206" s="832" t="s">
        <v>931</v>
      </c>
      <c r="E206" s="832" t="s">
        <v>1158</v>
      </c>
      <c r="F206" s="849"/>
      <c r="G206" s="849"/>
      <c r="H206" s="837">
        <v>0</v>
      </c>
      <c r="I206" s="849">
        <v>2</v>
      </c>
      <c r="J206" s="849">
        <v>308.72000000000003</v>
      </c>
      <c r="K206" s="837">
        <v>1</v>
      </c>
      <c r="L206" s="849">
        <v>2</v>
      </c>
      <c r="M206" s="850">
        <v>308.72000000000003</v>
      </c>
    </row>
    <row r="207" spans="1:13" ht="14.4" customHeight="1" x14ac:dyDescent="0.3">
      <c r="A207" s="831" t="s">
        <v>1284</v>
      </c>
      <c r="B207" s="832" t="s">
        <v>1154</v>
      </c>
      <c r="C207" s="832" t="s">
        <v>1155</v>
      </c>
      <c r="D207" s="832" t="s">
        <v>931</v>
      </c>
      <c r="E207" s="832" t="s">
        <v>1156</v>
      </c>
      <c r="F207" s="849"/>
      <c r="G207" s="849"/>
      <c r="H207" s="837">
        <v>0</v>
      </c>
      <c r="I207" s="849">
        <v>4</v>
      </c>
      <c r="J207" s="849">
        <v>900.24</v>
      </c>
      <c r="K207" s="837">
        <v>1</v>
      </c>
      <c r="L207" s="849">
        <v>4</v>
      </c>
      <c r="M207" s="850">
        <v>900.24</v>
      </c>
    </row>
    <row r="208" spans="1:13" ht="14.4" customHeight="1" x14ac:dyDescent="0.3">
      <c r="A208" s="831" t="s">
        <v>1284</v>
      </c>
      <c r="B208" s="832" t="s">
        <v>1208</v>
      </c>
      <c r="C208" s="832" t="s">
        <v>1209</v>
      </c>
      <c r="D208" s="832" t="s">
        <v>847</v>
      </c>
      <c r="E208" s="832" t="s">
        <v>848</v>
      </c>
      <c r="F208" s="849"/>
      <c r="G208" s="849"/>
      <c r="H208" s="837"/>
      <c r="I208" s="849">
        <v>5</v>
      </c>
      <c r="J208" s="849">
        <v>0</v>
      </c>
      <c r="K208" s="837"/>
      <c r="L208" s="849">
        <v>5</v>
      </c>
      <c r="M208" s="850">
        <v>0</v>
      </c>
    </row>
    <row r="209" spans="1:13" ht="14.4" customHeight="1" x14ac:dyDescent="0.3">
      <c r="A209" s="831" t="s">
        <v>1284</v>
      </c>
      <c r="B209" s="832" t="s">
        <v>2978</v>
      </c>
      <c r="C209" s="832" t="s">
        <v>2116</v>
      </c>
      <c r="D209" s="832" t="s">
        <v>2117</v>
      </c>
      <c r="E209" s="832" t="s">
        <v>2118</v>
      </c>
      <c r="F209" s="849"/>
      <c r="G209" s="849"/>
      <c r="H209" s="837">
        <v>0</v>
      </c>
      <c r="I209" s="849">
        <v>1</v>
      </c>
      <c r="J209" s="849">
        <v>544.38</v>
      </c>
      <c r="K209" s="837">
        <v>1</v>
      </c>
      <c r="L209" s="849">
        <v>1</v>
      </c>
      <c r="M209" s="850">
        <v>544.38</v>
      </c>
    </row>
    <row r="210" spans="1:13" ht="14.4" customHeight="1" x14ac:dyDescent="0.3">
      <c r="A210" s="831" t="s">
        <v>1285</v>
      </c>
      <c r="B210" s="832" t="s">
        <v>2961</v>
      </c>
      <c r="C210" s="832" t="s">
        <v>1694</v>
      </c>
      <c r="D210" s="832" t="s">
        <v>1695</v>
      </c>
      <c r="E210" s="832" t="s">
        <v>1511</v>
      </c>
      <c r="F210" s="849"/>
      <c r="G210" s="849"/>
      <c r="H210" s="837">
        <v>0</v>
      </c>
      <c r="I210" s="849">
        <v>3</v>
      </c>
      <c r="J210" s="849">
        <v>4629.78</v>
      </c>
      <c r="K210" s="837">
        <v>1</v>
      </c>
      <c r="L210" s="849">
        <v>3</v>
      </c>
      <c r="M210" s="850">
        <v>4629.78</v>
      </c>
    </row>
    <row r="211" spans="1:13" ht="14.4" customHeight="1" x14ac:dyDescent="0.3">
      <c r="A211" s="831" t="s">
        <v>1285</v>
      </c>
      <c r="B211" s="832" t="s">
        <v>1139</v>
      </c>
      <c r="C211" s="832" t="s">
        <v>1515</v>
      </c>
      <c r="D211" s="832" t="s">
        <v>1516</v>
      </c>
      <c r="E211" s="832" t="s">
        <v>1517</v>
      </c>
      <c r="F211" s="849">
        <v>2</v>
      </c>
      <c r="G211" s="849">
        <v>667.36</v>
      </c>
      <c r="H211" s="837">
        <v>1</v>
      </c>
      <c r="I211" s="849"/>
      <c r="J211" s="849"/>
      <c r="K211" s="837">
        <v>0</v>
      </c>
      <c r="L211" s="849">
        <v>2</v>
      </c>
      <c r="M211" s="850">
        <v>667.36</v>
      </c>
    </row>
    <row r="212" spans="1:13" ht="14.4" customHeight="1" x14ac:dyDescent="0.3">
      <c r="A212" s="831" t="s">
        <v>1285</v>
      </c>
      <c r="B212" s="832" t="s">
        <v>1139</v>
      </c>
      <c r="C212" s="832" t="s">
        <v>1140</v>
      </c>
      <c r="D212" s="832" t="s">
        <v>721</v>
      </c>
      <c r="E212" s="832" t="s">
        <v>1141</v>
      </c>
      <c r="F212" s="849"/>
      <c r="G212" s="849"/>
      <c r="H212" s="837">
        <v>0</v>
      </c>
      <c r="I212" s="849">
        <v>4</v>
      </c>
      <c r="J212" s="849">
        <v>1201.24</v>
      </c>
      <c r="K212" s="837">
        <v>1</v>
      </c>
      <c r="L212" s="849">
        <v>4</v>
      </c>
      <c r="M212" s="850">
        <v>1201.24</v>
      </c>
    </row>
    <row r="213" spans="1:13" ht="14.4" customHeight="1" x14ac:dyDescent="0.3">
      <c r="A213" s="831" t="s">
        <v>1285</v>
      </c>
      <c r="B213" s="832" t="s">
        <v>1154</v>
      </c>
      <c r="C213" s="832" t="s">
        <v>1157</v>
      </c>
      <c r="D213" s="832" t="s">
        <v>931</v>
      </c>
      <c r="E213" s="832" t="s">
        <v>1158</v>
      </c>
      <c r="F213" s="849"/>
      <c r="G213" s="849"/>
      <c r="H213" s="837">
        <v>0</v>
      </c>
      <c r="I213" s="849">
        <v>11</v>
      </c>
      <c r="J213" s="849">
        <v>1697.96</v>
      </c>
      <c r="K213" s="837">
        <v>1</v>
      </c>
      <c r="L213" s="849">
        <v>11</v>
      </c>
      <c r="M213" s="850">
        <v>1697.96</v>
      </c>
    </row>
    <row r="214" spans="1:13" ht="14.4" customHeight="1" x14ac:dyDescent="0.3">
      <c r="A214" s="831" t="s">
        <v>1285</v>
      </c>
      <c r="B214" s="832" t="s">
        <v>1154</v>
      </c>
      <c r="C214" s="832" t="s">
        <v>1159</v>
      </c>
      <c r="D214" s="832" t="s">
        <v>1160</v>
      </c>
      <c r="E214" s="832" t="s">
        <v>1161</v>
      </c>
      <c r="F214" s="849"/>
      <c r="G214" s="849"/>
      <c r="H214" s="837">
        <v>0</v>
      </c>
      <c r="I214" s="849">
        <v>1</v>
      </c>
      <c r="J214" s="849">
        <v>149.52000000000001</v>
      </c>
      <c r="K214" s="837">
        <v>1</v>
      </c>
      <c r="L214" s="849">
        <v>1</v>
      </c>
      <c r="M214" s="850">
        <v>149.52000000000001</v>
      </c>
    </row>
    <row r="215" spans="1:13" ht="14.4" customHeight="1" x14ac:dyDescent="0.3">
      <c r="A215" s="831" t="s">
        <v>1285</v>
      </c>
      <c r="B215" s="832" t="s">
        <v>1166</v>
      </c>
      <c r="C215" s="832" t="s">
        <v>1774</v>
      </c>
      <c r="D215" s="832" t="s">
        <v>1775</v>
      </c>
      <c r="E215" s="832" t="s">
        <v>1420</v>
      </c>
      <c r="F215" s="849">
        <v>1</v>
      </c>
      <c r="G215" s="849">
        <v>85.27</v>
      </c>
      <c r="H215" s="837">
        <v>1</v>
      </c>
      <c r="I215" s="849"/>
      <c r="J215" s="849"/>
      <c r="K215" s="837">
        <v>0</v>
      </c>
      <c r="L215" s="849">
        <v>1</v>
      </c>
      <c r="M215" s="850">
        <v>85.27</v>
      </c>
    </row>
    <row r="216" spans="1:13" ht="14.4" customHeight="1" x14ac:dyDescent="0.3">
      <c r="A216" s="831" t="s">
        <v>1285</v>
      </c>
      <c r="B216" s="832" t="s">
        <v>1166</v>
      </c>
      <c r="C216" s="832" t="s">
        <v>1776</v>
      </c>
      <c r="D216" s="832" t="s">
        <v>1775</v>
      </c>
      <c r="E216" s="832" t="s">
        <v>958</v>
      </c>
      <c r="F216" s="849">
        <v>1</v>
      </c>
      <c r="G216" s="849">
        <v>170.52</v>
      </c>
      <c r="H216" s="837">
        <v>1</v>
      </c>
      <c r="I216" s="849"/>
      <c r="J216" s="849"/>
      <c r="K216" s="837">
        <v>0</v>
      </c>
      <c r="L216" s="849">
        <v>1</v>
      </c>
      <c r="M216" s="850">
        <v>170.52</v>
      </c>
    </row>
    <row r="217" spans="1:13" ht="14.4" customHeight="1" x14ac:dyDescent="0.3">
      <c r="A217" s="831" t="s">
        <v>1285</v>
      </c>
      <c r="B217" s="832" t="s">
        <v>1166</v>
      </c>
      <c r="C217" s="832" t="s">
        <v>1167</v>
      </c>
      <c r="D217" s="832" t="s">
        <v>1168</v>
      </c>
      <c r="E217" s="832" t="s">
        <v>958</v>
      </c>
      <c r="F217" s="849"/>
      <c r="G217" s="849"/>
      <c r="H217" s="837">
        <v>0</v>
      </c>
      <c r="I217" s="849">
        <v>1</v>
      </c>
      <c r="J217" s="849">
        <v>170.52</v>
      </c>
      <c r="K217" s="837">
        <v>1</v>
      </c>
      <c r="L217" s="849">
        <v>1</v>
      </c>
      <c r="M217" s="850">
        <v>170.52</v>
      </c>
    </row>
    <row r="218" spans="1:13" ht="14.4" customHeight="1" x14ac:dyDescent="0.3">
      <c r="A218" s="831" t="s">
        <v>1285</v>
      </c>
      <c r="B218" s="832" t="s">
        <v>1166</v>
      </c>
      <c r="C218" s="832" t="s">
        <v>1362</v>
      </c>
      <c r="D218" s="832" t="s">
        <v>1168</v>
      </c>
      <c r="E218" s="832" t="s">
        <v>1363</v>
      </c>
      <c r="F218" s="849"/>
      <c r="G218" s="849"/>
      <c r="H218" s="837">
        <v>0</v>
      </c>
      <c r="I218" s="849">
        <v>1</v>
      </c>
      <c r="J218" s="849">
        <v>272.83</v>
      </c>
      <c r="K218" s="837">
        <v>1</v>
      </c>
      <c r="L218" s="849">
        <v>1</v>
      </c>
      <c r="M218" s="850">
        <v>272.83</v>
      </c>
    </row>
    <row r="219" spans="1:13" ht="14.4" customHeight="1" x14ac:dyDescent="0.3">
      <c r="A219" s="831" t="s">
        <v>1285</v>
      </c>
      <c r="B219" s="832" t="s">
        <v>1201</v>
      </c>
      <c r="C219" s="832" t="s">
        <v>2507</v>
      </c>
      <c r="D219" s="832" t="s">
        <v>2430</v>
      </c>
      <c r="E219" s="832" t="s">
        <v>2508</v>
      </c>
      <c r="F219" s="849">
        <v>1</v>
      </c>
      <c r="G219" s="849">
        <v>121.75</v>
      </c>
      <c r="H219" s="837">
        <v>1</v>
      </c>
      <c r="I219" s="849"/>
      <c r="J219" s="849"/>
      <c r="K219" s="837">
        <v>0</v>
      </c>
      <c r="L219" s="849">
        <v>1</v>
      </c>
      <c r="M219" s="850">
        <v>121.75</v>
      </c>
    </row>
    <row r="220" spans="1:13" ht="14.4" customHeight="1" x14ac:dyDescent="0.3">
      <c r="A220" s="831" t="s">
        <v>1285</v>
      </c>
      <c r="B220" s="832" t="s">
        <v>1208</v>
      </c>
      <c r="C220" s="832" t="s">
        <v>1209</v>
      </c>
      <c r="D220" s="832" t="s">
        <v>847</v>
      </c>
      <c r="E220" s="832" t="s">
        <v>848</v>
      </c>
      <c r="F220" s="849"/>
      <c r="G220" s="849"/>
      <c r="H220" s="837"/>
      <c r="I220" s="849">
        <v>6</v>
      </c>
      <c r="J220" s="849">
        <v>0</v>
      </c>
      <c r="K220" s="837"/>
      <c r="L220" s="849">
        <v>6</v>
      </c>
      <c r="M220" s="850">
        <v>0</v>
      </c>
    </row>
    <row r="221" spans="1:13" ht="14.4" customHeight="1" x14ac:dyDescent="0.3">
      <c r="A221" s="831" t="s">
        <v>1285</v>
      </c>
      <c r="B221" s="832" t="s">
        <v>1223</v>
      </c>
      <c r="C221" s="832" t="s">
        <v>2515</v>
      </c>
      <c r="D221" s="832" t="s">
        <v>2516</v>
      </c>
      <c r="E221" s="832" t="s">
        <v>2517</v>
      </c>
      <c r="F221" s="849">
        <v>2</v>
      </c>
      <c r="G221" s="849">
        <v>492.78</v>
      </c>
      <c r="H221" s="837">
        <v>1</v>
      </c>
      <c r="I221" s="849"/>
      <c r="J221" s="849"/>
      <c r="K221" s="837">
        <v>0</v>
      </c>
      <c r="L221" s="849">
        <v>2</v>
      </c>
      <c r="M221" s="850">
        <v>492.78</v>
      </c>
    </row>
    <row r="222" spans="1:13" ht="14.4" customHeight="1" x14ac:dyDescent="0.3">
      <c r="A222" s="831" t="s">
        <v>1285</v>
      </c>
      <c r="B222" s="832" t="s">
        <v>2981</v>
      </c>
      <c r="C222" s="832" t="s">
        <v>2526</v>
      </c>
      <c r="D222" s="832" t="s">
        <v>2527</v>
      </c>
      <c r="E222" s="832" t="s">
        <v>2528</v>
      </c>
      <c r="F222" s="849"/>
      <c r="G222" s="849"/>
      <c r="H222" s="837">
        <v>0</v>
      </c>
      <c r="I222" s="849">
        <v>2</v>
      </c>
      <c r="J222" s="849">
        <v>1981.98</v>
      </c>
      <c r="K222" s="837">
        <v>1</v>
      </c>
      <c r="L222" s="849">
        <v>2</v>
      </c>
      <c r="M222" s="850">
        <v>1981.98</v>
      </c>
    </row>
    <row r="223" spans="1:13" ht="14.4" customHeight="1" x14ac:dyDescent="0.3">
      <c r="A223" s="831" t="s">
        <v>1286</v>
      </c>
      <c r="B223" s="832" t="s">
        <v>1099</v>
      </c>
      <c r="C223" s="832" t="s">
        <v>1327</v>
      </c>
      <c r="D223" s="832" t="s">
        <v>1325</v>
      </c>
      <c r="E223" s="832" t="s">
        <v>1328</v>
      </c>
      <c r="F223" s="849"/>
      <c r="G223" s="849"/>
      <c r="H223" s="837">
        <v>0</v>
      </c>
      <c r="I223" s="849">
        <v>1</v>
      </c>
      <c r="J223" s="849">
        <v>490.89</v>
      </c>
      <c r="K223" s="837">
        <v>1</v>
      </c>
      <c r="L223" s="849">
        <v>1</v>
      </c>
      <c r="M223" s="850">
        <v>490.89</v>
      </c>
    </row>
    <row r="224" spans="1:13" ht="14.4" customHeight="1" x14ac:dyDescent="0.3">
      <c r="A224" s="831" t="s">
        <v>1286</v>
      </c>
      <c r="B224" s="832" t="s">
        <v>1099</v>
      </c>
      <c r="C224" s="832" t="s">
        <v>2105</v>
      </c>
      <c r="D224" s="832" t="s">
        <v>1325</v>
      </c>
      <c r="E224" s="832" t="s">
        <v>2106</v>
      </c>
      <c r="F224" s="849">
        <v>1</v>
      </c>
      <c r="G224" s="849">
        <v>147.26</v>
      </c>
      <c r="H224" s="837">
        <v>1</v>
      </c>
      <c r="I224" s="849"/>
      <c r="J224" s="849"/>
      <c r="K224" s="837">
        <v>0</v>
      </c>
      <c r="L224" s="849">
        <v>1</v>
      </c>
      <c r="M224" s="850">
        <v>147.26</v>
      </c>
    </row>
    <row r="225" spans="1:13" ht="14.4" customHeight="1" x14ac:dyDescent="0.3">
      <c r="A225" s="831" t="s">
        <v>1286</v>
      </c>
      <c r="B225" s="832" t="s">
        <v>2982</v>
      </c>
      <c r="C225" s="832" t="s">
        <v>2558</v>
      </c>
      <c r="D225" s="832" t="s">
        <v>2559</v>
      </c>
      <c r="E225" s="832" t="s">
        <v>2560</v>
      </c>
      <c r="F225" s="849">
        <v>1</v>
      </c>
      <c r="G225" s="849">
        <v>393.94</v>
      </c>
      <c r="H225" s="837">
        <v>1</v>
      </c>
      <c r="I225" s="849"/>
      <c r="J225" s="849"/>
      <c r="K225" s="837">
        <v>0</v>
      </c>
      <c r="L225" s="849">
        <v>1</v>
      </c>
      <c r="M225" s="850">
        <v>393.94</v>
      </c>
    </row>
    <row r="226" spans="1:13" ht="14.4" customHeight="1" x14ac:dyDescent="0.3">
      <c r="A226" s="831" t="s">
        <v>1286</v>
      </c>
      <c r="B226" s="832" t="s">
        <v>1139</v>
      </c>
      <c r="C226" s="832" t="s">
        <v>1140</v>
      </c>
      <c r="D226" s="832" t="s">
        <v>721</v>
      </c>
      <c r="E226" s="832" t="s">
        <v>1141</v>
      </c>
      <c r="F226" s="849"/>
      <c r="G226" s="849"/>
      <c r="H226" s="837">
        <v>0</v>
      </c>
      <c r="I226" s="849">
        <v>8</v>
      </c>
      <c r="J226" s="849">
        <v>2402.48</v>
      </c>
      <c r="K226" s="837">
        <v>1</v>
      </c>
      <c r="L226" s="849">
        <v>8</v>
      </c>
      <c r="M226" s="850">
        <v>2402.48</v>
      </c>
    </row>
    <row r="227" spans="1:13" ht="14.4" customHeight="1" x14ac:dyDescent="0.3">
      <c r="A227" s="831" t="s">
        <v>1286</v>
      </c>
      <c r="B227" s="832" t="s">
        <v>1139</v>
      </c>
      <c r="C227" s="832" t="s">
        <v>1704</v>
      </c>
      <c r="D227" s="832" t="s">
        <v>721</v>
      </c>
      <c r="E227" s="832" t="s">
        <v>1705</v>
      </c>
      <c r="F227" s="849"/>
      <c r="G227" s="849"/>
      <c r="H227" s="837">
        <v>0</v>
      </c>
      <c r="I227" s="849">
        <v>5</v>
      </c>
      <c r="J227" s="849">
        <v>1668.4</v>
      </c>
      <c r="K227" s="837">
        <v>1</v>
      </c>
      <c r="L227" s="849">
        <v>5</v>
      </c>
      <c r="M227" s="850">
        <v>1668.4</v>
      </c>
    </row>
    <row r="228" spans="1:13" ht="14.4" customHeight="1" x14ac:dyDescent="0.3">
      <c r="A228" s="831" t="s">
        <v>1286</v>
      </c>
      <c r="B228" s="832" t="s">
        <v>1154</v>
      </c>
      <c r="C228" s="832" t="s">
        <v>1157</v>
      </c>
      <c r="D228" s="832" t="s">
        <v>931</v>
      </c>
      <c r="E228" s="832" t="s">
        <v>1158</v>
      </c>
      <c r="F228" s="849"/>
      <c r="G228" s="849"/>
      <c r="H228" s="837">
        <v>0</v>
      </c>
      <c r="I228" s="849">
        <v>3</v>
      </c>
      <c r="J228" s="849">
        <v>463.08000000000004</v>
      </c>
      <c r="K228" s="837">
        <v>1</v>
      </c>
      <c r="L228" s="849">
        <v>3</v>
      </c>
      <c r="M228" s="850">
        <v>463.08000000000004</v>
      </c>
    </row>
    <row r="229" spans="1:13" ht="14.4" customHeight="1" x14ac:dyDescent="0.3">
      <c r="A229" s="831" t="s">
        <v>1286</v>
      </c>
      <c r="B229" s="832" t="s">
        <v>1166</v>
      </c>
      <c r="C229" s="832" t="s">
        <v>2872</v>
      </c>
      <c r="D229" s="832" t="s">
        <v>1775</v>
      </c>
      <c r="E229" s="832" t="s">
        <v>2873</v>
      </c>
      <c r="F229" s="849">
        <v>1</v>
      </c>
      <c r="G229" s="849">
        <v>42.63</v>
      </c>
      <c r="H229" s="837">
        <v>1</v>
      </c>
      <c r="I229" s="849"/>
      <c r="J229" s="849"/>
      <c r="K229" s="837">
        <v>0</v>
      </c>
      <c r="L229" s="849">
        <v>1</v>
      </c>
      <c r="M229" s="850">
        <v>42.63</v>
      </c>
    </row>
    <row r="230" spans="1:13" ht="14.4" customHeight="1" x14ac:dyDescent="0.3">
      <c r="A230" s="831" t="s">
        <v>1286</v>
      </c>
      <c r="B230" s="832" t="s">
        <v>1201</v>
      </c>
      <c r="C230" s="832" t="s">
        <v>2529</v>
      </c>
      <c r="D230" s="832" t="s">
        <v>2430</v>
      </c>
      <c r="E230" s="832" t="s">
        <v>630</v>
      </c>
      <c r="F230" s="849">
        <v>3</v>
      </c>
      <c r="G230" s="849">
        <v>195.84</v>
      </c>
      <c r="H230" s="837">
        <v>1</v>
      </c>
      <c r="I230" s="849"/>
      <c r="J230" s="849"/>
      <c r="K230" s="837">
        <v>0</v>
      </c>
      <c r="L230" s="849">
        <v>3</v>
      </c>
      <c r="M230" s="850">
        <v>195.84</v>
      </c>
    </row>
    <row r="231" spans="1:13" ht="14.4" customHeight="1" x14ac:dyDescent="0.3">
      <c r="A231" s="831" t="s">
        <v>1286</v>
      </c>
      <c r="B231" s="832" t="s">
        <v>1201</v>
      </c>
      <c r="C231" s="832" t="s">
        <v>2429</v>
      </c>
      <c r="D231" s="832" t="s">
        <v>2430</v>
      </c>
      <c r="E231" s="832" t="s">
        <v>1207</v>
      </c>
      <c r="F231" s="849">
        <v>2</v>
      </c>
      <c r="G231" s="849">
        <v>72.540000000000006</v>
      </c>
      <c r="H231" s="837">
        <v>1</v>
      </c>
      <c r="I231" s="849"/>
      <c r="J231" s="849"/>
      <c r="K231" s="837">
        <v>0</v>
      </c>
      <c r="L231" s="849">
        <v>2</v>
      </c>
      <c r="M231" s="850">
        <v>72.540000000000006</v>
      </c>
    </row>
    <row r="232" spans="1:13" ht="14.4" customHeight="1" x14ac:dyDescent="0.3">
      <c r="A232" s="831" t="s">
        <v>1286</v>
      </c>
      <c r="B232" s="832" t="s">
        <v>1201</v>
      </c>
      <c r="C232" s="832" t="s">
        <v>1916</v>
      </c>
      <c r="D232" s="832" t="s">
        <v>629</v>
      </c>
      <c r="E232" s="832" t="s">
        <v>1205</v>
      </c>
      <c r="F232" s="849"/>
      <c r="G232" s="849"/>
      <c r="H232" s="837">
        <v>0</v>
      </c>
      <c r="I232" s="849">
        <v>1</v>
      </c>
      <c r="J232" s="849">
        <v>72.55</v>
      </c>
      <c r="K232" s="837">
        <v>1</v>
      </c>
      <c r="L232" s="849">
        <v>1</v>
      </c>
      <c r="M232" s="850">
        <v>72.55</v>
      </c>
    </row>
    <row r="233" spans="1:13" ht="14.4" customHeight="1" x14ac:dyDescent="0.3">
      <c r="A233" s="831" t="s">
        <v>1286</v>
      </c>
      <c r="B233" s="832" t="s">
        <v>1220</v>
      </c>
      <c r="C233" s="832" t="s">
        <v>1221</v>
      </c>
      <c r="D233" s="832" t="s">
        <v>910</v>
      </c>
      <c r="E233" s="832" t="s">
        <v>1222</v>
      </c>
      <c r="F233" s="849"/>
      <c r="G233" s="849"/>
      <c r="H233" s="837"/>
      <c r="I233" s="849">
        <v>6</v>
      </c>
      <c r="J233" s="849">
        <v>0</v>
      </c>
      <c r="K233" s="837"/>
      <c r="L233" s="849">
        <v>6</v>
      </c>
      <c r="M233" s="850">
        <v>0</v>
      </c>
    </row>
    <row r="234" spans="1:13" ht="14.4" customHeight="1" x14ac:dyDescent="0.3">
      <c r="A234" s="831" t="s">
        <v>1286</v>
      </c>
      <c r="B234" s="832" t="s">
        <v>2969</v>
      </c>
      <c r="C234" s="832" t="s">
        <v>2530</v>
      </c>
      <c r="D234" s="832" t="s">
        <v>2531</v>
      </c>
      <c r="E234" s="832" t="s">
        <v>2532</v>
      </c>
      <c r="F234" s="849"/>
      <c r="G234" s="849"/>
      <c r="H234" s="837">
        <v>0</v>
      </c>
      <c r="I234" s="849">
        <v>2</v>
      </c>
      <c r="J234" s="849">
        <v>259.5</v>
      </c>
      <c r="K234" s="837">
        <v>1</v>
      </c>
      <c r="L234" s="849">
        <v>2</v>
      </c>
      <c r="M234" s="850">
        <v>259.5</v>
      </c>
    </row>
    <row r="235" spans="1:13" ht="14.4" customHeight="1" x14ac:dyDescent="0.3">
      <c r="A235" s="831" t="s">
        <v>1286</v>
      </c>
      <c r="B235" s="832" t="s">
        <v>2969</v>
      </c>
      <c r="C235" s="832" t="s">
        <v>2533</v>
      </c>
      <c r="D235" s="832" t="s">
        <v>1919</v>
      </c>
      <c r="E235" s="832" t="s">
        <v>1920</v>
      </c>
      <c r="F235" s="849"/>
      <c r="G235" s="849"/>
      <c r="H235" s="837">
        <v>0</v>
      </c>
      <c r="I235" s="849">
        <v>2</v>
      </c>
      <c r="J235" s="849">
        <v>207.6</v>
      </c>
      <c r="K235" s="837">
        <v>1</v>
      </c>
      <c r="L235" s="849">
        <v>2</v>
      </c>
      <c r="M235" s="850">
        <v>207.6</v>
      </c>
    </row>
    <row r="236" spans="1:13" ht="14.4" customHeight="1" x14ac:dyDescent="0.3">
      <c r="A236" s="831" t="s">
        <v>1286</v>
      </c>
      <c r="B236" s="832" t="s">
        <v>1229</v>
      </c>
      <c r="C236" s="832" t="s">
        <v>1230</v>
      </c>
      <c r="D236" s="832" t="s">
        <v>906</v>
      </c>
      <c r="E236" s="832" t="s">
        <v>1231</v>
      </c>
      <c r="F236" s="849"/>
      <c r="G236" s="849"/>
      <c r="H236" s="837">
        <v>0</v>
      </c>
      <c r="I236" s="849">
        <v>2</v>
      </c>
      <c r="J236" s="849">
        <v>235.1</v>
      </c>
      <c r="K236" s="837">
        <v>1</v>
      </c>
      <c r="L236" s="849">
        <v>2</v>
      </c>
      <c r="M236" s="850">
        <v>235.1</v>
      </c>
    </row>
    <row r="237" spans="1:13" ht="14.4" customHeight="1" x14ac:dyDescent="0.3">
      <c r="A237" s="831" t="s">
        <v>1286</v>
      </c>
      <c r="B237" s="832" t="s">
        <v>1087</v>
      </c>
      <c r="C237" s="832" t="s">
        <v>1088</v>
      </c>
      <c r="D237" s="832" t="s">
        <v>1089</v>
      </c>
      <c r="E237" s="832" t="s">
        <v>1090</v>
      </c>
      <c r="F237" s="849"/>
      <c r="G237" s="849"/>
      <c r="H237" s="837">
        <v>0</v>
      </c>
      <c r="I237" s="849">
        <v>1</v>
      </c>
      <c r="J237" s="849">
        <v>165.63</v>
      </c>
      <c r="K237" s="837">
        <v>1</v>
      </c>
      <c r="L237" s="849">
        <v>1</v>
      </c>
      <c r="M237" s="850">
        <v>165.63</v>
      </c>
    </row>
    <row r="238" spans="1:13" ht="14.4" customHeight="1" x14ac:dyDescent="0.3">
      <c r="A238" s="831" t="s">
        <v>1286</v>
      </c>
      <c r="B238" s="832" t="s">
        <v>2983</v>
      </c>
      <c r="C238" s="832" t="s">
        <v>2566</v>
      </c>
      <c r="D238" s="832" t="s">
        <v>2567</v>
      </c>
      <c r="E238" s="832" t="s">
        <v>2568</v>
      </c>
      <c r="F238" s="849"/>
      <c r="G238" s="849"/>
      <c r="H238" s="837">
        <v>0</v>
      </c>
      <c r="I238" s="849">
        <v>4</v>
      </c>
      <c r="J238" s="849">
        <v>201.28</v>
      </c>
      <c r="K238" s="837">
        <v>1</v>
      </c>
      <c r="L238" s="849">
        <v>4</v>
      </c>
      <c r="M238" s="850">
        <v>201.28</v>
      </c>
    </row>
    <row r="239" spans="1:13" ht="14.4" customHeight="1" x14ac:dyDescent="0.3">
      <c r="A239" s="831" t="s">
        <v>1287</v>
      </c>
      <c r="B239" s="832" t="s">
        <v>1099</v>
      </c>
      <c r="C239" s="832" t="s">
        <v>1327</v>
      </c>
      <c r="D239" s="832" t="s">
        <v>1325</v>
      </c>
      <c r="E239" s="832" t="s">
        <v>1328</v>
      </c>
      <c r="F239" s="849"/>
      <c r="G239" s="849"/>
      <c r="H239" s="837">
        <v>0</v>
      </c>
      <c r="I239" s="849">
        <v>1</v>
      </c>
      <c r="J239" s="849">
        <v>490.89</v>
      </c>
      <c r="K239" s="837">
        <v>1</v>
      </c>
      <c r="L239" s="849">
        <v>1</v>
      </c>
      <c r="M239" s="850">
        <v>490.89</v>
      </c>
    </row>
    <row r="240" spans="1:13" ht="14.4" customHeight="1" x14ac:dyDescent="0.3">
      <c r="A240" s="831" t="s">
        <v>1287</v>
      </c>
      <c r="B240" s="832" t="s">
        <v>2984</v>
      </c>
      <c r="C240" s="832" t="s">
        <v>2584</v>
      </c>
      <c r="D240" s="832" t="s">
        <v>2585</v>
      </c>
      <c r="E240" s="832" t="s">
        <v>2586</v>
      </c>
      <c r="F240" s="849"/>
      <c r="G240" s="849"/>
      <c r="H240" s="837">
        <v>0</v>
      </c>
      <c r="I240" s="849">
        <v>1</v>
      </c>
      <c r="J240" s="849">
        <v>351.48</v>
      </c>
      <c r="K240" s="837">
        <v>1</v>
      </c>
      <c r="L240" s="849">
        <v>1</v>
      </c>
      <c r="M240" s="850">
        <v>351.48</v>
      </c>
    </row>
    <row r="241" spans="1:13" ht="14.4" customHeight="1" x14ac:dyDescent="0.3">
      <c r="A241" s="831" t="s">
        <v>1287</v>
      </c>
      <c r="B241" s="832" t="s">
        <v>2961</v>
      </c>
      <c r="C241" s="832" t="s">
        <v>2597</v>
      </c>
      <c r="D241" s="832" t="s">
        <v>2598</v>
      </c>
      <c r="E241" s="832" t="s">
        <v>2599</v>
      </c>
      <c r="F241" s="849">
        <v>1</v>
      </c>
      <c r="G241" s="849">
        <v>3086.53</v>
      </c>
      <c r="H241" s="837">
        <v>1</v>
      </c>
      <c r="I241" s="849"/>
      <c r="J241" s="849"/>
      <c r="K241" s="837">
        <v>0</v>
      </c>
      <c r="L241" s="849">
        <v>1</v>
      </c>
      <c r="M241" s="850">
        <v>3086.53</v>
      </c>
    </row>
    <row r="242" spans="1:13" ht="14.4" customHeight="1" x14ac:dyDescent="0.3">
      <c r="A242" s="831" t="s">
        <v>1287</v>
      </c>
      <c r="B242" s="832" t="s">
        <v>1139</v>
      </c>
      <c r="C242" s="832" t="s">
        <v>1855</v>
      </c>
      <c r="D242" s="832" t="s">
        <v>721</v>
      </c>
      <c r="E242" s="832" t="s">
        <v>1856</v>
      </c>
      <c r="F242" s="849"/>
      <c r="G242" s="849"/>
      <c r="H242" s="837">
        <v>0</v>
      </c>
      <c r="I242" s="849">
        <v>1</v>
      </c>
      <c r="J242" s="849">
        <v>100.1</v>
      </c>
      <c r="K242" s="837">
        <v>1</v>
      </c>
      <c r="L242" s="849">
        <v>1</v>
      </c>
      <c r="M242" s="850">
        <v>100.1</v>
      </c>
    </row>
    <row r="243" spans="1:13" ht="14.4" customHeight="1" x14ac:dyDescent="0.3">
      <c r="A243" s="831" t="s">
        <v>1287</v>
      </c>
      <c r="B243" s="832" t="s">
        <v>1139</v>
      </c>
      <c r="C243" s="832" t="s">
        <v>1515</v>
      </c>
      <c r="D243" s="832" t="s">
        <v>1516</v>
      </c>
      <c r="E243" s="832" t="s">
        <v>1517</v>
      </c>
      <c r="F243" s="849">
        <v>1</v>
      </c>
      <c r="G243" s="849">
        <v>333.68</v>
      </c>
      <c r="H243" s="837">
        <v>1</v>
      </c>
      <c r="I243" s="849"/>
      <c r="J243" s="849"/>
      <c r="K243" s="837">
        <v>0</v>
      </c>
      <c r="L243" s="849">
        <v>1</v>
      </c>
      <c r="M243" s="850">
        <v>333.68</v>
      </c>
    </row>
    <row r="244" spans="1:13" ht="14.4" customHeight="1" x14ac:dyDescent="0.3">
      <c r="A244" s="831" t="s">
        <v>1287</v>
      </c>
      <c r="B244" s="832" t="s">
        <v>1139</v>
      </c>
      <c r="C244" s="832" t="s">
        <v>1140</v>
      </c>
      <c r="D244" s="832" t="s">
        <v>721</v>
      </c>
      <c r="E244" s="832" t="s">
        <v>1141</v>
      </c>
      <c r="F244" s="849"/>
      <c r="G244" s="849"/>
      <c r="H244" s="837">
        <v>0</v>
      </c>
      <c r="I244" s="849">
        <v>2</v>
      </c>
      <c r="J244" s="849">
        <v>600.62</v>
      </c>
      <c r="K244" s="837">
        <v>1</v>
      </c>
      <c r="L244" s="849">
        <v>2</v>
      </c>
      <c r="M244" s="850">
        <v>600.62</v>
      </c>
    </row>
    <row r="245" spans="1:13" ht="14.4" customHeight="1" x14ac:dyDescent="0.3">
      <c r="A245" s="831" t="s">
        <v>1287</v>
      </c>
      <c r="B245" s="832" t="s">
        <v>1139</v>
      </c>
      <c r="C245" s="832" t="s">
        <v>1704</v>
      </c>
      <c r="D245" s="832" t="s">
        <v>721</v>
      </c>
      <c r="E245" s="832" t="s">
        <v>1705</v>
      </c>
      <c r="F245" s="849"/>
      <c r="G245" s="849"/>
      <c r="H245" s="837">
        <v>0</v>
      </c>
      <c r="I245" s="849">
        <v>2</v>
      </c>
      <c r="J245" s="849">
        <v>667.36</v>
      </c>
      <c r="K245" s="837">
        <v>1</v>
      </c>
      <c r="L245" s="849">
        <v>2</v>
      </c>
      <c r="M245" s="850">
        <v>667.36</v>
      </c>
    </row>
    <row r="246" spans="1:13" ht="14.4" customHeight="1" x14ac:dyDescent="0.3">
      <c r="A246" s="831" t="s">
        <v>1287</v>
      </c>
      <c r="B246" s="832" t="s">
        <v>1154</v>
      </c>
      <c r="C246" s="832" t="s">
        <v>2161</v>
      </c>
      <c r="D246" s="832" t="s">
        <v>2615</v>
      </c>
      <c r="E246" s="832" t="s">
        <v>2616</v>
      </c>
      <c r="F246" s="849"/>
      <c r="G246" s="849"/>
      <c r="H246" s="837">
        <v>0</v>
      </c>
      <c r="I246" s="849">
        <v>1</v>
      </c>
      <c r="J246" s="849">
        <v>111.22</v>
      </c>
      <c r="K246" s="837">
        <v>1</v>
      </c>
      <c r="L246" s="849">
        <v>1</v>
      </c>
      <c r="M246" s="850">
        <v>111.22</v>
      </c>
    </row>
    <row r="247" spans="1:13" ht="14.4" customHeight="1" x14ac:dyDescent="0.3">
      <c r="A247" s="831" t="s">
        <v>1287</v>
      </c>
      <c r="B247" s="832" t="s">
        <v>1154</v>
      </c>
      <c r="C247" s="832" t="s">
        <v>1155</v>
      </c>
      <c r="D247" s="832" t="s">
        <v>931</v>
      </c>
      <c r="E247" s="832" t="s">
        <v>1156</v>
      </c>
      <c r="F247" s="849"/>
      <c r="G247" s="849"/>
      <c r="H247" s="837">
        <v>0</v>
      </c>
      <c r="I247" s="849">
        <v>3</v>
      </c>
      <c r="J247" s="849">
        <v>675.18000000000006</v>
      </c>
      <c r="K247" s="837">
        <v>1</v>
      </c>
      <c r="L247" s="849">
        <v>3</v>
      </c>
      <c r="M247" s="850">
        <v>675.18000000000006</v>
      </c>
    </row>
    <row r="248" spans="1:13" ht="14.4" customHeight="1" x14ac:dyDescent="0.3">
      <c r="A248" s="831" t="s">
        <v>1287</v>
      </c>
      <c r="B248" s="832" t="s">
        <v>1166</v>
      </c>
      <c r="C248" s="832" t="s">
        <v>1167</v>
      </c>
      <c r="D248" s="832" t="s">
        <v>1168</v>
      </c>
      <c r="E248" s="832" t="s">
        <v>958</v>
      </c>
      <c r="F248" s="849"/>
      <c r="G248" s="849"/>
      <c r="H248" s="837">
        <v>0</v>
      </c>
      <c r="I248" s="849">
        <v>2</v>
      </c>
      <c r="J248" s="849">
        <v>341.04</v>
      </c>
      <c r="K248" s="837">
        <v>1</v>
      </c>
      <c r="L248" s="849">
        <v>2</v>
      </c>
      <c r="M248" s="850">
        <v>341.04</v>
      </c>
    </row>
    <row r="249" spans="1:13" ht="14.4" customHeight="1" x14ac:dyDescent="0.3">
      <c r="A249" s="831" t="s">
        <v>1287</v>
      </c>
      <c r="B249" s="832" t="s">
        <v>2960</v>
      </c>
      <c r="C249" s="832" t="s">
        <v>1662</v>
      </c>
      <c r="D249" s="832" t="s">
        <v>1415</v>
      </c>
      <c r="E249" s="832" t="s">
        <v>1663</v>
      </c>
      <c r="F249" s="849"/>
      <c r="G249" s="849"/>
      <c r="H249" s="837">
        <v>0</v>
      </c>
      <c r="I249" s="849">
        <v>6</v>
      </c>
      <c r="J249" s="849">
        <v>22913.16</v>
      </c>
      <c r="K249" s="837">
        <v>1</v>
      </c>
      <c r="L249" s="849">
        <v>6</v>
      </c>
      <c r="M249" s="850">
        <v>22913.16</v>
      </c>
    </row>
    <row r="250" spans="1:13" ht="14.4" customHeight="1" x14ac:dyDescent="0.3">
      <c r="A250" s="831" t="s">
        <v>1287</v>
      </c>
      <c r="B250" s="832" t="s">
        <v>1208</v>
      </c>
      <c r="C250" s="832" t="s">
        <v>1209</v>
      </c>
      <c r="D250" s="832" t="s">
        <v>847</v>
      </c>
      <c r="E250" s="832" t="s">
        <v>848</v>
      </c>
      <c r="F250" s="849"/>
      <c r="G250" s="849"/>
      <c r="H250" s="837"/>
      <c r="I250" s="849">
        <v>2</v>
      </c>
      <c r="J250" s="849">
        <v>0</v>
      </c>
      <c r="K250" s="837"/>
      <c r="L250" s="849">
        <v>2</v>
      </c>
      <c r="M250" s="850">
        <v>0</v>
      </c>
    </row>
    <row r="251" spans="1:13" ht="14.4" customHeight="1" x14ac:dyDescent="0.3">
      <c r="A251" s="831" t="s">
        <v>1287</v>
      </c>
      <c r="B251" s="832" t="s">
        <v>2973</v>
      </c>
      <c r="C251" s="832" t="s">
        <v>2592</v>
      </c>
      <c r="D251" s="832" t="s">
        <v>2593</v>
      </c>
      <c r="E251" s="832" t="s">
        <v>2594</v>
      </c>
      <c r="F251" s="849"/>
      <c r="G251" s="849"/>
      <c r="H251" s="837">
        <v>0</v>
      </c>
      <c r="I251" s="849">
        <v>1</v>
      </c>
      <c r="J251" s="849">
        <v>63.75</v>
      </c>
      <c r="K251" s="837">
        <v>1</v>
      </c>
      <c r="L251" s="849">
        <v>1</v>
      </c>
      <c r="M251" s="850">
        <v>63.75</v>
      </c>
    </row>
    <row r="252" spans="1:13" ht="14.4" customHeight="1" x14ac:dyDescent="0.3">
      <c r="A252" s="831" t="s">
        <v>1287</v>
      </c>
      <c r="B252" s="832" t="s">
        <v>2978</v>
      </c>
      <c r="C252" s="832" t="s">
        <v>2610</v>
      </c>
      <c r="D252" s="832" t="s">
        <v>2611</v>
      </c>
      <c r="E252" s="832" t="s">
        <v>2612</v>
      </c>
      <c r="F252" s="849">
        <v>1</v>
      </c>
      <c r="G252" s="849">
        <v>654.95000000000005</v>
      </c>
      <c r="H252" s="837">
        <v>1</v>
      </c>
      <c r="I252" s="849"/>
      <c r="J252" s="849"/>
      <c r="K252" s="837">
        <v>0</v>
      </c>
      <c r="L252" s="849">
        <v>1</v>
      </c>
      <c r="M252" s="850">
        <v>654.95000000000005</v>
      </c>
    </row>
    <row r="253" spans="1:13" ht="14.4" customHeight="1" x14ac:dyDescent="0.3">
      <c r="A253" s="831" t="s">
        <v>1288</v>
      </c>
      <c r="B253" s="832" t="s">
        <v>2965</v>
      </c>
      <c r="C253" s="832" t="s">
        <v>1788</v>
      </c>
      <c r="D253" s="832" t="s">
        <v>1789</v>
      </c>
      <c r="E253" s="832" t="s">
        <v>1790</v>
      </c>
      <c r="F253" s="849"/>
      <c r="G253" s="849"/>
      <c r="H253" s="837">
        <v>0</v>
      </c>
      <c r="I253" s="849">
        <v>2</v>
      </c>
      <c r="J253" s="849">
        <v>600.62</v>
      </c>
      <c r="K253" s="837">
        <v>1</v>
      </c>
      <c r="L253" s="849">
        <v>2</v>
      </c>
      <c r="M253" s="850">
        <v>600.62</v>
      </c>
    </row>
    <row r="254" spans="1:13" ht="14.4" customHeight="1" x14ac:dyDescent="0.3">
      <c r="A254" s="831" t="s">
        <v>1288</v>
      </c>
      <c r="B254" s="832" t="s">
        <v>2961</v>
      </c>
      <c r="C254" s="832" t="s">
        <v>2065</v>
      </c>
      <c r="D254" s="832" t="s">
        <v>1695</v>
      </c>
      <c r="E254" s="832" t="s">
        <v>1513</v>
      </c>
      <c r="F254" s="849"/>
      <c r="G254" s="849"/>
      <c r="H254" s="837">
        <v>0</v>
      </c>
      <c r="I254" s="849">
        <v>10</v>
      </c>
      <c r="J254" s="849">
        <v>30865.300000000003</v>
      </c>
      <c r="K254" s="837">
        <v>1</v>
      </c>
      <c r="L254" s="849">
        <v>10</v>
      </c>
      <c r="M254" s="850">
        <v>30865.300000000003</v>
      </c>
    </row>
    <row r="255" spans="1:13" ht="14.4" customHeight="1" x14ac:dyDescent="0.3">
      <c r="A255" s="831" t="s">
        <v>1288</v>
      </c>
      <c r="B255" s="832" t="s">
        <v>2961</v>
      </c>
      <c r="C255" s="832" t="s">
        <v>1694</v>
      </c>
      <c r="D255" s="832" t="s">
        <v>1695</v>
      </c>
      <c r="E255" s="832" t="s">
        <v>1511</v>
      </c>
      <c r="F255" s="849"/>
      <c r="G255" s="849"/>
      <c r="H255" s="837">
        <v>0</v>
      </c>
      <c r="I255" s="849">
        <v>8</v>
      </c>
      <c r="J255" s="849">
        <v>12346.08</v>
      </c>
      <c r="K255" s="837">
        <v>1</v>
      </c>
      <c r="L255" s="849">
        <v>8</v>
      </c>
      <c r="M255" s="850">
        <v>12346.08</v>
      </c>
    </row>
    <row r="256" spans="1:13" ht="14.4" customHeight="1" x14ac:dyDescent="0.3">
      <c r="A256" s="831" t="s">
        <v>1288</v>
      </c>
      <c r="B256" s="832" t="s">
        <v>1139</v>
      </c>
      <c r="C256" s="832" t="s">
        <v>1515</v>
      </c>
      <c r="D256" s="832" t="s">
        <v>1516</v>
      </c>
      <c r="E256" s="832" t="s">
        <v>1517</v>
      </c>
      <c r="F256" s="849">
        <v>19</v>
      </c>
      <c r="G256" s="849">
        <v>6339.92</v>
      </c>
      <c r="H256" s="837">
        <v>1</v>
      </c>
      <c r="I256" s="849"/>
      <c r="J256" s="849"/>
      <c r="K256" s="837">
        <v>0</v>
      </c>
      <c r="L256" s="849">
        <v>19</v>
      </c>
      <c r="M256" s="850">
        <v>6339.92</v>
      </c>
    </row>
    <row r="257" spans="1:13" ht="14.4" customHeight="1" x14ac:dyDescent="0.3">
      <c r="A257" s="831" t="s">
        <v>1288</v>
      </c>
      <c r="B257" s="832" t="s">
        <v>1139</v>
      </c>
      <c r="C257" s="832" t="s">
        <v>1140</v>
      </c>
      <c r="D257" s="832" t="s">
        <v>721</v>
      </c>
      <c r="E257" s="832" t="s">
        <v>1141</v>
      </c>
      <c r="F257" s="849"/>
      <c r="G257" s="849"/>
      <c r="H257" s="837">
        <v>0</v>
      </c>
      <c r="I257" s="849">
        <v>15</v>
      </c>
      <c r="J257" s="849">
        <v>4504.6499999999996</v>
      </c>
      <c r="K257" s="837">
        <v>1</v>
      </c>
      <c r="L257" s="849">
        <v>15</v>
      </c>
      <c r="M257" s="850">
        <v>4504.6499999999996</v>
      </c>
    </row>
    <row r="258" spans="1:13" ht="14.4" customHeight="1" x14ac:dyDescent="0.3">
      <c r="A258" s="831" t="s">
        <v>1288</v>
      </c>
      <c r="B258" s="832" t="s">
        <v>1139</v>
      </c>
      <c r="C258" s="832" t="s">
        <v>1704</v>
      </c>
      <c r="D258" s="832" t="s">
        <v>721</v>
      </c>
      <c r="E258" s="832" t="s">
        <v>1705</v>
      </c>
      <c r="F258" s="849"/>
      <c r="G258" s="849"/>
      <c r="H258" s="837">
        <v>0</v>
      </c>
      <c r="I258" s="849">
        <v>1</v>
      </c>
      <c r="J258" s="849">
        <v>333.68</v>
      </c>
      <c r="K258" s="837">
        <v>1</v>
      </c>
      <c r="L258" s="849">
        <v>1</v>
      </c>
      <c r="M258" s="850">
        <v>333.68</v>
      </c>
    </row>
    <row r="259" spans="1:13" ht="14.4" customHeight="1" x14ac:dyDescent="0.3">
      <c r="A259" s="831" t="s">
        <v>1288</v>
      </c>
      <c r="B259" s="832" t="s">
        <v>2966</v>
      </c>
      <c r="C259" s="832" t="s">
        <v>1800</v>
      </c>
      <c r="D259" s="832" t="s">
        <v>1801</v>
      </c>
      <c r="E259" s="832" t="s">
        <v>1802</v>
      </c>
      <c r="F259" s="849">
        <v>1</v>
      </c>
      <c r="G259" s="849">
        <v>611.59</v>
      </c>
      <c r="H259" s="837">
        <v>1</v>
      </c>
      <c r="I259" s="849"/>
      <c r="J259" s="849"/>
      <c r="K259" s="837">
        <v>0</v>
      </c>
      <c r="L259" s="849">
        <v>1</v>
      </c>
      <c r="M259" s="850">
        <v>611.59</v>
      </c>
    </row>
    <row r="260" spans="1:13" ht="14.4" customHeight="1" x14ac:dyDescent="0.3">
      <c r="A260" s="831" t="s">
        <v>1288</v>
      </c>
      <c r="B260" s="832" t="s">
        <v>2966</v>
      </c>
      <c r="C260" s="832" t="s">
        <v>2330</v>
      </c>
      <c r="D260" s="832" t="s">
        <v>2331</v>
      </c>
      <c r="E260" s="832" t="s">
        <v>1511</v>
      </c>
      <c r="F260" s="849"/>
      <c r="G260" s="849"/>
      <c r="H260" s="837">
        <v>0</v>
      </c>
      <c r="I260" s="849">
        <v>1</v>
      </c>
      <c r="J260" s="849">
        <v>679.54</v>
      </c>
      <c r="K260" s="837">
        <v>1</v>
      </c>
      <c r="L260" s="849">
        <v>1</v>
      </c>
      <c r="M260" s="850">
        <v>679.54</v>
      </c>
    </row>
    <row r="261" spans="1:13" ht="14.4" customHeight="1" x14ac:dyDescent="0.3">
      <c r="A261" s="831" t="s">
        <v>1288</v>
      </c>
      <c r="B261" s="832" t="s">
        <v>1154</v>
      </c>
      <c r="C261" s="832" t="s">
        <v>1157</v>
      </c>
      <c r="D261" s="832" t="s">
        <v>931</v>
      </c>
      <c r="E261" s="832" t="s">
        <v>1158</v>
      </c>
      <c r="F261" s="849"/>
      <c r="G261" s="849"/>
      <c r="H261" s="837">
        <v>0</v>
      </c>
      <c r="I261" s="849">
        <v>2</v>
      </c>
      <c r="J261" s="849">
        <v>308.72000000000003</v>
      </c>
      <c r="K261" s="837">
        <v>1</v>
      </c>
      <c r="L261" s="849">
        <v>2</v>
      </c>
      <c r="M261" s="850">
        <v>308.72000000000003</v>
      </c>
    </row>
    <row r="262" spans="1:13" ht="14.4" customHeight="1" x14ac:dyDescent="0.3">
      <c r="A262" s="831" t="s">
        <v>1288</v>
      </c>
      <c r="B262" s="832" t="s">
        <v>1166</v>
      </c>
      <c r="C262" s="832" t="s">
        <v>1421</v>
      </c>
      <c r="D262" s="832" t="s">
        <v>1168</v>
      </c>
      <c r="E262" s="832" t="s">
        <v>1420</v>
      </c>
      <c r="F262" s="849"/>
      <c r="G262" s="849"/>
      <c r="H262" s="837">
        <v>0</v>
      </c>
      <c r="I262" s="849">
        <v>1</v>
      </c>
      <c r="J262" s="849">
        <v>85.27</v>
      </c>
      <c r="K262" s="837">
        <v>1</v>
      </c>
      <c r="L262" s="849">
        <v>1</v>
      </c>
      <c r="M262" s="850">
        <v>85.27</v>
      </c>
    </row>
    <row r="263" spans="1:13" ht="14.4" customHeight="1" x14ac:dyDescent="0.3">
      <c r="A263" s="831" t="s">
        <v>1288</v>
      </c>
      <c r="B263" s="832" t="s">
        <v>1166</v>
      </c>
      <c r="C263" s="832" t="s">
        <v>1167</v>
      </c>
      <c r="D263" s="832" t="s">
        <v>1168</v>
      </c>
      <c r="E263" s="832" t="s">
        <v>958</v>
      </c>
      <c r="F263" s="849"/>
      <c r="G263" s="849"/>
      <c r="H263" s="837">
        <v>0</v>
      </c>
      <c r="I263" s="849">
        <v>5</v>
      </c>
      <c r="J263" s="849">
        <v>852.6</v>
      </c>
      <c r="K263" s="837">
        <v>1</v>
      </c>
      <c r="L263" s="849">
        <v>5</v>
      </c>
      <c r="M263" s="850">
        <v>852.6</v>
      </c>
    </row>
    <row r="264" spans="1:13" ht="14.4" customHeight="1" x14ac:dyDescent="0.3">
      <c r="A264" s="831" t="s">
        <v>1288</v>
      </c>
      <c r="B264" s="832" t="s">
        <v>2962</v>
      </c>
      <c r="C264" s="832" t="s">
        <v>1649</v>
      </c>
      <c r="D264" s="832" t="s">
        <v>1650</v>
      </c>
      <c r="E264" s="832" t="s">
        <v>1651</v>
      </c>
      <c r="F264" s="849">
        <v>1</v>
      </c>
      <c r="G264" s="849">
        <v>119.7</v>
      </c>
      <c r="H264" s="837">
        <v>1</v>
      </c>
      <c r="I264" s="849"/>
      <c r="J264" s="849"/>
      <c r="K264" s="837">
        <v>0</v>
      </c>
      <c r="L264" s="849">
        <v>1</v>
      </c>
      <c r="M264" s="850">
        <v>119.7</v>
      </c>
    </row>
    <row r="265" spans="1:13" ht="14.4" customHeight="1" x14ac:dyDescent="0.3">
      <c r="A265" s="831" t="s">
        <v>1288</v>
      </c>
      <c r="B265" s="832" t="s">
        <v>2962</v>
      </c>
      <c r="C265" s="832" t="s">
        <v>2436</v>
      </c>
      <c r="D265" s="832" t="s">
        <v>2437</v>
      </c>
      <c r="E265" s="832" t="s">
        <v>1651</v>
      </c>
      <c r="F265" s="849"/>
      <c r="G265" s="849"/>
      <c r="H265" s="837">
        <v>0</v>
      </c>
      <c r="I265" s="849">
        <v>5</v>
      </c>
      <c r="J265" s="849">
        <v>598.5</v>
      </c>
      <c r="K265" s="837">
        <v>1</v>
      </c>
      <c r="L265" s="849">
        <v>5</v>
      </c>
      <c r="M265" s="850">
        <v>598.5</v>
      </c>
    </row>
    <row r="266" spans="1:13" ht="14.4" customHeight="1" x14ac:dyDescent="0.3">
      <c r="A266" s="831" t="s">
        <v>1288</v>
      </c>
      <c r="B266" s="832" t="s">
        <v>2963</v>
      </c>
      <c r="C266" s="832" t="s">
        <v>2027</v>
      </c>
      <c r="D266" s="832" t="s">
        <v>1702</v>
      </c>
      <c r="E266" s="832" t="s">
        <v>2028</v>
      </c>
      <c r="F266" s="849"/>
      <c r="G266" s="849"/>
      <c r="H266" s="837">
        <v>0</v>
      </c>
      <c r="I266" s="849">
        <v>7</v>
      </c>
      <c r="J266" s="849">
        <v>3516.17</v>
      </c>
      <c r="K266" s="837">
        <v>1</v>
      </c>
      <c r="L266" s="849">
        <v>7</v>
      </c>
      <c r="M266" s="850">
        <v>3516.17</v>
      </c>
    </row>
    <row r="267" spans="1:13" ht="14.4" customHeight="1" x14ac:dyDescent="0.3">
      <c r="A267" s="831" t="s">
        <v>1288</v>
      </c>
      <c r="B267" s="832" t="s">
        <v>2960</v>
      </c>
      <c r="C267" s="832" t="s">
        <v>1660</v>
      </c>
      <c r="D267" s="832" t="s">
        <v>1415</v>
      </c>
      <c r="E267" s="832" t="s">
        <v>1661</v>
      </c>
      <c r="F267" s="849"/>
      <c r="G267" s="849"/>
      <c r="H267" s="837">
        <v>0</v>
      </c>
      <c r="I267" s="849">
        <v>3</v>
      </c>
      <c r="J267" s="849">
        <v>620.64</v>
      </c>
      <c r="K267" s="837">
        <v>1</v>
      </c>
      <c r="L267" s="849">
        <v>3</v>
      </c>
      <c r="M267" s="850">
        <v>620.64</v>
      </c>
    </row>
    <row r="268" spans="1:13" ht="14.4" customHeight="1" x14ac:dyDescent="0.3">
      <c r="A268" s="831" t="s">
        <v>1288</v>
      </c>
      <c r="B268" s="832" t="s">
        <v>2960</v>
      </c>
      <c r="C268" s="832" t="s">
        <v>1662</v>
      </c>
      <c r="D268" s="832" t="s">
        <v>1415</v>
      </c>
      <c r="E268" s="832" t="s">
        <v>1663</v>
      </c>
      <c r="F268" s="849"/>
      <c r="G268" s="849"/>
      <c r="H268" s="837">
        <v>0</v>
      </c>
      <c r="I268" s="849">
        <v>11</v>
      </c>
      <c r="J268" s="849">
        <v>42007.46</v>
      </c>
      <c r="K268" s="837">
        <v>1</v>
      </c>
      <c r="L268" s="849">
        <v>11</v>
      </c>
      <c r="M268" s="850">
        <v>42007.46</v>
      </c>
    </row>
    <row r="269" spans="1:13" ht="14.4" customHeight="1" x14ac:dyDescent="0.3">
      <c r="A269" s="831" t="s">
        <v>1288</v>
      </c>
      <c r="B269" s="832" t="s">
        <v>2960</v>
      </c>
      <c r="C269" s="832" t="s">
        <v>2627</v>
      </c>
      <c r="D269" s="832" t="s">
        <v>2628</v>
      </c>
      <c r="E269" s="832" t="s">
        <v>2629</v>
      </c>
      <c r="F269" s="849">
        <v>3</v>
      </c>
      <c r="G269" s="849">
        <v>3507.09</v>
      </c>
      <c r="H269" s="837">
        <v>1</v>
      </c>
      <c r="I269" s="849"/>
      <c r="J269" s="849"/>
      <c r="K269" s="837">
        <v>0</v>
      </c>
      <c r="L269" s="849">
        <v>3</v>
      </c>
      <c r="M269" s="850">
        <v>3507.09</v>
      </c>
    </row>
    <row r="270" spans="1:13" ht="14.4" customHeight="1" x14ac:dyDescent="0.3">
      <c r="A270" s="831" t="s">
        <v>1289</v>
      </c>
      <c r="B270" s="832" t="s">
        <v>2985</v>
      </c>
      <c r="C270" s="832" t="s">
        <v>2688</v>
      </c>
      <c r="D270" s="832" t="s">
        <v>2689</v>
      </c>
      <c r="E270" s="832" t="s">
        <v>2690</v>
      </c>
      <c r="F270" s="849"/>
      <c r="G270" s="849"/>
      <c r="H270" s="837">
        <v>0</v>
      </c>
      <c r="I270" s="849">
        <v>1</v>
      </c>
      <c r="J270" s="849">
        <v>184.74</v>
      </c>
      <c r="K270" s="837">
        <v>1</v>
      </c>
      <c r="L270" s="849">
        <v>1</v>
      </c>
      <c r="M270" s="850">
        <v>184.74</v>
      </c>
    </row>
    <row r="271" spans="1:13" ht="14.4" customHeight="1" x14ac:dyDescent="0.3">
      <c r="A271" s="831" t="s">
        <v>1289</v>
      </c>
      <c r="B271" s="832" t="s">
        <v>1123</v>
      </c>
      <c r="C271" s="832" t="s">
        <v>1124</v>
      </c>
      <c r="D271" s="832" t="s">
        <v>861</v>
      </c>
      <c r="E271" s="832" t="s">
        <v>1125</v>
      </c>
      <c r="F271" s="849"/>
      <c r="G271" s="849"/>
      <c r="H271" s="837">
        <v>0</v>
      </c>
      <c r="I271" s="849">
        <v>1</v>
      </c>
      <c r="J271" s="849">
        <v>143.09</v>
      </c>
      <c r="K271" s="837">
        <v>1</v>
      </c>
      <c r="L271" s="849">
        <v>1</v>
      </c>
      <c r="M271" s="850">
        <v>143.09</v>
      </c>
    </row>
    <row r="272" spans="1:13" ht="14.4" customHeight="1" x14ac:dyDescent="0.3">
      <c r="A272" s="831" t="s">
        <v>1289</v>
      </c>
      <c r="B272" s="832" t="s">
        <v>2961</v>
      </c>
      <c r="C272" s="832" t="s">
        <v>1694</v>
      </c>
      <c r="D272" s="832" t="s">
        <v>1695</v>
      </c>
      <c r="E272" s="832" t="s">
        <v>1511</v>
      </c>
      <c r="F272" s="849"/>
      <c r="G272" s="849"/>
      <c r="H272" s="837">
        <v>0</v>
      </c>
      <c r="I272" s="849">
        <v>1</v>
      </c>
      <c r="J272" s="849">
        <v>1543.26</v>
      </c>
      <c r="K272" s="837">
        <v>1</v>
      </c>
      <c r="L272" s="849">
        <v>1</v>
      </c>
      <c r="M272" s="850">
        <v>1543.26</v>
      </c>
    </row>
    <row r="273" spans="1:13" ht="14.4" customHeight="1" x14ac:dyDescent="0.3">
      <c r="A273" s="831" t="s">
        <v>1289</v>
      </c>
      <c r="B273" s="832" t="s">
        <v>1139</v>
      </c>
      <c r="C273" s="832" t="s">
        <v>1140</v>
      </c>
      <c r="D273" s="832" t="s">
        <v>721</v>
      </c>
      <c r="E273" s="832" t="s">
        <v>1141</v>
      </c>
      <c r="F273" s="849"/>
      <c r="G273" s="849"/>
      <c r="H273" s="837">
        <v>0</v>
      </c>
      <c r="I273" s="849">
        <v>31</v>
      </c>
      <c r="J273" s="849">
        <v>9309.61</v>
      </c>
      <c r="K273" s="837">
        <v>1</v>
      </c>
      <c r="L273" s="849">
        <v>31</v>
      </c>
      <c r="M273" s="850">
        <v>9309.61</v>
      </c>
    </row>
    <row r="274" spans="1:13" ht="14.4" customHeight="1" x14ac:dyDescent="0.3">
      <c r="A274" s="831" t="s">
        <v>1289</v>
      </c>
      <c r="B274" s="832" t="s">
        <v>1154</v>
      </c>
      <c r="C274" s="832" t="s">
        <v>1159</v>
      </c>
      <c r="D274" s="832" t="s">
        <v>1160</v>
      </c>
      <c r="E274" s="832" t="s">
        <v>1161</v>
      </c>
      <c r="F274" s="849"/>
      <c r="G274" s="849"/>
      <c r="H274" s="837">
        <v>0</v>
      </c>
      <c r="I274" s="849">
        <v>1</v>
      </c>
      <c r="J274" s="849">
        <v>149.52000000000001</v>
      </c>
      <c r="K274" s="837">
        <v>1</v>
      </c>
      <c r="L274" s="849">
        <v>1</v>
      </c>
      <c r="M274" s="850">
        <v>149.52000000000001</v>
      </c>
    </row>
    <row r="275" spans="1:13" ht="14.4" customHeight="1" x14ac:dyDescent="0.3">
      <c r="A275" s="831" t="s">
        <v>1289</v>
      </c>
      <c r="B275" s="832" t="s">
        <v>1166</v>
      </c>
      <c r="C275" s="832" t="s">
        <v>1421</v>
      </c>
      <c r="D275" s="832" t="s">
        <v>1168</v>
      </c>
      <c r="E275" s="832" t="s">
        <v>1420</v>
      </c>
      <c r="F275" s="849"/>
      <c r="G275" s="849"/>
      <c r="H275" s="837">
        <v>0</v>
      </c>
      <c r="I275" s="849">
        <v>5</v>
      </c>
      <c r="J275" s="849">
        <v>426.35</v>
      </c>
      <c r="K275" s="837">
        <v>1</v>
      </c>
      <c r="L275" s="849">
        <v>5</v>
      </c>
      <c r="M275" s="850">
        <v>426.35</v>
      </c>
    </row>
    <row r="276" spans="1:13" ht="14.4" customHeight="1" x14ac:dyDescent="0.3">
      <c r="A276" s="831" t="s">
        <v>1289</v>
      </c>
      <c r="B276" s="832" t="s">
        <v>2962</v>
      </c>
      <c r="C276" s="832" t="s">
        <v>2653</v>
      </c>
      <c r="D276" s="832" t="s">
        <v>2437</v>
      </c>
      <c r="E276" s="832" t="s">
        <v>2654</v>
      </c>
      <c r="F276" s="849"/>
      <c r="G276" s="849"/>
      <c r="H276" s="837">
        <v>0</v>
      </c>
      <c r="I276" s="849">
        <v>1</v>
      </c>
      <c r="J276" s="849">
        <v>425.17</v>
      </c>
      <c r="K276" s="837">
        <v>1</v>
      </c>
      <c r="L276" s="849">
        <v>1</v>
      </c>
      <c r="M276" s="850">
        <v>425.17</v>
      </c>
    </row>
    <row r="277" spans="1:13" ht="14.4" customHeight="1" x14ac:dyDescent="0.3">
      <c r="A277" s="831" t="s">
        <v>1289</v>
      </c>
      <c r="B277" s="832" t="s">
        <v>1208</v>
      </c>
      <c r="C277" s="832" t="s">
        <v>1209</v>
      </c>
      <c r="D277" s="832" t="s">
        <v>847</v>
      </c>
      <c r="E277" s="832" t="s">
        <v>848</v>
      </c>
      <c r="F277" s="849"/>
      <c r="G277" s="849"/>
      <c r="H277" s="837"/>
      <c r="I277" s="849">
        <v>2</v>
      </c>
      <c r="J277" s="849">
        <v>0</v>
      </c>
      <c r="K277" s="837"/>
      <c r="L277" s="849">
        <v>2</v>
      </c>
      <c r="M277" s="850">
        <v>0</v>
      </c>
    </row>
    <row r="278" spans="1:13" ht="14.4" customHeight="1" x14ac:dyDescent="0.3">
      <c r="A278" s="831" t="s">
        <v>1289</v>
      </c>
      <c r="B278" s="832" t="s">
        <v>2971</v>
      </c>
      <c r="C278" s="832" t="s">
        <v>2838</v>
      </c>
      <c r="D278" s="832" t="s">
        <v>2839</v>
      </c>
      <c r="E278" s="832" t="s">
        <v>2840</v>
      </c>
      <c r="F278" s="849"/>
      <c r="G278" s="849"/>
      <c r="H278" s="837">
        <v>0</v>
      </c>
      <c r="I278" s="849">
        <v>2</v>
      </c>
      <c r="J278" s="849">
        <v>528</v>
      </c>
      <c r="K278" s="837">
        <v>1</v>
      </c>
      <c r="L278" s="849">
        <v>2</v>
      </c>
      <c r="M278" s="850">
        <v>528</v>
      </c>
    </row>
    <row r="279" spans="1:13" ht="14.4" customHeight="1" x14ac:dyDescent="0.3">
      <c r="A279" s="831" t="s">
        <v>1289</v>
      </c>
      <c r="B279" s="832" t="s">
        <v>2971</v>
      </c>
      <c r="C279" s="832" t="s">
        <v>2888</v>
      </c>
      <c r="D279" s="832" t="s">
        <v>2839</v>
      </c>
      <c r="E279" s="832" t="s">
        <v>2840</v>
      </c>
      <c r="F279" s="849"/>
      <c r="G279" s="849"/>
      <c r="H279" s="837">
        <v>0</v>
      </c>
      <c r="I279" s="849">
        <v>1</v>
      </c>
      <c r="J279" s="849">
        <v>264</v>
      </c>
      <c r="K279" s="837">
        <v>1</v>
      </c>
      <c r="L279" s="849">
        <v>1</v>
      </c>
      <c r="M279" s="850">
        <v>264</v>
      </c>
    </row>
    <row r="280" spans="1:13" ht="14.4" customHeight="1" x14ac:dyDescent="0.3">
      <c r="A280" s="831" t="s">
        <v>1290</v>
      </c>
      <c r="B280" s="832" t="s">
        <v>2986</v>
      </c>
      <c r="C280" s="832" t="s">
        <v>2703</v>
      </c>
      <c r="D280" s="832" t="s">
        <v>2704</v>
      </c>
      <c r="E280" s="832" t="s">
        <v>2705</v>
      </c>
      <c r="F280" s="849"/>
      <c r="G280" s="849"/>
      <c r="H280" s="837">
        <v>0</v>
      </c>
      <c r="I280" s="849">
        <v>1</v>
      </c>
      <c r="J280" s="849">
        <v>77.790000000000006</v>
      </c>
      <c r="K280" s="837">
        <v>1</v>
      </c>
      <c r="L280" s="849">
        <v>1</v>
      </c>
      <c r="M280" s="850">
        <v>77.790000000000006</v>
      </c>
    </row>
    <row r="281" spans="1:13" ht="14.4" customHeight="1" x14ac:dyDescent="0.3">
      <c r="A281" s="831" t="s">
        <v>1290</v>
      </c>
      <c r="B281" s="832" t="s">
        <v>1131</v>
      </c>
      <c r="C281" s="832" t="s">
        <v>2699</v>
      </c>
      <c r="D281" s="832" t="s">
        <v>2700</v>
      </c>
      <c r="E281" s="832" t="s">
        <v>2701</v>
      </c>
      <c r="F281" s="849"/>
      <c r="G281" s="849"/>
      <c r="H281" s="837">
        <v>0</v>
      </c>
      <c r="I281" s="849">
        <v>3</v>
      </c>
      <c r="J281" s="849">
        <v>835.89</v>
      </c>
      <c r="K281" s="837">
        <v>1</v>
      </c>
      <c r="L281" s="849">
        <v>3</v>
      </c>
      <c r="M281" s="850">
        <v>835.89</v>
      </c>
    </row>
    <row r="282" spans="1:13" ht="14.4" customHeight="1" x14ac:dyDescent="0.3">
      <c r="A282" s="831" t="s">
        <v>1291</v>
      </c>
      <c r="B282" s="832" t="s">
        <v>1099</v>
      </c>
      <c r="C282" s="832" t="s">
        <v>1327</v>
      </c>
      <c r="D282" s="832" t="s">
        <v>1325</v>
      </c>
      <c r="E282" s="832" t="s">
        <v>1328</v>
      </c>
      <c r="F282" s="849"/>
      <c r="G282" s="849"/>
      <c r="H282" s="837">
        <v>0</v>
      </c>
      <c r="I282" s="849">
        <v>1</v>
      </c>
      <c r="J282" s="849">
        <v>490.89</v>
      </c>
      <c r="K282" s="837">
        <v>1</v>
      </c>
      <c r="L282" s="849">
        <v>1</v>
      </c>
      <c r="M282" s="850">
        <v>490.89</v>
      </c>
    </row>
    <row r="283" spans="1:13" ht="14.4" customHeight="1" x14ac:dyDescent="0.3">
      <c r="A283" s="831" t="s">
        <v>1291</v>
      </c>
      <c r="B283" s="832" t="s">
        <v>1127</v>
      </c>
      <c r="C283" s="832" t="s">
        <v>2718</v>
      </c>
      <c r="D283" s="832" t="s">
        <v>2719</v>
      </c>
      <c r="E283" s="832" t="s">
        <v>2720</v>
      </c>
      <c r="F283" s="849">
        <v>1</v>
      </c>
      <c r="G283" s="849">
        <v>237.31</v>
      </c>
      <c r="H283" s="837">
        <v>1</v>
      </c>
      <c r="I283" s="849"/>
      <c r="J283" s="849"/>
      <c r="K283" s="837">
        <v>0</v>
      </c>
      <c r="L283" s="849">
        <v>1</v>
      </c>
      <c r="M283" s="850">
        <v>237.31</v>
      </c>
    </row>
    <row r="284" spans="1:13" ht="14.4" customHeight="1" x14ac:dyDescent="0.3">
      <c r="A284" s="831" t="s">
        <v>1291</v>
      </c>
      <c r="B284" s="832" t="s">
        <v>1139</v>
      </c>
      <c r="C284" s="832" t="s">
        <v>1140</v>
      </c>
      <c r="D284" s="832" t="s">
        <v>721</v>
      </c>
      <c r="E284" s="832" t="s">
        <v>1141</v>
      </c>
      <c r="F284" s="849"/>
      <c r="G284" s="849"/>
      <c r="H284" s="837">
        <v>0</v>
      </c>
      <c r="I284" s="849">
        <v>2</v>
      </c>
      <c r="J284" s="849">
        <v>600.62</v>
      </c>
      <c r="K284" s="837">
        <v>1</v>
      </c>
      <c r="L284" s="849">
        <v>2</v>
      </c>
      <c r="M284" s="850">
        <v>600.62</v>
      </c>
    </row>
    <row r="285" spans="1:13" ht="14.4" customHeight="1" x14ac:dyDescent="0.3">
      <c r="A285" s="831" t="s">
        <v>1291</v>
      </c>
      <c r="B285" s="832" t="s">
        <v>1154</v>
      </c>
      <c r="C285" s="832" t="s">
        <v>1157</v>
      </c>
      <c r="D285" s="832" t="s">
        <v>931</v>
      </c>
      <c r="E285" s="832" t="s">
        <v>1158</v>
      </c>
      <c r="F285" s="849"/>
      <c r="G285" s="849"/>
      <c r="H285" s="837">
        <v>0</v>
      </c>
      <c r="I285" s="849">
        <v>10</v>
      </c>
      <c r="J285" s="849">
        <v>1543.6</v>
      </c>
      <c r="K285" s="837">
        <v>1</v>
      </c>
      <c r="L285" s="849">
        <v>10</v>
      </c>
      <c r="M285" s="850">
        <v>1543.6</v>
      </c>
    </row>
    <row r="286" spans="1:13" ht="14.4" customHeight="1" x14ac:dyDescent="0.3">
      <c r="A286" s="831" t="s">
        <v>1291</v>
      </c>
      <c r="B286" s="832" t="s">
        <v>1166</v>
      </c>
      <c r="C286" s="832" t="s">
        <v>1167</v>
      </c>
      <c r="D286" s="832" t="s">
        <v>1168</v>
      </c>
      <c r="E286" s="832" t="s">
        <v>958</v>
      </c>
      <c r="F286" s="849"/>
      <c r="G286" s="849"/>
      <c r="H286" s="837">
        <v>0</v>
      </c>
      <c r="I286" s="849">
        <v>1</v>
      </c>
      <c r="J286" s="849">
        <v>170.52</v>
      </c>
      <c r="K286" s="837">
        <v>1</v>
      </c>
      <c r="L286" s="849">
        <v>1</v>
      </c>
      <c r="M286" s="850">
        <v>170.52</v>
      </c>
    </row>
    <row r="287" spans="1:13" ht="14.4" customHeight="1" x14ac:dyDescent="0.3">
      <c r="A287" s="831" t="s">
        <v>1291</v>
      </c>
      <c r="B287" s="832" t="s">
        <v>1166</v>
      </c>
      <c r="C287" s="832" t="s">
        <v>1362</v>
      </c>
      <c r="D287" s="832" t="s">
        <v>1168</v>
      </c>
      <c r="E287" s="832" t="s">
        <v>1363</v>
      </c>
      <c r="F287" s="849"/>
      <c r="G287" s="849"/>
      <c r="H287" s="837">
        <v>0</v>
      </c>
      <c r="I287" s="849">
        <v>2</v>
      </c>
      <c r="J287" s="849">
        <v>545.66</v>
      </c>
      <c r="K287" s="837">
        <v>1</v>
      </c>
      <c r="L287" s="849">
        <v>2</v>
      </c>
      <c r="M287" s="850">
        <v>545.66</v>
      </c>
    </row>
    <row r="288" spans="1:13" ht="14.4" customHeight="1" thickBot="1" x14ac:dyDescent="0.35">
      <c r="A288" s="839" t="s">
        <v>1291</v>
      </c>
      <c r="B288" s="840" t="s">
        <v>1220</v>
      </c>
      <c r="C288" s="840" t="s">
        <v>1221</v>
      </c>
      <c r="D288" s="840" t="s">
        <v>910</v>
      </c>
      <c r="E288" s="840" t="s">
        <v>1222</v>
      </c>
      <c r="F288" s="851"/>
      <c r="G288" s="851"/>
      <c r="H288" s="845"/>
      <c r="I288" s="851">
        <v>2</v>
      </c>
      <c r="J288" s="851">
        <v>0</v>
      </c>
      <c r="K288" s="845"/>
      <c r="L288" s="851">
        <v>2</v>
      </c>
      <c r="M288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2988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586</v>
      </c>
      <c r="J6" s="733" t="s">
        <v>1</v>
      </c>
    </row>
    <row r="7" spans="1:10" ht="14.4" customHeight="1" x14ac:dyDescent="0.3">
      <c r="A7" s="729" t="s">
        <v>584</v>
      </c>
      <c r="B7" s="730" t="s">
        <v>2989</v>
      </c>
      <c r="C7" s="731">
        <v>227.38320000000002</v>
      </c>
      <c r="D7" s="731">
        <v>168.48545000000001</v>
      </c>
      <c r="E7" s="731"/>
      <c r="F7" s="731">
        <v>124.0608</v>
      </c>
      <c r="G7" s="731">
        <v>200</v>
      </c>
      <c r="H7" s="731">
        <v>-75.9392</v>
      </c>
      <c r="I7" s="732">
        <v>0.62030399999999997</v>
      </c>
      <c r="J7" s="733" t="s">
        <v>1</v>
      </c>
    </row>
    <row r="8" spans="1:10" ht="14.4" customHeight="1" x14ac:dyDescent="0.3">
      <c r="A8" s="729" t="s">
        <v>584</v>
      </c>
      <c r="B8" s="730" t="s">
        <v>2990</v>
      </c>
      <c r="C8" s="731">
        <v>7.0739900000000002</v>
      </c>
      <c r="D8" s="731">
        <v>10.5458</v>
      </c>
      <c r="E8" s="731"/>
      <c r="F8" s="731">
        <v>8.9223600000000012</v>
      </c>
      <c r="G8" s="731">
        <v>11.666666992187499</v>
      </c>
      <c r="H8" s="731">
        <v>-2.7443069921874983</v>
      </c>
      <c r="I8" s="732">
        <v>0.76477369294716269</v>
      </c>
      <c r="J8" s="733" t="s">
        <v>1</v>
      </c>
    </row>
    <row r="9" spans="1:10" ht="14.4" customHeight="1" x14ac:dyDescent="0.3">
      <c r="A9" s="729" t="s">
        <v>584</v>
      </c>
      <c r="B9" s="730" t="s">
        <v>2991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586</v>
      </c>
      <c r="J9" s="733" t="s">
        <v>1</v>
      </c>
    </row>
    <row r="10" spans="1:10" ht="14.4" customHeight="1" x14ac:dyDescent="0.3">
      <c r="A10" s="729" t="s">
        <v>584</v>
      </c>
      <c r="B10" s="730" t="s">
        <v>2992</v>
      </c>
      <c r="C10" s="731">
        <v>59.058199999999999</v>
      </c>
      <c r="D10" s="731">
        <v>55.73151</v>
      </c>
      <c r="E10" s="731"/>
      <c r="F10" s="731">
        <v>59.50902</v>
      </c>
      <c r="G10" s="731">
        <v>63.333335937500003</v>
      </c>
      <c r="H10" s="731">
        <v>-3.8243159375000033</v>
      </c>
      <c r="I10" s="732">
        <v>0.93961606662762875</v>
      </c>
      <c r="J10" s="733" t="s">
        <v>1</v>
      </c>
    </row>
    <row r="11" spans="1:10" ht="14.4" customHeight="1" x14ac:dyDescent="0.3">
      <c r="A11" s="729" t="s">
        <v>584</v>
      </c>
      <c r="B11" s="730" t="s">
        <v>2993</v>
      </c>
      <c r="C11" s="731">
        <v>496.05718999999999</v>
      </c>
      <c r="D11" s="731">
        <v>550.17922999999996</v>
      </c>
      <c r="E11" s="731"/>
      <c r="F11" s="731">
        <v>656.90423999999985</v>
      </c>
      <c r="G11" s="731">
        <v>566.66667041015626</v>
      </c>
      <c r="H11" s="731">
        <v>90.237569589843588</v>
      </c>
      <c r="I11" s="732">
        <v>1.1592427688124469</v>
      </c>
      <c r="J11" s="733" t="s">
        <v>1</v>
      </c>
    </row>
    <row r="12" spans="1:10" ht="14.4" customHeight="1" x14ac:dyDescent="0.3">
      <c r="A12" s="729" t="s">
        <v>584</v>
      </c>
      <c r="B12" s="730" t="s">
        <v>2994</v>
      </c>
      <c r="C12" s="731">
        <v>4823.0060000000003</v>
      </c>
      <c r="D12" s="731">
        <v>5214.2889999999998</v>
      </c>
      <c r="E12" s="731"/>
      <c r="F12" s="731">
        <v>6451.37</v>
      </c>
      <c r="G12" s="731">
        <v>5333.3334999999997</v>
      </c>
      <c r="H12" s="731">
        <v>1118.0365000000002</v>
      </c>
      <c r="I12" s="732">
        <v>1.2096318371990051</v>
      </c>
      <c r="J12" s="733" t="s">
        <v>1</v>
      </c>
    </row>
    <row r="13" spans="1:10" ht="14.4" customHeight="1" x14ac:dyDescent="0.3">
      <c r="A13" s="729" t="s">
        <v>584</v>
      </c>
      <c r="B13" s="730" t="s">
        <v>2995</v>
      </c>
      <c r="C13" s="731">
        <v>14.490299999999998</v>
      </c>
      <c r="D13" s="731">
        <v>17.497050000000002</v>
      </c>
      <c r="E13" s="731"/>
      <c r="F13" s="731">
        <v>39.453589999999998</v>
      </c>
      <c r="G13" s="731">
        <v>16.666667175292968</v>
      </c>
      <c r="H13" s="731">
        <v>22.78692282470703</v>
      </c>
      <c r="I13" s="732">
        <v>2.3672153277583212</v>
      </c>
      <c r="J13" s="733" t="s">
        <v>1</v>
      </c>
    </row>
    <row r="14" spans="1:10" ht="14.4" customHeight="1" x14ac:dyDescent="0.3">
      <c r="A14" s="729" t="s">
        <v>584</v>
      </c>
      <c r="B14" s="730" t="s">
        <v>2996</v>
      </c>
      <c r="C14" s="731">
        <v>3.0833799999999996</v>
      </c>
      <c r="D14" s="731">
        <v>7.8742800000000006</v>
      </c>
      <c r="E14" s="731"/>
      <c r="F14" s="731">
        <v>14.7798</v>
      </c>
      <c r="G14" s="731">
        <v>8.3333336486816414</v>
      </c>
      <c r="H14" s="731">
        <v>6.4464663513183584</v>
      </c>
      <c r="I14" s="732">
        <v>1.7735759328846996</v>
      </c>
      <c r="J14" s="733" t="s">
        <v>1</v>
      </c>
    </row>
    <row r="15" spans="1:10" ht="14.4" customHeight="1" x14ac:dyDescent="0.3">
      <c r="A15" s="729" t="s">
        <v>584</v>
      </c>
      <c r="B15" s="730" t="s">
        <v>2997</v>
      </c>
      <c r="C15" s="731">
        <v>41.848800000000004</v>
      </c>
      <c r="D15" s="731">
        <v>61.242749999999994</v>
      </c>
      <c r="E15" s="731"/>
      <c r="F15" s="731">
        <v>12.257339999999999</v>
      </c>
      <c r="G15" s="731">
        <v>66.666664062500004</v>
      </c>
      <c r="H15" s="731">
        <v>-54.409324062500005</v>
      </c>
      <c r="I15" s="732">
        <v>0.18386010718203541</v>
      </c>
      <c r="J15" s="733" t="s">
        <v>1</v>
      </c>
    </row>
    <row r="16" spans="1:10" ht="14.4" customHeight="1" x14ac:dyDescent="0.3">
      <c r="A16" s="729" t="s">
        <v>584</v>
      </c>
      <c r="B16" s="730" t="s">
        <v>2998</v>
      </c>
      <c r="C16" s="731">
        <v>136.37159999999997</v>
      </c>
      <c r="D16" s="731">
        <v>106.0668</v>
      </c>
      <c r="E16" s="731"/>
      <c r="F16" s="731">
        <v>98.490599999999986</v>
      </c>
      <c r="G16" s="731">
        <v>115</v>
      </c>
      <c r="H16" s="731">
        <v>-16.509400000000014</v>
      </c>
      <c r="I16" s="732">
        <v>0.85643999999999987</v>
      </c>
      <c r="J16" s="733" t="s">
        <v>1</v>
      </c>
    </row>
    <row r="17" spans="1:10" ht="14.4" customHeight="1" x14ac:dyDescent="0.3">
      <c r="A17" s="729" t="s">
        <v>584</v>
      </c>
      <c r="B17" s="730" t="s">
        <v>2999</v>
      </c>
      <c r="C17" s="731">
        <v>37.375239999999998</v>
      </c>
      <c r="D17" s="731">
        <v>42.881799999999998</v>
      </c>
      <c r="E17" s="731"/>
      <c r="F17" s="731">
        <v>56.701999999999998</v>
      </c>
      <c r="G17" s="731">
        <v>46.666664062500004</v>
      </c>
      <c r="H17" s="731">
        <v>10.035335937499994</v>
      </c>
      <c r="I17" s="732">
        <v>1.2150429249465917</v>
      </c>
      <c r="J17" s="733" t="s">
        <v>1</v>
      </c>
    </row>
    <row r="18" spans="1:10" ht="14.4" customHeight="1" x14ac:dyDescent="0.3">
      <c r="A18" s="729" t="s">
        <v>584</v>
      </c>
      <c r="B18" s="730" t="s">
        <v>3000</v>
      </c>
      <c r="C18" s="731">
        <v>82.780090000000001</v>
      </c>
      <c r="D18" s="731">
        <v>104.01091999999997</v>
      </c>
      <c r="E18" s="731"/>
      <c r="F18" s="731">
        <v>153.75625000000002</v>
      </c>
      <c r="G18" s="731">
        <v>141.66667333984375</v>
      </c>
      <c r="H18" s="731">
        <v>12.089576660156268</v>
      </c>
      <c r="I18" s="732">
        <v>1.085338184169502</v>
      </c>
      <c r="J18" s="733" t="s">
        <v>1</v>
      </c>
    </row>
    <row r="19" spans="1:10" ht="14.4" customHeight="1" x14ac:dyDescent="0.3">
      <c r="A19" s="729" t="s">
        <v>584</v>
      </c>
      <c r="B19" s="730" t="s">
        <v>3001</v>
      </c>
      <c r="C19" s="731">
        <v>163.82174999999998</v>
      </c>
      <c r="D19" s="731">
        <v>179.40803000000005</v>
      </c>
      <c r="E19" s="731"/>
      <c r="F19" s="731">
        <v>251.17713000000003</v>
      </c>
      <c r="G19" s="731">
        <v>213.33333984375</v>
      </c>
      <c r="H19" s="731">
        <v>37.843790156250037</v>
      </c>
      <c r="I19" s="732">
        <v>1.1773927609438246</v>
      </c>
      <c r="J19" s="733" t="s">
        <v>1</v>
      </c>
    </row>
    <row r="20" spans="1:10" ht="14.4" customHeight="1" x14ac:dyDescent="0.3">
      <c r="A20" s="729" t="s">
        <v>584</v>
      </c>
      <c r="B20" s="730" t="s">
        <v>3002</v>
      </c>
      <c r="C20" s="731">
        <v>0</v>
      </c>
      <c r="D20" s="731">
        <v>0.87241999999999997</v>
      </c>
      <c r="E20" s="731"/>
      <c r="F20" s="731">
        <v>0.74921000000000004</v>
      </c>
      <c r="G20" s="731">
        <v>3.3333333282470705</v>
      </c>
      <c r="H20" s="731">
        <v>-2.5841233282470704</v>
      </c>
      <c r="I20" s="732">
        <v>0.22476300034296112</v>
      </c>
      <c r="J20" s="733" t="s">
        <v>1</v>
      </c>
    </row>
    <row r="21" spans="1:10" ht="14.4" customHeight="1" x14ac:dyDescent="0.3">
      <c r="A21" s="729" t="s">
        <v>584</v>
      </c>
      <c r="B21" s="730" t="s">
        <v>3003</v>
      </c>
      <c r="C21" s="731">
        <v>586.89745000000005</v>
      </c>
      <c r="D21" s="731">
        <v>400.86296000000004</v>
      </c>
      <c r="E21" s="731"/>
      <c r="F21" s="731">
        <v>502.07249999999999</v>
      </c>
      <c r="G21" s="731">
        <v>429.42075</v>
      </c>
      <c r="H21" s="731">
        <v>72.651749999999993</v>
      </c>
      <c r="I21" s="732">
        <v>1.1691854667013646</v>
      </c>
      <c r="J21" s="733" t="s">
        <v>1</v>
      </c>
    </row>
    <row r="22" spans="1:10" ht="14.4" customHeight="1" x14ac:dyDescent="0.3">
      <c r="A22" s="729" t="s">
        <v>584</v>
      </c>
      <c r="B22" s="730" t="s">
        <v>3004</v>
      </c>
      <c r="C22" s="731">
        <v>0.32109000000000004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586</v>
      </c>
      <c r="J22" s="733" t="s">
        <v>1</v>
      </c>
    </row>
    <row r="23" spans="1:10" ht="14.4" customHeight="1" x14ac:dyDescent="0.3">
      <c r="A23" s="729" t="s">
        <v>584</v>
      </c>
      <c r="B23" s="730" t="s">
        <v>598</v>
      </c>
      <c r="C23" s="731">
        <v>6679.5682800000022</v>
      </c>
      <c r="D23" s="731">
        <v>6919.9480000000003</v>
      </c>
      <c r="E23" s="731"/>
      <c r="F23" s="731">
        <v>8430.2048400000003</v>
      </c>
      <c r="G23" s="731">
        <v>7216.0875988006583</v>
      </c>
      <c r="H23" s="731">
        <v>1214.1172411993421</v>
      </c>
      <c r="I23" s="732">
        <v>1.1682514554564349</v>
      </c>
      <c r="J23" s="733" t="s">
        <v>599</v>
      </c>
    </row>
    <row r="25" spans="1:10" ht="14.4" customHeight="1" x14ac:dyDescent="0.3">
      <c r="A25" s="729" t="s">
        <v>584</v>
      </c>
      <c r="B25" s="730" t="s">
        <v>585</v>
      </c>
      <c r="C25" s="731" t="s">
        <v>586</v>
      </c>
      <c r="D25" s="731" t="s">
        <v>586</v>
      </c>
      <c r="E25" s="731"/>
      <c r="F25" s="731" t="s">
        <v>586</v>
      </c>
      <c r="G25" s="731" t="s">
        <v>586</v>
      </c>
      <c r="H25" s="731" t="s">
        <v>586</v>
      </c>
      <c r="I25" s="732" t="s">
        <v>586</v>
      </c>
      <c r="J25" s="733" t="s">
        <v>73</v>
      </c>
    </row>
    <row r="26" spans="1:10" ht="14.4" customHeight="1" x14ac:dyDescent="0.3">
      <c r="A26" s="729" t="s">
        <v>600</v>
      </c>
      <c r="B26" s="730" t="s">
        <v>601</v>
      </c>
      <c r="C26" s="731" t="s">
        <v>586</v>
      </c>
      <c r="D26" s="731" t="s">
        <v>586</v>
      </c>
      <c r="E26" s="731"/>
      <c r="F26" s="731" t="s">
        <v>586</v>
      </c>
      <c r="G26" s="731" t="s">
        <v>586</v>
      </c>
      <c r="H26" s="731" t="s">
        <v>586</v>
      </c>
      <c r="I26" s="732" t="s">
        <v>586</v>
      </c>
      <c r="J26" s="733" t="s">
        <v>0</v>
      </c>
    </row>
    <row r="27" spans="1:10" ht="14.4" customHeight="1" x14ac:dyDescent="0.3">
      <c r="A27" s="729" t="s">
        <v>600</v>
      </c>
      <c r="B27" s="730" t="s">
        <v>2990</v>
      </c>
      <c r="C27" s="731">
        <v>7.0739900000000002</v>
      </c>
      <c r="D27" s="731">
        <v>10.5458</v>
      </c>
      <c r="E27" s="731"/>
      <c r="F27" s="731">
        <v>8.9223600000000012</v>
      </c>
      <c r="G27" s="731">
        <v>12</v>
      </c>
      <c r="H27" s="731">
        <v>-3.0776399999999988</v>
      </c>
      <c r="I27" s="732">
        <v>0.74353000000000014</v>
      </c>
      <c r="J27" s="733" t="s">
        <v>1</v>
      </c>
    </row>
    <row r="28" spans="1:10" ht="14.4" customHeight="1" x14ac:dyDescent="0.3">
      <c r="A28" s="729" t="s">
        <v>600</v>
      </c>
      <c r="B28" s="730" t="s">
        <v>2992</v>
      </c>
      <c r="C28" s="731">
        <v>43.609780000000001</v>
      </c>
      <c r="D28" s="731">
        <v>41.57544</v>
      </c>
      <c r="E28" s="731"/>
      <c r="F28" s="731">
        <v>47.252899999999997</v>
      </c>
      <c r="G28" s="731">
        <v>44</v>
      </c>
      <c r="H28" s="731">
        <v>3.2528999999999968</v>
      </c>
      <c r="I28" s="732">
        <v>1.0739295454545454</v>
      </c>
      <c r="J28" s="733" t="s">
        <v>1</v>
      </c>
    </row>
    <row r="29" spans="1:10" ht="14.4" customHeight="1" x14ac:dyDescent="0.3">
      <c r="A29" s="729" t="s">
        <v>600</v>
      </c>
      <c r="B29" s="730" t="s">
        <v>2993</v>
      </c>
      <c r="C29" s="731">
        <v>72.099989999999991</v>
      </c>
      <c r="D29" s="731">
        <v>75.96723999999999</v>
      </c>
      <c r="E29" s="731"/>
      <c r="F29" s="731">
        <v>130.52628000000001</v>
      </c>
      <c r="G29" s="731">
        <v>77</v>
      </c>
      <c r="H29" s="731">
        <v>53.526280000000014</v>
      </c>
      <c r="I29" s="732">
        <v>1.6951464935064937</v>
      </c>
      <c r="J29" s="733" t="s">
        <v>1</v>
      </c>
    </row>
    <row r="30" spans="1:10" ht="14.4" customHeight="1" x14ac:dyDescent="0.3">
      <c r="A30" s="729" t="s">
        <v>600</v>
      </c>
      <c r="B30" s="730" t="s">
        <v>2995</v>
      </c>
      <c r="C30" s="731">
        <v>13.836799999999998</v>
      </c>
      <c r="D30" s="731">
        <v>16.785250000000001</v>
      </c>
      <c r="E30" s="731"/>
      <c r="F30" s="731">
        <v>17.634499999999999</v>
      </c>
      <c r="G30" s="731">
        <v>16</v>
      </c>
      <c r="H30" s="731">
        <v>1.6344999999999992</v>
      </c>
      <c r="I30" s="732">
        <v>1.1021562499999999</v>
      </c>
      <c r="J30" s="733" t="s">
        <v>1</v>
      </c>
    </row>
    <row r="31" spans="1:10" ht="14.4" customHeight="1" x14ac:dyDescent="0.3">
      <c r="A31" s="729" t="s">
        <v>600</v>
      </c>
      <c r="B31" s="730" t="s">
        <v>2996</v>
      </c>
      <c r="C31" s="731">
        <v>2.0322799999999996</v>
      </c>
      <c r="D31" s="731">
        <v>0.98136000000000001</v>
      </c>
      <c r="E31" s="731"/>
      <c r="F31" s="731">
        <v>0</v>
      </c>
      <c r="G31" s="731">
        <v>0</v>
      </c>
      <c r="H31" s="731">
        <v>0</v>
      </c>
      <c r="I31" s="732" t="s">
        <v>586</v>
      </c>
      <c r="J31" s="733" t="s">
        <v>1</v>
      </c>
    </row>
    <row r="32" spans="1:10" ht="14.4" customHeight="1" x14ac:dyDescent="0.3">
      <c r="A32" s="729" t="s">
        <v>600</v>
      </c>
      <c r="B32" s="730" t="s">
        <v>2997</v>
      </c>
      <c r="C32" s="731">
        <v>4.4939999999999998</v>
      </c>
      <c r="D32" s="731">
        <v>4.8315000000000001</v>
      </c>
      <c r="E32" s="731"/>
      <c r="F32" s="731">
        <v>6.7705000000000002</v>
      </c>
      <c r="G32" s="731">
        <v>5</v>
      </c>
      <c r="H32" s="731">
        <v>1.7705000000000002</v>
      </c>
      <c r="I32" s="732">
        <v>1.3541000000000001</v>
      </c>
      <c r="J32" s="733" t="s">
        <v>1</v>
      </c>
    </row>
    <row r="33" spans="1:10" ht="14.4" customHeight="1" x14ac:dyDescent="0.3">
      <c r="A33" s="729" t="s">
        <v>600</v>
      </c>
      <c r="B33" s="730" t="s">
        <v>2999</v>
      </c>
      <c r="C33" s="731">
        <v>11.04</v>
      </c>
      <c r="D33" s="731">
        <v>13.481999999999999</v>
      </c>
      <c r="E33" s="731"/>
      <c r="F33" s="731">
        <v>14.238</v>
      </c>
      <c r="G33" s="731">
        <v>13</v>
      </c>
      <c r="H33" s="731">
        <v>1.2379999999999995</v>
      </c>
      <c r="I33" s="732">
        <v>1.0952307692307692</v>
      </c>
      <c r="J33" s="733" t="s">
        <v>1</v>
      </c>
    </row>
    <row r="34" spans="1:10" ht="14.4" customHeight="1" x14ac:dyDescent="0.3">
      <c r="A34" s="729" t="s">
        <v>600</v>
      </c>
      <c r="B34" s="730" t="s">
        <v>3000</v>
      </c>
      <c r="C34" s="731">
        <v>5.1425000000000001</v>
      </c>
      <c r="D34" s="731">
        <v>9.5663800000000005</v>
      </c>
      <c r="E34" s="731"/>
      <c r="F34" s="731">
        <v>5.1425000000000001</v>
      </c>
      <c r="G34" s="731">
        <v>7</v>
      </c>
      <c r="H34" s="731">
        <v>-1.8574999999999999</v>
      </c>
      <c r="I34" s="732">
        <v>0.73464285714285715</v>
      </c>
      <c r="J34" s="733" t="s">
        <v>1</v>
      </c>
    </row>
    <row r="35" spans="1:10" ht="14.4" customHeight="1" x14ac:dyDescent="0.3">
      <c r="A35" s="729" t="s">
        <v>600</v>
      </c>
      <c r="B35" s="730" t="s">
        <v>3002</v>
      </c>
      <c r="C35" s="731">
        <v>0</v>
      </c>
      <c r="D35" s="731">
        <v>3.9920000000000004E-2</v>
      </c>
      <c r="E35" s="731"/>
      <c r="F35" s="731">
        <v>0</v>
      </c>
      <c r="G35" s="731">
        <v>0</v>
      </c>
      <c r="H35" s="731">
        <v>0</v>
      </c>
      <c r="I35" s="732" t="s">
        <v>586</v>
      </c>
      <c r="J35" s="733" t="s">
        <v>1</v>
      </c>
    </row>
    <row r="36" spans="1:10" ht="14.4" customHeight="1" x14ac:dyDescent="0.3">
      <c r="A36" s="729" t="s">
        <v>600</v>
      </c>
      <c r="B36" s="730" t="s">
        <v>3004</v>
      </c>
      <c r="C36" s="731">
        <v>0.32109000000000004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586</v>
      </c>
      <c r="J36" s="733" t="s">
        <v>1</v>
      </c>
    </row>
    <row r="37" spans="1:10" ht="14.4" customHeight="1" x14ac:dyDescent="0.3">
      <c r="A37" s="729" t="s">
        <v>600</v>
      </c>
      <c r="B37" s="730" t="s">
        <v>602</v>
      </c>
      <c r="C37" s="731">
        <v>159.65043</v>
      </c>
      <c r="D37" s="731">
        <v>173.77489</v>
      </c>
      <c r="E37" s="731"/>
      <c r="F37" s="731">
        <v>230.48704000000004</v>
      </c>
      <c r="G37" s="731">
        <v>175</v>
      </c>
      <c r="H37" s="731">
        <v>55.487040000000036</v>
      </c>
      <c r="I37" s="732">
        <v>1.3170688000000002</v>
      </c>
      <c r="J37" s="733" t="s">
        <v>603</v>
      </c>
    </row>
    <row r="38" spans="1:10" ht="14.4" customHeight="1" x14ac:dyDescent="0.3">
      <c r="A38" s="729" t="s">
        <v>586</v>
      </c>
      <c r="B38" s="730" t="s">
        <v>586</v>
      </c>
      <c r="C38" s="731" t="s">
        <v>586</v>
      </c>
      <c r="D38" s="731" t="s">
        <v>586</v>
      </c>
      <c r="E38" s="731"/>
      <c r="F38" s="731" t="s">
        <v>586</v>
      </c>
      <c r="G38" s="731" t="s">
        <v>586</v>
      </c>
      <c r="H38" s="731" t="s">
        <v>586</v>
      </c>
      <c r="I38" s="732" t="s">
        <v>586</v>
      </c>
      <c r="J38" s="733" t="s">
        <v>604</v>
      </c>
    </row>
    <row r="39" spans="1:10" ht="14.4" customHeight="1" x14ac:dyDescent="0.3">
      <c r="A39" s="729" t="s">
        <v>605</v>
      </c>
      <c r="B39" s="730" t="s">
        <v>606</v>
      </c>
      <c r="C39" s="731" t="s">
        <v>586</v>
      </c>
      <c r="D39" s="731" t="s">
        <v>586</v>
      </c>
      <c r="E39" s="731"/>
      <c r="F39" s="731" t="s">
        <v>586</v>
      </c>
      <c r="G39" s="731" t="s">
        <v>586</v>
      </c>
      <c r="H39" s="731" t="s">
        <v>586</v>
      </c>
      <c r="I39" s="732" t="s">
        <v>586</v>
      </c>
      <c r="J39" s="733" t="s">
        <v>0</v>
      </c>
    </row>
    <row r="40" spans="1:10" ht="14.4" customHeight="1" x14ac:dyDescent="0.3">
      <c r="A40" s="729" t="s">
        <v>605</v>
      </c>
      <c r="B40" s="730" t="s">
        <v>2991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586</v>
      </c>
      <c r="J40" s="733" t="s">
        <v>1</v>
      </c>
    </row>
    <row r="41" spans="1:10" ht="14.4" customHeight="1" x14ac:dyDescent="0.3">
      <c r="A41" s="729" t="s">
        <v>605</v>
      </c>
      <c r="B41" s="730" t="s">
        <v>2992</v>
      </c>
      <c r="C41" s="731">
        <v>15.448420000000002</v>
      </c>
      <c r="D41" s="731">
        <v>14.15607</v>
      </c>
      <c r="E41" s="731"/>
      <c r="F41" s="731">
        <v>12.256120000000003</v>
      </c>
      <c r="G41" s="731">
        <v>19</v>
      </c>
      <c r="H41" s="731">
        <v>-6.7438799999999972</v>
      </c>
      <c r="I41" s="732">
        <v>0.64505894736842118</v>
      </c>
      <c r="J41" s="733" t="s">
        <v>1</v>
      </c>
    </row>
    <row r="42" spans="1:10" ht="14.4" customHeight="1" x14ac:dyDescent="0.3">
      <c r="A42" s="729" t="s">
        <v>605</v>
      </c>
      <c r="B42" s="730" t="s">
        <v>2993</v>
      </c>
      <c r="C42" s="731">
        <v>382.00841000000003</v>
      </c>
      <c r="D42" s="731">
        <v>439.83983999999998</v>
      </c>
      <c r="E42" s="731"/>
      <c r="F42" s="731">
        <v>485.90404999999981</v>
      </c>
      <c r="G42" s="731">
        <v>437</v>
      </c>
      <c r="H42" s="731">
        <v>48.904049999999813</v>
      </c>
      <c r="I42" s="732">
        <v>1.1119085812356975</v>
      </c>
      <c r="J42" s="733" t="s">
        <v>1</v>
      </c>
    </row>
    <row r="43" spans="1:10" ht="14.4" customHeight="1" x14ac:dyDescent="0.3">
      <c r="A43" s="729" t="s">
        <v>605</v>
      </c>
      <c r="B43" s="730" t="s">
        <v>2995</v>
      </c>
      <c r="C43" s="731">
        <v>0.65349999999999997</v>
      </c>
      <c r="D43" s="731">
        <v>0.71179999999999999</v>
      </c>
      <c r="E43" s="731"/>
      <c r="F43" s="731">
        <v>21.819089999999999</v>
      </c>
      <c r="G43" s="731">
        <v>1</v>
      </c>
      <c r="H43" s="731">
        <v>20.819089999999999</v>
      </c>
      <c r="I43" s="732">
        <v>21.819089999999999</v>
      </c>
      <c r="J43" s="733" t="s">
        <v>1</v>
      </c>
    </row>
    <row r="44" spans="1:10" ht="14.4" customHeight="1" x14ac:dyDescent="0.3">
      <c r="A44" s="729" t="s">
        <v>605</v>
      </c>
      <c r="B44" s="730" t="s">
        <v>2996</v>
      </c>
      <c r="C44" s="731">
        <v>1.0510999999999999</v>
      </c>
      <c r="D44" s="731">
        <v>6.8929200000000002</v>
      </c>
      <c r="E44" s="731"/>
      <c r="F44" s="731">
        <v>14.7798</v>
      </c>
      <c r="G44" s="731">
        <v>8</v>
      </c>
      <c r="H44" s="731">
        <v>6.7797999999999998</v>
      </c>
      <c r="I44" s="732">
        <v>1.847475</v>
      </c>
      <c r="J44" s="733" t="s">
        <v>1</v>
      </c>
    </row>
    <row r="45" spans="1:10" ht="14.4" customHeight="1" x14ac:dyDescent="0.3">
      <c r="A45" s="729" t="s">
        <v>605</v>
      </c>
      <c r="B45" s="730" t="s">
        <v>2997</v>
      </c>
      <c r="C45" s="731">
        <v>37.354800000000004</v>
      </c>
      <c r="D45" s="731">
        <v>56.411249999999995</v>
      </c>
      <c r="E45" s="731"/>
      <c r="F45" s="731">
        <v>5.4868399999999999</v>
      </c>
      <c r="G45" s="731">
        <v>62</v>
      </c>
      <c r="H45" s="731">
        <v>-56.513159999999999</v>
      </c>
      <c r="I45" s="732">
        <v>8.8497419354838708E-2</v>
      </c>
      <c r="J45" s="733" t="s">
        <v>1</v>
      </c>
    </row>
    <row r="46" spans="1:10" ht="14.4" customHeight="1" x14ac:dyDescent="0.3">
      <c r="A46" s="729" t="s">
        <v>605</v>
      </c>
      <c r="B46" s="730" t="s">
        <v>2999</v>
      </c>
      <c r="C46" s="731">
        <v>26.335239999999999</v>
      </c>
      <c r="D46" s="731">
        <v>29.399799999999999</v>
      </c>
      <c r="E46" s="731"/>
      <c r="F46" s="731">
        <v>42.463999999999999</v>
      </c>
      <c r="G46" s="731">
        <v>33</v>
      </c>
      <c r="H46" s="731">
        <v>9.4639999999999986</v>
      </c>
      <c r="I46" s="732">
        <v>1.2867878787878788</v>
      </c>
      <c r="J46" s="733" t="s">
        <v>1</v>
      </c>
    </row>
    <row r="47" spans="1:10" ht="14.4" customHeight="1" x14ac:dyDescent="0.3">
      <c r="A47" s="729" t="s">
        <v>605</v>
      </c>
      <c r="B47" s="730" t="s">
        <v>3000</v>
      </c>
      <c r="C47" s="731">
        <v>72.320610000000002</v>
      </c>
      <c r="D47" s="731">
        <v>94.444539999999975</v>
      </c>
      <c r="E47" s="731"/>
      <c r="F47" s="731">
        <v>138.95008000000001</v>
      </c>
      <c r="G47" s="731">
        <v>120</v>
      </c>
      <c r="H47" s="731">
        <v>18.950080000000014</v>
      </c>
      <c r="I47" s="732">
        <v>1.1579173333333335</v>
      </c>
      <c r="J47" s="733" t="s">
        <v>1</v>
      </c>
    </row>
    <row r="48" spans="1:10" ht="14.4" customHeight="1" x14ac:dyDescent="0.3">
      <c r="A48" s="729" t="s">
        <v>605</v>
      </c>
      <c r="B48" s="730" t="s">
        <v>3001</v>
      </c>
      <c r="C48" s="731">
        <v>111.62514999999999</v>
      </c>
      <c r="D48" s="731">
        <v>142.75023000000004</v>
      </c>
      <c r="E48" s="731"/>
      <c r="F48" s="731">
        <v>232.85002000000003</v>
      </c>
      <c r="G48" s="731">
        <v>161</v>
      </c>
      <c r="H48" s="731">
        <v>71.850020000000029</v>
      </c>
      <c r="I48" s="732">
        <v>1.4462734161490685</v>
      </c>
      <c r="J48" s="733" t="s">
        <v>1</v>
      </c>
    </row>
    <row r="49" spans="1:10" ht="14.4" customHeight="1" x14ac:dyDescent="0.3">
      <c r="A49" s="729" t="s">
        <v>605</v>
      </c>
      <c r="B49" s="730" t="s">
        <v>3002</v>
      </c>
      <c r="C49" s="731">
        <v>0</v>
      </c>
      <c r="D49" s="731">
        <v>0.83250000000000002</v>
      </c>
      <c r="E49" s="731"/>
      <c r="F49" s="731">
        <v>0.74921000000000004</v>
      </c>
      <c r="G49" s="731">
        <v>3</v>
      </c>
      <c r="H49" s="731">
        <v>-2.2507899999999998</v>
      </c>
      <c r="I49" s="732">
        <v>0.24973666666666669</v>
      </c>
      <c r="J49" s="733" t="s">
        <v>1</v>
      </c>
    </row>
    <row r="50" spans="1:10" ht="14.4" customHeight="1" x14ac:dyDescent="0.3">
      <c r="A50" s="729" t="s">
        <v>605</v>
      </c>
      <c r="B50" s="730" t="s">
        <v>3003</v>
      </c>
      <c r="C50" s="731">
        <v>297.48697000000004</v>
      </c>
      <c r="D50" s="731">
        <v>63.589110000000005</v>
      </c>
      <c r="E50" s="731"/>
      <c r="F50" s="731">
        <v>135.42318000000003</v>
      </c>
      <c r="G50" s="731">
        <v>192</v>
      </c>
      <c r="H50" s="731">
        <v>-56.576819999999969</v>
      </c>
      <c r="I50" s="732">
        <v>0.70532906250000016</v>
      </c>
      <c r="J50" s="733" t="s">
        <v>1</v>
      </c>
    </row>
    <row r="51" spans="1:10" ht="14.4" customHeight="1" x14ac:dyDescent="0.3">
      <c r="A51" s="729" t="s">
        <v>605</v>
      </c>
      <c r="B51" s="730" t="s">
        <v>607</v>
      </c>
      <c r="C51" s="731">
        <v>944.28420000000006</v>
      </c>
      <c r="D51" s="731">
        <v>849.02805999999998</v>
      </c>
      <c r="E51" s="731"/>
      <c r="F51" s="731">
        <v>1090.6823899999999</v>
      </c>
      <c r="G51" s="731">
        <v>1036</v>
      </c>
      <c r="H51" s="731">
        <v>54.682389999999941</v>
      </c>
      <c r="I51" s="732">
        <v>1.0527822297297296</v>
      </c>
      <c r="J51" s="733" t="s">
        <v>603</v>
      </c>
    </row>
    <row r="52" spans="1:10" ht="14.4" customHeight="1" x14ac:dyDescent="0.3">
      <c r="A52" s="729" t="s">
        <v>586</v>
      </c>
      <c r="B52" s="730" t="s">
        <v>586</v>
      </c>
      <c r="C52" s="731" t="s">
        <v>586</v>
      </c>
      <c r="D52" s="731" t="s">
        <v>586</v>
      </c>
      <c r="E52" s="731"/>
      <c r="F52" s="731" t="s">
        <v>586</v>
      </c>
      <c r="G52" s="731" t="s">
        <v>586</v>
      </c>
      <c r="H52" s="731" t="s">
        <v>586</v>
      </c>
      <c r="I52" s="732" t="s">
        <v>586</v>
      </c>
      <c r="J52" s="733" t="s">
        <v>604</v>
      </c>
    </row>
    <row r="53" spans="1:10" ht="14.4" customHeight="1" x14ac:dyDescent="0.3">
      <c r="A53" s="729" t="s">
        <v>3005</v>
      </c>
      <c r="B53" s="730" t="s">
        <v>3006</v>
      </c>
      <c r="C53" s="731" t="s">
        <v>586</v>
      </c>
      <c r="D53" s="731" t="s">
        <v>586</v>
      </c>
      <c r="E53" s="731"/>
      <c r="F53" s="731" t="s">
        <v>586</v>
      </c>
      <c r="G53" s="731" t="s">
        <v>586</v>
      </c>
      <c r="H53" s="731" t="s">
        <v>586</v>
      </c>
      <c r="I53" s="732" t="s">
        <v>586</v>
      </c>
      <c r="J53" s="733" t="s">
        <v>0</v>
      </c>
    </row>
    <row r="54" spans="1:10" ht="14.4" customHeight="1" x14ac:dyDescent="0.3">
      <c r="A54" s="729" t="s">
        <v>3005</v>
      </c>
      <c r="B54" s="730" t="s">
        <v>2993</v>
      </c>
      <c r="C54" s="731">
        <v>4.4725000000000001</v>
      </c>
      <c r="D54" s="731">
        <v>9.0001599999999993</v>
      </c>
      <c r="E54" s="731"/>
      <c r="F54" s="731">
        <v>5.2141700000000002</v>
      </c>
      <c r="G54" s="731">
        <v>8</v>
      </c>
      <c r="H54" s="731">
        <v>-2.7858299999999998</v>
      </c>
      <c r="I54" s="732">
        <v>0.65177125000000002</v>
      </c>
      <c r="J54" s="733" t="s">
        <v>1</v>
      </c>
    </row>
    <row r="55" spans="1:10" ht="14.4" customHeight="1" x14ac:dyDescent="0.3">
      <c r="A55" s="729" t="s">
        <v>3005</v>
      </c>
      <c r="B55" s="730" t="s">
        <v>3007</v>
      </c>
      <c r="C55" s="731">
        <v>4.4725000000000001</v>
      </c>
      <c r="D55" s="731">
        <v>9.0001599999999993</v>
      </c>
      <c r="E55" s="731"/>
      <c r="F55" s="731">
        <v>5.2141700000000002</v>
      </c>
      <c r="G55" s="731">
        <v>8</v>
      </c>
      <c r="H55" s="731">
        <v>-2.7858299999999998</v>
      </c>
      <c r="I55" s="732">
        <v>0.65177125000000002</v>
      </c>
      <c r="J55" s="733" t="s">
        <v>603</v>
      </c>
    </row>
    <row r="56" spans="1:10" ht="14.4" customHeight="1" x14ac:dyDescent="0.3">
      <c r="A56" s="729" t="s">
        <v>586</v>
      </c>
      <c r="B56" s="730" t="s">
        <v>586</v>
      </c>
      <c r="C56" s="731" t="s">
        <v>586</v>
      </c>
      <c r="D56" s="731" t="s">
        <v>586</v>
      </c>
      <c r="E56" s="731"/>
      <c r="F56" s="731" t="s">
        <v>586</v>
      </c>
      <c r="G56" s="731" t="s">
        <v>586</v>
      </c>
      <c r="H56" s="731" t="s">
        <v>586</v>
      </c>
      <c r="I56" s="732" t="s">
        <v>586</v>
      </c>
      <c r="J56" s="733" t="s">
        <v>604</v>
      </c>
    </row>
    <row r="57" spans="1:10" ht="14.4" customHeight="1" x14ac:dyDescent="0.3">
      <c r="A57" s="729" t="s">
        <v>608</v>
      </c>
      <c r="B57" s="730" t="s">
        <v>609</v>
      </c>
      <c r="C57" s="731" t="s">
        <v>586</v>
      </c>
      <c r="D57" s="731" t="s">
        <v>586</v>
      </c>
      <c r="E57" s="731"/>
      <c r="F57" s="731" t="s">
        <v>586</v>
      </c>
      <c r="G57" s="731" t="s">
        <v>586</v>
      </c>
      <c r="H57" s="731" t="s">
        <v>586</v>
      </c>
      <c r="I57" s="732" t="s">
        <v>586</v>
      </c>
      <c r="J57" s="733" t="s">
        <v>0</v>
      </c>
    </row>
    <row r="58" spans="1:10" ht="14.4" customHeight="1" x14ac:dyDescent="0.3">
      <c r="A58" s="729" t="s">
        <v>608</v>
      </c>
      <c r="B58" s="730" t="s">
        <v>2988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586</v>
      </c>
      <c r="J58" s="733" t="s">
        <v>1</v>
      </c>
    </row>
    <row r="59" spans="1:10" ht="14.4" customHeight="1" x14ac:dyDescent="0.3">
      <c r="A59" s="729" t="s">
        <v>608</v>
      </c>
      <c r="B59" s="730" t="s">
        <v>2989</v>
      </c>
      <c r="C59" s="731">
        <v>227.38320000000002</v>
      </c>
      <c r="D59" s="731">
        <v>168.48545000000001</v>
      </c>
      <c r="E59" s="731"/>
      <c r="F59" s="731">
        <v>124.0608</v>
      </c>
      <c r="G59" s="731">
        <v>200</v>
      </c>
      <c r="H59" s="731">
        <v>-75.9392</v>
      </c>
      <c r="I59" s="732">
        <v>0.62030399999999997</v>
      </c>
      <c r="J59" s="733" t="s">
        <v>1</v>
      </c>
    </row>
    <row r="60" spans="1:10" ht="14.4" customHeight="1" x14ac:dyDescent="0.3">
      <c r="A60" s="729" t="s">
        <v>608</v>
      </c>
      <c r="B60" s="730" t="s">
        <v>2993</v>
      </c>
      <c r="C60" s="731">
        <v>37.476289999999999</v>
      </c>
      <c r="D60" s="731">
        <v>25.37199</v>
      </c>
      <c r="E60" s="731"/>
      <c r="F60" s="731">
        <v>35.259740000000008</v>
      </c>
      <c r="G60" s="731">
        <v>45</v>
      </c>
      <c r="H60" s="731">
        <v>-9.7402599999999921</v>
      </c>
      <c r="I60" s="732">
        <v>0.7835497777777779</v>
      </c>
      <c r="J60" s="733" t="s">
        <v>1</v>
      </c>
    </row>
    <row r="61" spans="1:10" ht="14.4" customHeight="1" x14ac:dyDescent="0.3">
      <c r="A61" s="729" t="s">
        <v>608</v>
      </c>
      <c r="B61" s="730" t="s">
        <v>2994</v>
      </c>
      <c r="C61" s="731">
        <v>4823.0060000000003</v>
      </c>
      <c r="D61" s="731">
        <v>5214.2889999999998</v>
      </c>
      <c r="E61" s="731"/>
      <c r="F61" s="731">
        <v>6451.37</v>
      </c>
      <c r="G61" s="731">
        <v>5333</v>
      </c>
      <c r="H61" s="731">
        <v>1118.3699999999999</v>
      </c>
      <c r="I61" s="732">
        <v>1.2097074817176072</v>
      </c>
      <c r="J61" s="733" t="s">
        <v>1</v>
      </c>
    </row>
    <row r="62" spans="1:10" ht="14.4" customHeight="1" x14ac:dyDescent="0.3">
      <c r="A62" s="729" t="s">
        <v>608</v>
      </c>
      <c r="B62" s="730" t="s">
        <v>2998</v>
      </c>
      <c r="C62" s="731">
        <v>136.37159999999997</v>
      </c>
      <c r="D62" s="731">
        <v>106.0668</v>
      </c>
      <c r="E62" s="731"/>
      <c r="F62" s="731">
        <v>98.490599999999986</v>
      </c>
      <c r="G62" s="731">
        <v>115</v>
      </c>
      <c r="H62" s="731">
        <v>-16.509400000000014</v>
      </c>
      <c r="I62" s="732">
        <v>0.85643999999999987</v>
      </c>
      <c r="J62" s="733" t="s">
        <v>1</v>
      </c>
    </row>
    <row r="63" spans="1:10" ht="14.4" customHeight="1" x14ac:dyDescent="0.3">
      <c r="A63" s="729" t="s">
        <v>608</v>
      </c>
      <c r="B63" s="730" t="s">
        <v>3000</v>
      </c>
      <c r="C63" s="731">
        <v>5.3169799999999992</v>
      </c>
      <c r="D63" s="731">
        <v>0</v>
      </c>
      <c r="E63" s="731"/>
      <c r="F63" s="731">
        <v>9.6636699999999998</v>
      </c>
      <c r="G63" s="731">
        <v>14</v>
      </c>
      <c r="H63" s="731">
        <v>-4.3363300000000002</v>
      </c>
      <c r="I63" s="732">
        <v>0.69026214285714282</v>
      </c>
      <c r="J63" s="733" t="s">
        <v>1</v>
      </c>
    </row>
    <row r="64" spans="1:10" ht="14.4" customHeight="1" x14ac:dyDescent="0.3">
      <c r="A64" s="729" t="s">
        <v>608</v>
      </c>
      <c r="B64" s="730" t="s">
        <v>3001</v>
      </c>
      <c r="C64" s="731">
        <v>52.196599999999997</v>
      </c>
      <c r="D64" s="731">
        <v>36.657800000000002</v>
      </c>
      <c r="E64" s="731"/>
      <c r="F64" s="731">
        <v>18.327110000000001</v>
      </c>
      <c r="G64" s="731">
        <v>52</v>
      </c>
      <c r="H64" s="731">
        <v>-33.672889999999995</v>
      </c>
      <c r="I64" s="732">
        <v>0.35244442307692309</v>
      </c>
      <c r="J64" s="733" t="s">
        <v>1</v>
      </c>
    </row>
    <row r="65" spans="1:10" ht="14.4" customHeight="1" x14ac:dyDescent="0.3">
      <c r="A65" s="729" t="s">
        <v>608</v>
      </c>
      <c r="B65" s="730" t="s">
        <v>3003</v>
      </c>
      <c r="C65" s="731">
        <v>289.41048000000001</v>
      </c>
      <c r="D65" s="731">
        <v>337.27385000000004</v>
      </c>
      <c r="E65" s="731"/>
      <c r="F65" s="731">
        <v>366.64931999999999</v>
      </c>
      <c r="G65" s="731">
        <v>238</v>
      </c>
      <c r="H65" s="731">
        <v>128.64931999999999</v>
      </c>
      <c r="I65" s="732">
        <v>1.5405433613445378</v>
      </c>
      <c r="J65" s="733" t="s">
        <v>1</v>
      </c>
    </row>
    <row r="66" spans="1:10" ht="14.4" customHeight="1" x14ac:dyDescent="0.3">
      <c r="A66" s="729" t="s">
        <v>608</v>
      </c>
      <c r="B66" s="730" t="s">
        <v>610</v>
      </c>
      <c r="C66" s="731">
        <v>5571.1611499999999</v>
      </c>
      <c r="D66" s="731">
        <v>5888.1448899999996</v>
      </c>
      <c r="E66" s="731"/>
      <c r="F66" s="731">
        <v>7103.8212399999993</v>
      </c>
      <c r="G66" s="731">
        <v>5997</v>
      </c>
      <c r="H66" s="731">
        <v>1106.8212399999993</v>
      </c>
      <c r="I66" s="732">
        <v>1.1845624879106218</v>
      </c>
      <c r="J66" s="733" t="s">
        <v>603</v>
      </c>
    </row>
    <row r="67" spans="1:10" ht="14.4" customHeight="1" x14ac:dyDescent="0.3">
      <c r="A67" s="729" t="s">
        <v>586</v>
      </c>
      <c r="B67" s="730" t="s">
        <v>586</v>
      </c>
      <c r="C67" s="731" t="s">
        <v>586</v>
      </c>
      <c r="D67" s="731" t="s">
        <v>586</v>
      </c>
      <c r="E67" s="731"/>
      <c r="F67" s="731" t="s">
        <v>586</v>
      </c>
      <c r="G67" s="731" t="s">
        <v>586</v>
      </c>
      <c r="H67" s="731" t="s">
        <v>586</v>
      </c>
      <c r="I67" s="732" t="s">
        <v>586</v>
      </c>
      <c r="J67" s="733" t="s">
        <v>604</v>
      </c>
    </row>
    <row r="68" spans="1:10" ht="14.4" customHeight="1" x14ac:dyDescent="0.3">
      <c r="A68" s="729" t="s">
        <v>584</v>
      </c>
      <c r="B68" s="730" t="s">
        <v>598</v>
      </c>
      <c r="C68" s="731">
        <v>6679.5682800000013</v>
      </c>
      <c r="D68" s="731">
        <v>6919.9479999999985</v>
      </c>
      <c r="E68" s="731"/>
      <c r="F68" s="731">
        <v>8430.2048400000003</v>
      </c>
      <c r="G68" s="731">
        <v>7216</v>
      </c>
      <c r="H68" s="731">
        <v>1214.2048400000003</v>
      </c>
      <c r="I68" s="732">
        <v>1.168265637472284</v>
      </c>
      <c r="J68" s="733" t="s">
        <v>599</v>
      </c>
    </row>
  </sheetData>
  <mergeCells count="3">
    <mergeCell ref="A1:I1"/>
    <mergeCell ref="F3:I3"/>
    <mergeCell ref="C4:D4"/>
  </mergeCells>
  <conditionalFormatting sqref="F24 F69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8">
    <cfRule type="expression" dxfId="32" priority="6">
      <formula>$H25&gt;0</formula>
    </cfRule>
  </conditionalFormatting>
  <conditionalFormatting sqref="A25:A68">
    <cfRule type="expression" dxfId="31" priority="5">
      <formula>AND($J25&lt;&gt;"mezeraKL",$J25&lt;&gt;"")</formula>
    </cfRule>
  </conditionalFormatting>
  <conditionalFormatting sqref="I25:I68">
    <cfRule type="expression" dxfId="30" priority="7">
      <formula>$I25&gt;1</formula>
    </cfRule>
  </conditionalFormatting>
  <conditionalFormatting sqref="B25:B68">
    <cfRule type="expression" dxfId="29" priority="4">
      <formula>OR($J25="NS",$J25="SumaNS",$J25="Účet")</formula>
    </cfRule>
  </conditionalFormatting>
  <conditionalFormatting sqref="A25:D68 F25:I68">
    <cfRule type="expression" dxfId="28" priority="8">
      <formula>AND($J25&lt;&gt;"",$J25&lt;&gt;"mezeraKL")</formula>
    </cfRule>
  </conditionalFormatting>
  <conditionalFormatting sqref="B25:D68 F25:I68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8 F25:I68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14.842484583213835</v>
      </c>
      <c r="J3" s="203">
        <f>SUBTOTAL(9,J5:J1048576)</f>
        <v>118439</v>
      </c>
      <c r="K3" s="204">
        <f>SUBTOTAL(9,K5:K1048576)</f>
        <v>1757929.0315512635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584</v>
      </c>
      <c r="B5" s="825" t="s">
        <v>585</v>
      </c>
      <c r="C5" s="828" t="s">
        <v>600</v>
      </c>
      <c r="D5" s="862" t="s">
        <v>601</v>
      </c>
      <c r="E5" s="828" t="s">
        <v>3008</v>
      </c>
      <c r="F5" s="862" t="s">
        <v>3009</v>
      </c>
      <c r="G5" s="828" t="s">
        <v>3010</v>
      </c>
      <c r="H5" s="828" t="s">
        <v>3011</v>
      </c>
      <c r="I5" s="225">
        <v>147.1824951171875</v>
      </c>
      <c r="J5" s="225">
        <v>10</v>
      </c>
      <c r="K5" s="848">
        <v>1471.8199768066406</v>
      </c>
    </row>
    <row r="6" spans="1:11" ht="14.4" customHeight="1" x14ac:dyDescent="0.3">
      <c r="A6" s="831" t="s">
        <v>584</v>
      </c>
      <c r="B6" s="832" t="s">
        <v>585</v>
      </c>
      <c r="C6" s="835" t="s">
        <v>600</v>
      </c>
      <c r="D6" s="863" t="s">
        <v>601</v>
      </c>
      <c r="E6" s="835" t="s">
        <v>3008</v>
      </c>
      <c r="F6" s="863" t="s">
        <v>3009</v>
      </c>
      <c r="G6" s="835" t="s">
        <v>3012</v>
      </c>
      <c r="H6" s="835" t="s">
        <v>3013</v>
      </c>
      <c r="I6" s="849">
        <v>147.1824951171875</v>
      </c>
      <c r="J6" s="849">
        <v>10</v>
      </c>
      <c r="K6" s="850">
        <v>1471.8099975585938</v>
      </c>
    </row>
    <row r="7" spans="1:11" ht="14.4" customHeight="1" x14ac:dyDescent="0.3">
      <c r="A7" s="831" t="s">
        <v>584</v>
      </c>
      <c r="B7" s="832" t="s">
        <v>585</v>
      </c>
      <c r="C7" s="835" t="s">
        <v>600</v>
      </c>
      <c r="D7" s="863" t="s">
        <v>601</v>
      </c>
      <c r="E7" s="835" t="s">
        <v>3008</v>
      </c>
      <c r="F7" s="863" t="s">
        <v>3009</v>
      </c>
      <c r="G7" s="835" t="s">
        <v>3014</v>
      </c>
      <c r="H7" s="835" t="s">
        <v>3015</v>
      </c>
      <c r="I7" s="849">
        <v>141.58000183105469</v>
      </c>
      <c r="J7" s="849">
        <v>2</v>
      </c>
      <c r="K7" s="850">
        <v>283.16000366210938</v>
      </c>
    </row>
    <row r="8" spans="1:11" ht="14.4" customHeight="1" x14ac:dyDescent="0.3">
      <c r="A8" s="831" t="s">
        <v>584</v>
      </c>
      <c r="B8" s="832" t="s">
        <v>585</v>
      </c>
      <c r="C8" s="835" t="s">
        <v>600</v>
      </c>
      <c r="D8" s="863" t="s">
        <v>601</v>
      </c>
      <c r="E8" s="835" t="s">
        <v>3008</v>
      </c>
      <c r="F8" s="863" t="s">
        <v>3009</v>
      </c>
      <c r="G8" s="835" t="s">
        <v>3016</v>
      </c>
      <c r="H8" s="835" t="s">
        <v>3017</v>
      </c>
      <c r="I8" s="849">
        <v>226.27000427246094</v>
      </c>
      <c r="J8" s="849">
        <v>25</v>
      </c>
      <c r="K8" s="850">
        <v>5656.75</v>
      </c>
    </row>
    <row r="9" spans="1:11" ht="14.4" customHeight="1" x14ac:dyDescent="0.3">
      <c r="A9" s="831" t="s">
        <v>584</v>
      </c>
      <c r="B9" s="832" t="s">
        <v>585</v>
      </c>
      <c r="C9" s="835" t="s">
        <v>600</v>
      </c>
      <c r="D9" s="863" t="s">
        <v>601</v>
      </c>
      <c r="E9" s="835" t="s">
        <v>3008</v>
      </c>
      <c r="F9" s="863" t="s">
        <v>3009</v>
      </c>
      <c r="G9" s="835" t="s">
        <v>3018</v>
      </c>
      <c r="H9" s="835" t="s">
        <v>3019</v>
      </c>
      <c r="I9" s="849">
        <v>72.821539431094607</v>
      </c>
      <c r="J9" s="849">
        <v>1</v>
      </c>
      <c r="K9" s="850">
        <v>72.821539431094607</v>
      </c>
    </row>
    <row r="10" spans="1:11" ht="14.4" customHeight="1" x14ac:dyDescent="0.3">
      <c r="A10" s="831" t="s">
        <v>584</v>
      </c>
      <c r="B10" s="832" t="s">
        <v>585</v>
      </c>
      <c r="C10" s="835" t="s">
        <v>600</v>
      </c>
      <c r="D10" s="863" t="s">
        <v>601</v>
      </c>
      <c r="E10" s="835" t="s">
        <v>3020</v>
      </c>
      <c r="F10" s="863" t="s">
        <v>3021</v>
      </c>
      <c r="G10" s="835" t="s">
        <v>3022</v>
      </c>
      <c r="H10" s="835" t="s">
        <v>3023</v>
      </c>
      <c r="I10" s="849">
        <v>2.8399999141693115</v>
      </c>
      <c r="J10" s="849">
        <v>1700</v>
      </c>
      <c r="K10" s="850">
        <v>4824.93994140625</v>
      </c>
    </row>
    <row r="11" spans="1:11" ht="14.4" customHeight="1" x14ac:dyDescent="0.3">
      <c r="A11" s="831" t="s">
        <v>584</v>
      </c>
      <c r="B11" s="832" t="s">
        <v>585</v>
      </c>
      <c r="C11" s="835" t="s">
        <v>600</v>
      </c>
      <c r="D11" s="863" t="s">
        <v>601</v>
      </c>
      <c r="E11" s="835" t="s">
        <v>3020</v>
      </c>
      <c r="F11" s="863" t="s">
        <v>3021</v>
      </c>
      <c r="G11" s="835" t="s">
        <v>3024</v>
      </c>
      <c r="H11" s="835" t="s">
        <v>3025</v>
      </c>
      <c r="I11" s="849">
        <v>4.1100001335144043</v>
      </c>
      <c r="J11" s="849">
        <v>500</v>
      </c>
      <c r="K11" s="850">
        <v>2055</v>
      </c>
    </row>
    <row r="12" spans="1:11" ht="14.4" customHeight="1" x14ac:dyDescent="0.3">
      <c r="A12" s="831" t="s">
        <v>584</v>
      </c>
      <c r="B12" s="832" t="s">
        <v>585</v>
      </c>
      <c r="C12" s="835" t="s">
        <v>600</v>
      </c>
      <c r="D12" s="863" t="s">
        <v>601</v>
      </c>
      <c r="E12" s="835" t="s">
        <v>3020</v>
      </c>
      <c r="F12" s="863" t="s">
        <v>3021</v>
      </c>
      <c r="G12" s="835" t="s">
        <v>3026</v>
      </c>
      <c r="H12" s="835" t="s">
        <v>3027</v>
      </c>
      <c r="I12" s="849">
        <v>6.2466665903727217</v>
      </c>
      <c r="J12" s="849">
        <v>400</v>
      </c>
      <c r="K12" s="850">
        <v>2499</v>
      </c>
    </row>
    <row r="13" spans="1:11" ht="14.4" customHeight="1" x14ac:dyDescent="0.3">
      <c r="A13" s="831" t="s">
        <v>584</v>
      </c>
      <c r="B13" s="832" t="s">
        <v>585</v>
      </c>
      <c r="C13" s="835" t="s">
        <v>600</v>
      </c>
      <c r="D13" s="863" t="s">
        <v>601</v>
      </c>
      <c r="E13" s="835" t="s">
        <v>3020</v>
      </c>
      <c r="F13" s="863" t="s">
        <v>3021</v>
      </c>
      <c r="G13" s="835" t="s">
        <v>3028</v>
      </c>
      <c r="H13" s="835" t="s">
        <v>3029</v>
      </c>
      <c r="I13" s="849">
        <v>0.87999999523162842</v>
      </c>
      <c r="J13" s="849">
        <v>600</v>
      </c>
      <c r="K13" s="850">
        <v>528</v>
      </c>
    </row>
    <row r="14" spans="1:11" ht="14.4" customHeight="1" x14ac:dyDescent="0.3">
      <c r="A14" s="831" t="s">
        <v>584</v>
      </c>
      <c r="B14" s="832" t="s">
        <v>585</v>
      </c>
      <c r="C14" s="835" t="s">
        <v>600</v>
      </c>
      <c r="D14" s="863" t="s">
        <v>601</v>
      </c>
      <c r="E14" s="835" t="s">
        <v>3020</v>
      </c>
      <c r="F14" s="863" t="s">
        <v>3021</v>
      </c>
      <c r="G14" s="835" t="s">
        <v>3030</v>
      </c>
      <c r="H14" s="835" t="s">
        <v>3031</v>
      </c>
      <c r="I14" s="849">
        <v>3.0099999904632568</v>
      </c>
      <c r="J14" s="849">
        <v>400</v>
      </c>
      <c r="K14" s="850">
        <v>1204</v>
      </c>
    </row>
    <row r="15" spans="1:11" ht="14.4" customHeight="1" x14ac:dyDescent="0.3">
      <c r="A15" s="831" t="s">
        <v>584</v>
      </c>
      <c r="B15" s="832" t="s">
        <v>585</v>
      </c>
      <c r="C15" s="835" t="s">
        <v>600</v>
      </c>
      <c r="D15" s="863" t="s">
        <v>601</v>
      </c>
      <c r="E15" s="835" t="s">
        <v>3020</v>
      </c>
      <c r="F15" s="863" t="s">
        <v>3021</v>
      </c>
      <c r="G15" s="835" t="s">
        <v>3032</v>
      </c>
      <c r="H15" s="835" t="s">
        <v>3033</v>
      </c>
      <c r="I15" s="849">
        <v>0.4699999988079071</v>
      </c>
      <c r="J15" s="849">
        <v>600</v>
      </c>
      <c r="K15" s="850">
        <v>282</v>
      </c>
    </row>
    <row r="16" spans="1:11" ht="14.4" customHeight="1" x14ac:dyDescent="0.3">
      <c r="A16" s="831" t="s">
        <v>584</v>
      </c>
      <c r="B16" s="832" t="s">
        <v>585</v>
      </c>
      <c r="C16" s="835" t="s">
        <v>600</v>
      </c>
      <c r="D16" s="863" t="s">
        <v>601</v>
      </c>
      <c r="E16" s="835" t="s">
        <v>3020</v>
      </c>
      <c r="F16" s="863" t="s">
        <v>3021</v>
      </c>
      <c r="G16" s="835" t="s">
        <v>3034</v>
      </c>
      <c r="H16" s="835" t="s">
        <v>3035</v>
      </c>
      <c r="I16" s="849">
        <v>4.4899997711181641</v>
      </c>
      <c r="J16" s="849">
        <v>100</v>
      </c>
      <c r="K16" s="850">
        <v>448.5</v>
      </c>
    </row>
    <row r="17" spans="1:11" ht="14.4" customHeight="1" x14ac:dyDescent="0.3">
      <c r="A17" s="831" t="s">
        <v>584</v>
      </c>
      <c r="B17" s="832" t="s">
        <v>585</v>
      </c>
      <c r="C17" s="835" t="s">
        <v>600</v>
      </c>
      <c r="D17" s="863" t="s">
        <v>601</v>
      </c>
      <c r="E17" s="835" t="s">
        <v>3020</v>
      </c>
      <c r="F17" s="863" t="s">
        <v>3021</v>
      </c>
      <c r="G17" s="835" t="s">
        <v>3036</v>
      </c>
      <c r="H17" s="835" t="s">
        <v>3037</v>
      </c>
      <c r="I17" s="849">
        <v>13.800000190734863</v>
      </c>
      <c r="J17" s="849">
        <v>10</v>
      </c>
      <c r="K17" s="850">
        <v>138</v>
      </c>
    </row>
    <row r="18" spans="1:11" ht="14.4" customHeight="1" x14ac:dyDescent="0.3">
      <c r="A18" s="831" t="s">
        <v>584</v>
      </c>
      <c r="B18" s="832" t="s">
        <v>585</v>
      </c>
      <c r="C18" s="835" t="s">
        <v>600</v>
      </c>
      <c r="D18" s="863" t="s">
        <v>601</v>
      </c>
      <c r="E18" s="835" t="s">
        <v>3020</v>
      </c>
      <c r="F18" s="863" t="s">
        <v>3021</v>
      </c>
      <c r="G18" s="835" t="s">
        <v>3038</v>
      </c>
      <c r="H18" s="835" t="s">
        <v>3039</v>
      </c>
      <c r="I18" s="849">
        <v>111.55000305175781</v>
      </c>
      <c r="J18" s="849">
        <v>12</v>
      </c>
      <c r="K18" s="850">
        <v>1338.5999755859375</v>
      </c>
    </row>
    <row r="19" spans="1:11" ht="14.4" customHeight="1" x14ac:dyDescent="0.3">
      <c r="A19" s="831" t="s">
        <v>584</v>
      </c>
      <c r="B19" s="832" t="s">
        <v>585</v>
      </c>
      <c r="C19" s="835" t="s">
        <v>600</v>
      </c>
      <c r="D19" s="863" t="s">
        <v>601</v>
      </c>
      <c r="E19" s="835" t="s">
        <v>3020</v>
      </c>
      <c r="F19" s="863" t="s">
        <v>3021</v>
      </c>
      <c r="G19" s="835" t="s">
        <v>3040</v>
      </c>
      <c r="H19" s="835" t="s">
        <v>3041</v>
      </c>
      <c r="I19" s="849">
        <v>139.16999816894531</v>
      </c>
      <c r="J19" s="849">
        <v>2</v>
      </c>
      <c r="K19" s="850">
        <v>278.33999633789063</v>
      </c>
    </row>
    <row r="20" spans="1:11" ht="14.4" customHeight="1" x14ac:dyDescent="0.3">
      <c r="A20" s="831" t="s">
        <v>584</v>
      </c>
      <c r="B20" s="832" t="s">
        <v>585</v>
      </c>
      <c r="C20" s="835" t="s">
        <v>600</v>
      </c>
      <c r="D20" s="863" t="s">
        <v>601</v>
      </c>
      <c r="E20" s="835" t="s">
        <v>3020</v>
      </c>
      <c r="F20" s="863" t="s">
        <v>3021</v>
      </c>
      <c r="G20" s="835" t="s">
        <v>3042</v>
      </c>
      <c r="H20" s="835" t="s">
        <v>3043</v>
      </c>
      <c r="I20" s="849">
        <v>5.8400001525878906</v>
      </c>
      <c r="J20" s="849">
        <v>200</v>
      </c>
      <c r="K20" s="850">
        <v>1168</v>
      </c>
    </row>
    <row r="21" spans="1:11" ht="14.4" customHeight="1" x14ac:dyDescent="0.3">
      <c r="A21" s="831" t="s">
        <v>584</v>
      </c>
      <c r="B21" s="832" t="s">
        <v>585</v>
      </c>
      <c r="C21" s="835" t="s">
        <v>600</v>
      </c>
      <c r="D21" s="863" t="s">
        <v>601</v>
      </c>
      <c r="E21" s="835" t="s">
        <v>3020</v>
      </c>
      <c r="F21" s="863" t="s">
        <v>3021</v>
      </c>
      <c r="G21" s="835" t="s">
        <v>3044</v>
      </c>
      <c r="H21" s="835" t="s">
        <v>3045</v>
      </c>
      <c r="I21" s="849">
        <v>1.3799999952316284</v>
      </c>
      <c r="J21" s="849">
        <v>600</v>
      </c>
      <c r="K21" s="850">
        <v>828</v>
      </c>
    </row>
    <row r="22" spans="1:11" ht="14.4" customHeight="1" x14ac:dyDescent="0.3">
      <c r="A22" s="831" t="s">
        <v>584</v>
      </c>
      <c r="B22" s="832" t="s">
        <v>585</v>
      </c>
      <c r="C22" s="835" t="s">
        <v>600</v>
      </c>
      <c r="D22" s="863" t="s">
        <v>601</v>
      </c>
      <c r="E22" s="835" t="s">
        <v>3020</v>
      </c>
      <c r="F22" s="863" t="s">
        <v>3021</v>
      </c>
      <c r="G22" s="835" t="s">
        <v>3046</v>
      </c>
      <c r="H22" s="835" t="s">
        <v>3047</v>
      </c>
      <c r="I22" s="849">
        <v>0.85333335399627686</v>
      </c>
      <c r="J22" s="849">
        <v>400</v>
      </c>
      <c r="K22" s="850">
        <v>341</v>
      </c>
    </row>
    <row r="23" spans="1:11" ht="14.4" customHeight="1" x14ac:dyDescent="0.3">
      <c r="A23" s="831" t="s">
        <v>584</v>
      </c>
      <c r="B23" s="832" t="s">
        <v>585</v>
      </c>
      <c r="C23" s="835" t="s">
        <v>600</v>
      </c>
      <c r="D23" s="863" t="s">
        <v>601</v>
      </c>
      <c r="E23" s="835" t="s">
        <v>3020</v>
      </c>
      <c r="F23" s="863" t="s">
        <v>3021</v>
      </c>
      <c r="G23" s="835" t="s">
        <v>3048</v>
      </c>
      <c r="H23" s="835" t="s">
        <v>3049</v>
      </c>
      <c r="I23" s="849">
        <v>3.369999885559082</v>
      </c>
      <c r="J23" s="849">
        <v>150</v>
      </c>
      <c r="K23" s="850">
        <v>505.5</v>
      </c>
    </row>
    <row r="24" spans="1:11" ht="14.4" customHeight="1" x14ac:dyDescent="0.3">
      <c r="A24" s="831" t="s">
        <v>584</v>
      </c>
      <c r="B24" s="832" t="s">
        <v>585</v>
      </c>
      <c r="C24" s="835" t="s">
        <v>600</v>
      </c>
      <c r="D24" s="863" t="s">
        <v>601</v>
      </c>
      <c r="E24" s="835" t="s">
        <v>3020</v>
      </c>
      <c r="F24" s="863" t="s">
        <v>3021</v>
      </c>
      <c r="G24" s="835" t="s">
        <v>3050</v>
      </c>
      <c r="H24" s="835" t="s">
        <v>3051</v>
      </c>
      <c r="I24" s="849">
        <v>46.31666692097982</v>
      </c>
      <c r="J24" s="849">
        <v>39</v>
      </c>
      <c r="K24" s="850">
        <v>1806.3300476074219</v>
      </c>
    </row>
    <row r="25" spans="1:11" ht="14.4" customHeight="1" x14ac:dyDescent="0.3">
      <c r="A25" s="831" t="s">
        <v>584</v>
      </c>
      <c r="B25" s="832" t="s">
        <v>585</v>
      </c>
      <c r="C25" s="835" t="s">
        <v>600</v>
      </c>
      <c r="D25" s="863" t="s">
        <v>601</v>
      </c>
      <c r="E25" s="835" t="s">
        <v>3020</v>
      </c>
      <c r="F25" s="863" t="s">
        <v>3021</v>
      </c>
      <c r="G25" s="835" t="s">
        <v>3052</v>
      </c>
      <c r="H25" s="835" t="s">
        <v>3053</v>
      </c>
      <c r="I25" s="849">
        <v>0.37999999523162842</v>
      </c>
      <c r="J25" s="849">
        <v>100</v>
      </c>
      <c r="K25" s="850">
        <v>38</v>
      </c>
    </row>
    <row r="26" spans="1:11" ht="14.4" customHeight="1" x14ac:dyDescent="0.3">
      <c r="A26" s="831" t="s">
        <v>584</v>
      </c>
      <c r="B26" s="832" t="s">
        <v>585</v>
      </c>
      <c r="C26" s="835" t="s">
        <v>600</v>
      </c>
      <c r="D26" s="863" t="s">
        <v>601</v>
      </c>
      <c r="E26" s="835" t="s">
        <v>3020</v>
      </c>
      <c r="F26" s="863" t="s">
        <v>3021</v>
      </c>
      <c r="G26" s="835" t="s">
        <v>3054</v>
      </c>
      <c r="H26" s="835" t="s">
        <v>3055</v>
      </c>
      <c r="I26" s="849">
        <v>13.079999923706055</v>
      </c>
      <c r="J26" s="849">
        <v>230</v>
      </c>
      <c r="K26" s="850">
        <v>3008.3999633789063</v>
      </c>
    </row>
    <row r="27" spans="1:11" ht="14.4" customHeight="1" x14ac:dyDescent="0.3">
      <c r="A27" s="831" t="s">
        <v>584</v>
      </c>
      <c r="B27" s="832" t="s">
        <v>585</v>
      </c>
      <c r="C27" s="835" t="s">
        <v>600</v>
      </c>
      <c r="D27" s="863" t="s">
        <v>601</v>
      </c>
      <c r="E27" s="835" t="s">
        <v>3020</v>
      </c>
      <c r="F27" s="863" t="s">
        <v>3021</v>
      </c>
      <c r="G27" s="835" t="s">
        <v>3056</v>
      </c>
      <c r="H27" s="835" t="s">
        <v>3057</v>
      </c>
      <c r="I27" s="849">
        <v>10.520000457763672</v>
      </c>
      <c r="J27" s="849">
        <v>800</v>
      </c>
      <c r="K27" s="850">
        <v>8415.9999237060547</v>
      </c>
    </row>
    <row r="28" spans="1:11" ht="14.4" customHeight="1" x14ac:dyDescent="0.3">
      <c r="A28" s="831" t="s">
        <v>584</v>
      </c>
      <c r="B28" s="832" t="s">
        <v>585</v>
      </c>
      <c r="C28" s="835" t="s">
        <v>600</v>
      </c>
      <c r="D28" s="863" t="s">
        <v>601</v>
      </c>
      <c r="E28" s="835" t="s">
        <v>3020</v>
      </c>
      <c r="F28" s="863" t="s">
        <v>3021</v>
      </c>
      <c r="G28" s="835" t="s">
        <v>3058</v>
      </c>
      <c r="H28" s="835" t="s">
        <v>3059</v>
      </c>
      <c r="I28" s="849">
        <v>2.880000114440918</v>
      </c>
      <c r="J28" s="849">
        <v>40</v>
      </c>
      <c r="K28" s="850">
        <v>115.19999694824219</v>
      </c>
    </row>
    <row r="29" spans="1:11" ht="14.4" customHeight="1" x14ac:dyDescent="0.3">
      <c r="A29" s="831" t="s">
        <v>584</v>
      </c>
      <c r="B29" s="832" t="s">
        <v>585</v>
      </c>
      <c r="C29" s="835" t="s">
        <v>600</v>
      </c>
      <c r="D29" s="863" t="s">
        <v>601</v>
      </c>
      <c r="E29" s="835" t="s">
        <v>3020</v>
      </c>
      <c r="F29" s="863" t="s">
        <v>3021</v>
      </c>
      <c r="G29" s="835" t="s">
        <v>3060</v>
      </c>
      <c r="H29" s="835" t="s">
        <v>3061</v>
      </c>
      <c r="I29" s="849">
        <v>12.649999618530273</v>
      </c>
      <c r="J29" s="849">
        <v>150</v>
      </c>
      <c r="K29" s="850">
        <v>1897.5</v>
      </c>
    </row>
    <row r="30" spans="1:11" ht="14.4" customHeight="1" x14ac:dyDescent="0.3">
      <c r="A30" s="831" t="s">
        <v>584</v>
      </c>
      <c r="B30" s="832" t="s">
        <v>585</v>
      </c>
      <c r="C30" s="835" t="s">
        <v>600</v>
      </c>
      <c r="D30" s="863" t="s">
        <v>601</v>
      </c>
      <c r="E30" s="835" t="s">
        <v>3020</v>
      </c>
      <c r="F30" s="863" t="s">
        <v>3021</v>
      </c>
      <c r="G30" s="835" t="s">
        <v>3062</v>
      </c>
      <c r="H30" s="835" t="s">
        <v>3063</v>
      </c>
      <c r="I30" s="849">
        <v>3.0483332872390747</v>
      </c>
      <c r="J30" s="849">
        <v>2800</v>
      </c>
      <c r="K30" s="850">
        <v>8537</v>
      </c>
    </row>
    <row r="31" spans="1:11" ht="14.4" customHeight="1" x14ac:dyDescent="0.3">
      <c r="A31" s="831" t="s">
        <v>584</v>
      </c>
      <c r="B31" s="832" t="s">
        <v>585</v>
      </c>
      <c r="C31" s="835" t="s">
        <v>600</v>
      </c>
      <c r="D31" s="863" t="s">
        <v>601</v>
      </c>
      <c r="E31" s="835" t="s">
        <v>3020</v>
      </c>
      <c r="F31" s="863" t="s">
        <v>3021</v>
      </c>
      <c r="G31" s="835" t="s">
        <v>3064</v>
      </c>
      <c r="H31" s="835" t="s">
        <v>3065</v>
      </c>
      <c r="I31" s="849">
        <v>9.1099996566772461</v>
      </c>
      <c r="J31" s="849">
        <v>200</v>
      </c>
      <c r="K31" s="850">
        <v>1821.199951171875</v>
      </c>
    </row>
    <row r="32" spans="1:11" ht="14.4" customHeight="1" x14ac:dyDescent="0.3">
      <c r="A32" s="831" t="s">
        <v>584</v>
      </c>
      <c r="B32" s="832" t="s">
        <v>585</v>
      </c>
      <c r="C32" s="835" t="s">
        <v>600</v>
      </c>
      <c r="D32" s="863" t="s">
        <v>601</v>
      </c>
      <c r="E32" s="835" t="s">
        <v>3020</v>
      </c>
      <c r="F32" s="863" t="s">
        <v>3021</v>
      </c>
      <c r="G32" s="835" t="s">
        <v>3066</v>
      </c>
      <c r="H32" s="835" t="s">
        <v>3067</v>
      </c>
      <c r="I32" s="849">
        <v>2.6500000953674316</v>
      </c>
      <c r="J32" s="849">
        <v>16</v>
      </c>
      <c r="K32" s="850">
        <v>42.349998474121094</v>
      </c>
    </row>
    <row r="33" spans="1:11" ht="14.4" customHeight="1" x14ac:dyDescent="0.3">
      <c r="A33" s="831" t="s">
        <v>584</v>
      </c>
      <c r="B33" s="832" t="s">
        <v>585</v>
      </c>
      <c r="C33" s="835" t="s">
        <v>600</v>
      </c>
      <c r="D33" s="863" t="s">
        <v>601</v>
      </c>
      <c r="E33" s="835" t="s">
        <v>3020</v>
      </c>
      <c r="F33" s="863" t="s">
        <v>3021</v>
      </c>
      <c r="G33" s="835" t="s">
        <v>3068</v>
      </c>
      <c r="H33" s="835" t="s">
        <v>3069</v>
      </c>
      <c r="I33" s="849">
        <v>0.67000001668930054</v>
      </c>
      <c r="J33" s="849">
        <v>2700</v>
      </c>
      <c r="K33" s="850">
        <v>1809</v>
      </c>
    </row>
    <row r="34" spans="1:11" ht="14.4" customHeight="1" x14ac:dyDescent="0.3">
      <c r="A34" s="831" t="s">
        <v>584</v>
      </c>
      <c r="B34" s="832" t="s">
        <v>585</v>
      </c>
      <c r="C34" s="835" t="s">
        <v>600</v>
      </c>
      <c r="D34" s="863" t="s">
        <v>601</v>
      </c>
      <c r="E34" s="835" t="s">
        <v>3020</v>
      </c>
      <c r="F34" s="863" t="s">
        <v>3021</v>
      </c>
      <c r="G34" s="835" t="s">
        <v>3070</v>
      </c>
      <c r="H34" s="835" t="s">
        <v>3071</v>
      </c>
      <c r="I34" s="849">
        <v>30.026666641235352</v>
      </c>
      <c r="J34" s="849">
        <v>18</v>
      </c>
      <c r="K34" s="850">
        <v>540.47999572753906</v>
      </c>
    </row>
    <row r="35" spans="1:11" ht="14.4" customHeight="1" x14ac:dyDescent="0.3">
      <c r="A35" s="831" t="s">
        <v>584</v>
      </c>
      <c r="B35" s="832" t="s">
        <v>585</v>
      </c>
      <c r="C35" s="835" t="s">
        <v>600</v>
      </c>
      <c r="D35" s="863" t="s">
        <v>601</v>
      </c>
      <c r="E35" s="835" t="s">
        <v>3020</v>
      </c>
      <c r="F35" s="863" t="s">
        <v>3021</v>
      </c>
      <c r="G35" s="835" t="s">
        <v>3072</v>
      </c>
      <c r="H35" s="835" t="s">
        <v>3073</v>
      </c>
      <c r="I35" s="849">
        <v>28.984999656677246</v>
      </c>
      <c r="J35" s="849">
        <v>96</v>
      </c>
      <c r="K35" s="850">
        <v>2782.56005859375</v>
      </c>
    </row>
    <row r="36" spans="1:11" ht="14.4" customHeight="1" x14ac:dyDescent="0.3">
      <c r="A36" s="831" t="s">
        <v>584</v>
      </c>
      <c r="B36" s="832" t="s">
        <v>585</v>
      </c>
      <c r="C36" s="835" t="s">
        <v>600</v>
      </c>
      <c r="D36" s="863" t="s">
        <v>601</v>
      </c>
      <c r="E36" s="835" t="s">
        <v>3074</v>
      </c>
      <c r="F36" s="863" t="s">
        <v>3075</v>
      </c>
      <c r="G36" s="835" t="s">
        <v>3076</v>
      </c>
      <c r="H36" s="835" t="s">
        <v>3077</v>
      </c>
      <c r="I36" s="849">
        <v>2.0399999618530273</v>
      </c>
      <c r="J36" s="849">
        <v>200</v>
      </c>
      <c r="K36" s="850">
        <v>408</v>
      </c>
    </row>
    <row r="37" spans="1:11" ht="14.4" customHeight="1" x14ac:dyDescent="0.3">
      <c r="A37" s="831" t="s">
        <v>584</v>
      </c>
      <c r="B37" s="832" t="s">
        <v>585</v>
      </c>
      <c r="C37" s="835" t="s">
        <v>600</v>
      </c>
      <c r="D37" s="863" t="s">
        <v>601</v>
      </c>
      <c r="E37" s="835" t="s">
        <v>3074</v>
      </c>
      <c r="F37" s="863" t="s">
        <v>3075</v>
      </c>
      <c r="G37" s="835" t="s">
        <v>3078</v>
      </c>
      <c r="H37" s="835" t="s">
        <v>3079</v>
      </c>
      <c r="I37" s="849">
        <v>6.2899999618530273</v>
      </c>
      <c r="J37" s="849">
        <v>100</v>
      </c>
      <c r="K37" s="850">
        <v>629</v>
      </c>
    </row>
    <row r="38" spans="1:11" ht="14.4" customHeight="1" x14ac:dyDescent="0.3">
      <c r="A38" s="831" t="s">
        <v>584</v>
      </c>
      <c r="B38" s="832" t="s">
        <v>585</v>
      </c>
      <c r="C38" s="835" t="s">
        <v>600</v>
      </c>
      <c r="D38" s="863" t="s">
        <v>601</v>
      </c>
      <c r="E38" s="835" t="s">
        <v>3074</v>
      </c>
      <c r="F38" s="863" t="s">
        <v>3075</v>
      </c>
      <c r="G38" s="835" t="s">
        <v>3080</v>
      </c>
      <c r="H38" s="835" t="s">
        <v>3081</v>
      </c>
      <c r="I38" s="849">
        <v>9.9999997764825821E-3</v>
      </c>
      <c r="J38" s="849">
        <v>600</v>
      </c>
      <c r="K38" s="850">
        <v>6</v>
      </c>
    </row>
    <row r="39" spans="1:11" ht="14.4" customHeight="1" x14ac:dyDescent="0.3">
      <c r="A39" s="831" t="s">
        <v>584</v>
      </c>
      <c r="B39" s="832" t="s">
        <v>585</v>
      </c>
      <c r="C39" s="835" t="s">
        <v>600</v>
      </c>
      <c r="D39" s="863" t="s">
        <v>601</v>
      </c>
      <c r="E39" s="835" t="s">
        <v>3074</v>
      </c>
      <c r="F39" s="863" t="s">
        <v>3075</v>
      </c>
      <c r="G39" s="835" t="s">
        <v>3082</v>
      </c>
      <c r="H39" s="835" t="s">
        <v>3083</v>
      </c>
      <c r="I39" s="849">
        <v>6.0500001907348633</v>
      </c>
      <c r="J39" s="849">
        <v>50</v>
      </c>
      <c r="K39" s="850">
        <v>302.5</v>
      </c>
    </row>
    <row r="40" spans="1:11" ht="14.4" customHeight="1" x14ac:dyDescent="0.3">
      <c r="A40" s="831" t="s">
        <v>584</v>
      </c>
      <c r="B40" s="832" t="s">
        <v>585</v>
      </c>
      <c r="C40" s="835" t="s">
        <v>600</v>
      </c>
      <c r="D40" s="863" t="s">
        <v>601</v>
      </c>
      <c r="E40" s="835" t="s">
        <v>3074</v>
      </c>
      <c r="F40" s="863" t="s">
        <v>3075</v>
      </c>
      <c r="G40" s="835" t="s">
        <v>3084</v>
      </c>
      <c r="H40" s="835" t="s">
        <v>3085</v>
      </c>
      <c r="I40" s="849">
        <v>4.7800002098083496</v>
      </c>
      <c r="J40" s="849">
        <v>300</v>
      </c>
      <c r="K40" s="850">
        <v>1433.8599853515625</v>
      </c>
    </row>
    <row r="41" spans="1:11" ht="14.4" customHeight="1" x14ac:dyDescent="0.3">
      <c r="A41" s="831" t="s">
        <v>584</v>
      </c>
      <c r="B41" s="832" t="s">
        <v>585</v>
      </c>
      <c r="C41" s="835" t="s">
        <v>600</v>
      </c>
      <c r="D41" s="863" t="s">
        <v>601</v>
      </c>
      <c r="E41" s="835" t="s">
        <v>3074</v>
      </c>
      <c r="F41" s="863" t="s">
        <v>3075</v>
      </c>
      <c r="G41" s="835" t="s">
        <v>3086</v>
      </c>
      <c r="H41" s="835" t="s">
        <v>3087</v>
      </c>
      <c r="I41" s="849">
        <v>11.143333435058594</v>
      </c>
      <c r="J41" s="849">
        <v>300</v>
      </c>
      <c r="K41" s="850">
        <v>3343</v>
      </c>
    </row>
    <row r="42" spans="1:11" ht="14.4" customHeight="1" x14ac:dyDescent="0.3">
      <c r="A42" s="831" t="s">
        <v>584</v>
      </c>
      <c r="B42" s="832" t="s">
        <v>585</v>
      </c>
      <c r="C42" s="835" t="s">
        <v>600</v>
      </c>
      <c r="D42" s="863" t="s">
        <v>601</v>
      </c>
      <c r="E42" s="835" t="s">
        <v>3074</v>
      </c>
      <c r="F42" s="863" t="s">
        <v>3075</v>
      </c>
      <c r="G42" s="835" t="s">
        <v>3088</v>
      </c>
      <c r="H42" s="835" t="s">
        <v>3089</v>
      </c>
      <c r="I42" s="849">
        <v>5.4499998092651367</v>
      </c>
      <c r="J42" s="849">
        <v>40</v>
      </c>
      <c r="K42" s="850">
        <v>218</v>
      </c>
    </row>
    <row r="43" spans="1:11" ht="14.4" customHeight="1" x14ac:dyDescent="0.3">
      <c r="A43" s="831" t="s">
        <v>584</v>
      </c>
      <c r="B43" s="832" t="s">
        <v>585</v>
      </c>
      <c r="C43" s="835" t="s">
        <v>600</v>
      </c>
      <c r="D43" s="863" t="s">
        <v>601</v>
      </c>
      <c r="E43" s="835" t="s">
        <v>3074</v>
      </c>
      <c r="F43" s="863" t="s">
        <v>3075</v>
      </c>
      <c r="G43" s="835" t="s">
        <v>3090</v>
      </c>
      <c r="H43" s="835" t="s">
        <v>3091</v>
      </c>
      <c r="I43" s="849">
        <v>5.4466667175292969</v>
      </c>
      <c r="J43" s="849">
        <v>120</v>
      </c>
      <c r="K43" s="850">
        <v>653.60000610351563</v>
      </c>
    </row>
    <row r="44" spans="1:11" ht="14.4" customHeight="1" x14ac:dyDescent="0.3">
      <c r="A44" s="831" t="s">
        <v>584</v>
      </c>
      <c r="B44" s="832" t="s">
        <v>585</v>
      </c>
      <c r="C44" s="835" t="s">
        <v>600</v>
      </c>
      <c r="D44" s="863" t="s">
        <v>601</v>
      </c>
      <c r="E44" s="835" t="s">
        <v>3074</v>
      </c>
      <c r="F44" s="863" t="s">
        <v>3075</v>
      </c>
      <c r="G44" s="835" t="s">
        <v>3092</v>
      </c>
      <c r="H44" s="835" t="s">
        <v>3093</v>
      </c>
      <c r="I44" s="849">
        <v>3.3900001049041748</v>
      </c>
      <c r="J44" s="849">
        <v>560</v>
      </c>
      <c r="K44" s="850">
        <v>1898.4000244140625</v>
      </c>
    </row>
    <row r="45" spans="1:11" ht="14.4" customHeight="1" x14ac:dyDescent="0.3">
      <c r="A45" s="831" t="s">
        <v>584</v>
      </c>
      <c r="B45" s="832" t="s">
        <v>585</v>
      </c>
      <c r="C45" s="835" t="s">
        <v>600</v>
      </c>
      <c r="D45" s="863" t="s">
        <v>601</v>
      </c>
      <c r="E45" s="835" t="s">
        <v>3074</v>
      </c>
      <c r="F45" s="863" t="s">
        <v>3075</v>
      </c>
      <c r="G45" s="835" t="s">
        <v>3092</v>
      </c>
      <c r="H45" s="835" t="s">
        <v>3094</v>
      </c>
      <c r="I45" s="849">
        <v>3.3900001049041748</v>
      </c>
      <c r="J45" s="849">
        <v>160</v>
      </c>
      <c r="K45" s="850">
        <v>542.4000244140625</v>
      </c>
    </row>
    <row r="46" spans="1:11" ht="14.4" customHeight="1" x14ac:dyDescent="0.3">
      <c r="A46" s="831" t="s">
        <v>584</v>
      </c>
      <c r="B46" s="832" t="s">
        <v>585</v>
      </c>
      <c r="C46" s="835" t="s">
        <v>600</v>
      </c>
      <c r="D46" s="863" t="s">
        <v>601</v>
      </c>
      <c r="E46" s="835" t="s">
        <v>3074</v>
      </c>
      <c r="F46" s="863" t="s">
        <v>3075</v>
      </c>
      <c r="G46" s="835" t="s">
        <v>3095</v>
      </c>
      <c r="H46" s="835" t="s">
        <v>3096</v>
      </c>
      <c r="I46" s="849">
        <v>17.979999542236328</v>
      </c>
      <c r="J46" s="849">
        <v>300</v>
      </c>
      <c r="K46" s="850">
        <v>5394</v>
      </c>
    </row>
    <row r="47" spans="1:11" ht="14.4" customHeight="1" x14ac:dyDescent="0.3">
      <c r="A47" s="831" t="s">
        <v>584</v>
      </c>
      <c r="B47" s="832" t="s">
        <v>585</v>
      </c>
      <c r="C47" s="835" t="s">
        <v>600</v>
      </c>
      <c r="D47" s="863" t="s">
        <v>601</v>
      </c>
      <c r="E47" s="835" t="s">
        <v>3074</v>
      </c>
      <c r="F47" s="863" t="s">
        <v>3075</v>
      </c>
      <c r="G47" s="835" t="s">
        <v>3097</v>
      </c>
      <c r="H47" s="835" t="s">
        <v>3098</v>
      </c>
      <c r="I47" s="849">
        <v>17.979999542236328</v>
      </c>
      <c r="J47" s="849">
        <v>400</v>
      </c>
      <c r="K47" s="850">
        <v>7192</v>
      </c>
    </row>
    <row r="48" spans="1:11" ht="14.4" customHeight="1" x14ac:dyDescent="0.3">
      <c r="A48" s="831" t="s">
        <v>584</v>
      </c>
      <c r="B48" s="832" t="s">
        <v>585</v>
      </c>
      <c r="C48" s="835" t="s">
        <v>600</v>
      </c>
      <c r="D48" s="863" t="s">
        <v>601</v>
      </c>
      <c r="E48" s="835" t="s">
        <v>3074</v>
      </c>
      <c r="F48" s="863" t="s">
        <v>3075</v>
      </c>
      <c r="G48" s="835" t="s">
        <v>3099</v>
      </c>
      <c r="H48" s="835" t="s">
        <v>3100</v>
      </c>
      <c r="I48" s="849">
        <v>17.983332951863606</v>
      </c>
      <c r="J48" s="849">
        <v>200</v>
      </c>
      <c r="K48" s="850">
        <v>3597</v>
      </c>
    </row>
    <row r="49" spans="1:11" ht="14.4" customHeight="1" x14ac:dyDescent="0.3">
      <c r="A49" s="831" t="s">
        <v>584</v>
      </c>
      <c r="B49" s="832" t="s">
        <v>585</v>
      </c>
      <c r="C49" s="835" t="s">
        <v>600</v>
      </c>
      <c r="D49" s="863" t="s">
        <v>601</v>
      </c>
      <c r="E49" s="835" t="s">
        <v>3074</v>
      </c>
      <c r="F49" s="863" t="s">
        <v>3075</v>
      </c>
      <c r="G49" s="835" t="s">
        <v>3101</v>
      </c>
      <c r="H49" s="835" t="s">
        <v>3102</v>
      </c>
      <c r="I49" s="849">
        <v>4.0300002098083496</v>
      </c>
      <c r="J49" s="849">
        <v>200</v>
      </c>
      <c r="K49" s="850">
        <v>806</v>
      </c>
    </row>
    <row r="50" spans="1:11" ht="14.4" customHeight="1" x14ac:dyDescent="0.3">
      <c r="A50" s="831" t="s">
        <v>584</v>
      </c>
      <c r="B50" s="832" t="s">
        <v>585</v>
      </c>
      <c r="C50" s="835" t="s">
        <v>600</v>
      </c>
      <c r="D50" s="863" t="s">
        <v>601</v>
      </c>
      <c r="E50" s="835" t="s">
        <v>3074</v>
      </c>
      <c r="F50" s="863" t="s">
        <v>3075</v>
      </c>
      <c r="G50" s="835" t="s">
        <v>3103</v>
      </c>
      <c r="H50" s="835" t="s">
        <v>3104</v>
      </c>
      <c r="I50" s="849">
        <v>9.4800000190734863</v>
      </c>
      <c r="J50" s="849">
        <v>800</v>
      </c>
      <c r="K50" s="850">
        <v>7576</v>
      </c>
    </row>
    <row r="51" spans="1:11" ht="14.4" customHeight="1" x14ac:dyDescent="0.3">
      <c r="A51" s="831" t="s">
        <v>584</v>
      </c>
      <c r="B51" s="832" t="s">
        <v>585</v>
      </c>
      <c r="C51" s="835" t="s">
        <v>600</v>
      </c>
      <c r="D51" s="863" t="s">
        <v>601</v>
      </c>
      <c r="E51" s="835" t="s">
        <v>3074</v>
      </c>
      <c r="F51" s="863" t="s">
        <v>3075</v>
      </c>
      <c r="G51" s="835" t="s">
        <v>3105</v>
      </c>
      <c r="H51" s="835" t="s">
        <v>3106</v>
      </c>
      <c r="I51" s="849">
        <v>4.929999828338623</v>
      </c>
      <c r="J51" s="849">
        <v>400</v>
      </c>
      <c r="K51" s="850">
        <v>1972</v>
      </c>
    </row>
    <row r="52" spans="1:11" ht="14.4" customHeight="1" x14ac:dyDescent="0.3">
      <c r="A52" s="831" t="s">
        <v>584</v>
      </c>
      <c r="B52" s="832" t="s">
        <v>585</v>
      </c>
      <c r="C52" s="835" t="s">
        <v>600</v>
      </c>
      <c r="D52" s="863" t="s">
        <v>601</v>
      </c>
      <c r="E52" s="835" t="s">
        <v>3074</v>
      </c>
      <c r="F52" s="863" t="s">
        <v>3075</v>
      </c>
      <c r="G52" s="835" t="s">
        <v>3107</v>
      </c>
      <c r="H52" s="835" t="s">
        <v>3108</v>
      </c>
      <c r="I52" s="849">
        <v>34</v>
      </c>
      <c r="J52" s="849">
        <v>250</v>
      </c>
      <c r="K52" s="850">
        <v>8500</v>
      </c>
    </row>
    <row r="53" spans="1:11" ht="14.4" customHeight="1" x14ac:dyDescent="0.3">
      <c r="A53" s="831" t="s">
        <v>584</v>
      </c>
      <c r="B53" s="832" t="s">
        <v>585</v>
      </c>
      <c r="C53" s="835" t="s">
        <v>600</v>
      </c>
      <c r="D53" s="863" t="s">
        <v>601</v>
      </c>
      <c r="E53" s="835" t="s">
        <v>3074</v>
      </c>
      <c r="F53" s="863" t="s">
        <v>3075</v>
      </c>
      <c r="G53" s="835" t="s">
        <v>3109</v>
      </c>
      <c r="H53" s="835" t="s">
        <v>3110</v>
      </c>
      <c r="I53" s="849">
        <v>2.4600000381469727</v>
      </c>
      <c r="J53" s="849">
        <v>1300</v>
      </c>
      <c r="K53" s="850">
        <v>3198</v>
      </c>
    </row>
    <row r="54" spans="1:11" ht="14.4" customHeight="1" x14ac:dyDescent="0.3">
      <c r="A54" s="831" t="s">
        <v>584</v>
      </c>
      <c r="B54" s="832" t="s">
        <v>585</v>
      </c>
      <c r="C54" s="835" t="s">
        <v>600</v>
      </c>
      <c r="D54" s="863" t="s">
        <v>601</v>
      </c>
      <c r="E54" s="835" t="s">
        <v>3074</v>
      </c>
      <c r="F54" s="863" t="s">
        <v>3075</v>
      </c>
      <c r="G54" s="835" t="s">
        <v>3111</v>
      </c>
      <c r="H54" s="835" t="s">
        <v>3112</v>
      </c>
      <c r="I54" s="849">
        <v>0.25</v>
      </c>
      <c r="J54" s="849">
        <v>100</v>
      </c>
      <c r="K54" s="850">
        <v>25</v>
      </c>
    </row>
    <row r="55" spans="1:11" ht="14.4" customHeight="1" x14ac:dyDescent="0.3">
      <c r="A55" s="831" t="s">
        <v>584</v>
      </c>
      <c r="B55" s="832" t="s">
        <v>585</v>
      </c>
      <c r="C55" s="835" t="s">
        <v>600</v>
      </c>
      <c r="D55" s="863" t="s">
        <v>601</v>
      </c>
      <c r="E55" s="835" t="s">
        <v>3074</v>
      </c>
      <c r="F55" s="863" t="s">
        <v>3075</v>
      </c>
      <c r="G55" s="835" t="s">
        <v>3113</v>
      </c>
      <c r="H55" s="835" t="s">
        <v>3114</v>
      </c>
      <c r="I55" s="849">
        <v>11.739999771118164</v>
      </c>
      <c r="J55" s="849">
        <v>90</v>
      </c>
      <c r="K55" s="850">
        <v>1056.6000061035156</v>
      </c>
    </row>
    <row r="56" spans="1:11" ht="14.4" customHeight="1" x14ac:dyDescent="0.3">
      <c r="A56" s="831" t="s">
        <v>584</v>
      </c>
      <c r="B56" s="832" t="s">
        <v>585</v>
      </c>
      <c r="C56" s="835" t="s">
        <v>600</v>
      </c>
      <c r="D56" s="863" t="s">
        <v>601</v>
      </c>
      <c r="E56" s="835" t="s">
        <v>3074</v>
      </c>
      <c r="F56" s="863" t="s">
        <v>3075</v>
      </c>
      <c r="G56" s="835" t="s">
        <v>3113</v>
      </c>
      <c r="H56" s="835" t="s">
        <v>3115</v>
      </c>
      <c r="I56" s="849">
        <v>11.739999771118164</v>
      </c>
      <c r="J56" s="849">
        <v>30</v>
      </c>
      <c r="K56" s="850">
        <v>352.20001220703125</v>
      </c>
    </row>
    <row r="57" spans="1:11" ht="14.4" customHeight="1" x14ac:dyDescent="0.3">
      <c r="A57" s="831" t="s">
        <v>584</v>
      </c>
      <c r="B57" s="832" t="s">
        <v>585</v>
      </c>
      <c r="C57" s="835" t="s">
        <v>600</v>
      </c>
      <c r="D57" s="863" t="s">
        <v>601</v>
      </c>
      <c r="E57" s="835" t="s">
        <v>3074</v>
      </c>
      <c r="F57" s="863" t="s">
        <v>3075</v>
      </c>
      <c r="G57" s="835" t="s">
        <v>3116</v>
      </c>
      <c r="H57" s="835" t="s">
        <v>3117</v>
      </c>
      <c r="I57" s="849">
        <v>13.310000419616699</v>
      </c>
      <c r="J57" s="849">
        <v>200</v>
      </c>
      <c r="K57" s="850">
        <v>2662</v>
      </c>
    </row>
    <row r="58" spans="1:11" ht="14.4" customHeight="1" x14ac:dyDescent="0.3">
      <c r="A58" s="831" t="s">
        <v>584</v>
      </c>
      <c r="B58" s="832" t="s">
        <v>585</v>
      </c>
      <c r="C58" s="835" t="s">
        <v>600</v>
      </c>
      <c r="D58" s="863" t="s">
        <v>601</v>
      </c>
      <c r="E58" s="835" t="s">
        <v>3074</v>
      </c>
      <c r="F58" s="863" t="s">
        <v>3075</v>
      </c>
      <c r="G58" s="835" t="s">
        <v>3118</v>
      </c>
      <c r="H58" s="835" t="s">
        <v>3119</v>
      </c>
      <c r="I58" s="849">
        <v>2.2899999618530273</v>
      </c>
      <c r="J58" s="849">
        <v>800</v>
      </c>
      <c r="K58" s="850">
        <v>1832</v>
      </c>
    </row>
    <row r="59" spans="1:11" ht="14.4" customHeight="1" x14ac:dyDescent="0.3">
      <c r="A59" s="831" t="s">
        <v>584</v>
      </c>
      <c r="B59" s="832" t="s">
        <v>585</v>
      </c>
      <c r="C59" s="835" t="s">
        <v>600</v>
      </c>
      <c r="D59" s="863" t="s">
        <v>601</v>
      </c>
      <c r="E59" s="835" t="s">
        <v>3074</v>
      </c>
      <c r="F59" s="863" t="s">
        <v>3075</v>
      </c>
      <c r="G59" s="835" t="s">
        <v>3120</v>
      </c>
      <c r="H59" s="835" t="s">
        <v>3121</v>
      </c>
      <c r="I59" s="849">
        <v>5.320000171661377</v>
      </c>
      <c r="J59" s="849">
        <v>600</v>
      </c>
      <c r="K59" s="850">
        <v>3193.60009765625</v>
      </c>
    </row>
    <row r="60" spans="1:11" ht="14.4" customHeight="1" x14ac:dyDescent="0.3">
      <c r="A60" s="831" t="s">
        <v>584</v>
      </c>
      <c r="B60" s="832" t="s">
        <v>585</v>
      </c>
      <c r="C60" s="835" t="s">
        <v>600</v>
      </c>
      <c r="D60" s="863" t="s">
        <v>601</v>
      </c>
      <c r="E60" s="835" t="s">
        <v>3074</v>
      </c>
      <c r="F60" s="863" t="s">
        <v>3075</v>
      </c>
      <c r="G60" s="835" t="s">
        <v>3122</v>
      </c>
      <c r="H60" s="835" t="s">
        <v>3123</v>
      </c>
      <c r="I60" s="849">
        <v>311.67999267578125</v>
      </c>
      <c r="J60" s="849">
        <v>5</v>
      </c>
      <c r="K60" s="850">
        <v>1558.4000244140625</v>
      </c>
    </row>
    <row r="61" spans="1:11" ht="14.4" customHeight="1" x14ac:dyDescent="0.3">
      <c r="A61" s="831" t="s">
        <v>584</v>
      </c>
      <c r="B61" s="832" t="s">
        <v>585</v>
      </c>
      <c r="C61" s="835" t="s">
        <v>600</v>
      </c>
      <c r="D61" s="863" t="s">
        <v>601</v>
      </c>
      <c r="E61" s="835" t="s">
        <v>3074</v>
      </c>
      <c r="F61" s="863" t="s">
        <v>3075</v>
      </c>
      <c r="G61" s="835" t="s">
        <v>3124</v>
      </c>
      <c r="H61" s="835" t="s">
        <v>3125</v>
      </c>
      <c r="I61" s="849">
        <v>148.22999572753906</v>
      </c>
      <c r="J61" s="849">
        <v>5</v>
      </c>
      <c r="K61" s="850">
        <v>741.1500244140625</v>
      </c>
    </row>
    <row r="62" spans="1:11" ht="14.4" customHeight="1" x14ac:dyDescent="0.3">
      <c r="A62" s="831" t="s">
        <v>584</v>
      </c>
      <c r="B62" s="832" t="s">
        <v>585</v>
      </c>
      <c r="C62" s="835" t="s">
        <v>600</v>
      </c>
      <c r="D62" s="863" t="s">
        <v>601</v>
      </c>
      <c r="E62" s="835" t="s">
        <v>3074</v>
      </c>
      <c r="F62" s="863" t="s">
        <v>3075</v>
      </c>
      <c r="G62" s="835" t="s">
        <v>3126</v>
      </c>
      <c r="H62" s="835" t="s">
        <v>3127</v>
      </c>
      <c r="I62" s="849">
        <v>9.1999998092651367</v>
      </c>
      <c r="J62" s="849">
        <v>1400</v>
      </c>
      <c r="K62" s="850">
        <v>12880</v>
      </c>
    </row>
    <row r="63" spans="1:11" ht="14.4" customHeight="1" x14ac:dyDescent="0.3">
      <c r="A63" s="831" t="s">
        <v>584</v>
      </c>
      <c r="B63" s="832" t="s">
        <v>585</v>
      </c>
      <c r="C63" s="835" t="s">
        <v>600</v>
      </c>
      <c r="D63" s="863" t="s">
        <v>601</v>
      </c>
      <c r="E63" s="835" t="s">
        <v>3074</v>
      </c>
      <c r="F63" s="863" t="s">
        <v>3075</v>
      </c>
      <c r="G63" s="835" t="s">
        <v>3128</v>
      </c>
      <c r="H63" s="835" t="s">
        <v>3129</v>
      </c>
      <c r="I63" s="849">
        <v>6.2899999618530273</v>
      </c>
      <c r="J63" s="849">
        <v>200</v>
      </c>
      <c r="K63" s="850">
        <v>1258</v>
      </c>
    </row>
    <row r="64" spans="1:11" ht="14.4" customHeight="1" x14ac:dyDescent="0.3">
      <c r="A64" s="831" t="s">
        <v>584</v>
      </c>
      <c r="B64" s="832" t="s">
        <v>585</v>
      </c>
      <c r="C64" s="835" t="s">
        <v>600</v>
      </c>
      <c r="D64" s="863" t="s">
        <v>601</v>
      </c>
      <c r="E64" s="835" t="s">
        <v>3074</v>
      </c>
      <c r="F64" s="863" t="s">
        <v>3075</v>
      </c>
      <c r="G64" s="835" t="s">
        <v>3130</v>
      </c>
      <c r="H64" s="835" t="s">
        <v>3131</v>
      </c>
      <c r="I64" s="849">
        <v>172.5</v>
      </c>
      <c r="J64" s="849">
        <v>1</v>
      </c>
      <c r="K64" s="850">
        <v>172.5</v>
      </c>
    </row>
    <row r="65" spans="1:11" ht="14.4" customHeight="1" x14ac:dyDescent="0.3">
      <c r="A65" s="831" t="s">
        <v>584</v>
      </c>
      <c r="B65" s="832" t="s">
        <v>585</v>
      </c>
      <c r="C65" s="835" t="s">
        <v>600</v>
      </c>
      <c r="D65" s="863" t="s">
        <v>601</v>
      </c>
      <c r="E65" s="835" t="s">
        <v>3074</v>
      </c>
      <c r="F65" s="863" t="s">
        <v>3075</v>
      </c>
      <c r="G65" s="835" t="s">
        <v>3132</v>
      </c>
      <c r="H65" s="835" t="s">
        <v>3133</v>
      </c>
      <c r="I65" s="849">
        <v>6.1700000762939453</v>
      </c>
      <c r="J65" s="849">
        <v>900</v>
      </c>
      <c r="K65" s="850">
        <v>5553</v>
      </c>
    </row>
    <row r="66" spans="1:11" ht="14.4" customHeight="1" x14ac:dyDescent="0.3">
      <c r="A66" s="831" t="s">
        <v>584</v>
      </c>
      <c r="B66" s="832" t="s">
        <v>585</v>
      </c>
      <c r="C66" s="835" t="s">
        <v>600</v>
      </c>
      <c r="D66" s="863" t="s">
        <v>601</v>
      </c>
      <c r="E66" s="835" t="s">
        <v>3074</v>
      </c>
      <c r="F66" s="863" t="s">
        <v>3075</v>
      </c>
      <c r="G66" s="835" t="s">
        <v>3134</v>
      </c>
      <c r="H66" s="835" t="s">
        <v>3135</v>
      </c>
      <c r="I66" s="849">
        <v>1.0900000333786011</v>
      </c>
      <c r="J66" s="849">
        <v>5000</v>
      </c>
      <c r="K66" s="850">
        <v>5450</v>
      </c>
    </row>
    <row r="67" spans="1:11" ht="14.4" customHeight="1" x14ac:dyDescent="0.3">
      <c r="A67" s="831" t="s">
        <v>584</v>
      </c>
      <c r="B67" s="832" t="s">
        <v>585</v>
      </c>
      <c r="C67" s="835" t="s">
        <v>600</v>
      </c>
      <c r="D67" s="863" t="s">
        <v>601</v>
      </c>
      <c r="E67" s="835" t="s">
        <v>3074</v>
      </c>
      <c r="F67" s="863" t="s">
        <v>3075</v>
      </c>
      <c r="G67" s="835" t="s">
        <v>3136</v>
      </c>
      <c r="H67" s="835" t="s">
        <v>3137</v>
      </c>
      <c r="I67" s="849">
        <v>0.47333332896232605</v>
      </c>
      <c r="J67" s="849">
        <v>500</v>
      </c>
      <c r="K67" s="850">
        <v>237</v>
      </c>
    </row>
    <row r="68" spans="1:11" ht="14.4" customHeight="1" x14ac:dyDescent="0.3">
      <c r="A68" s="831" t="s">
        <v>584</v>
      </c>
      <c r="B68" s="832" t="s">
        <v>585</v>
      </c>
      <c r="C68" s="835" t="s">
        <v>600</v>
      </c>
      <c r="D68" s="863" t="s">
        <v>601</v>
      </c>
      <c r="E68" s="835" t="s">
        <v>3074</v>
      </c>
      <c r="F68" s="863" t="s">
        <v>3075</v>
      </c>
      <c r="G68" s="835" t="s">
        <v>3138</v>
      </c>
      <c r="H68" s="835" t="s">
        <v>3139</v>
      </c>
      <c r="I68" s="849">
        <v>1.6733332872390747</v>
      </c>
      <c r="J68" s="849">
        <v>2600</v>
      </c>
      <c r="K68" s="850">
        <v>4352</v>
      </c>
    </row>
    <row r="69" spans="1:11" ht="14.4" customHeight="1" x14ac:dyDescent="0.3">
      <c r="A69" s="831" t="s">
        <v>584</v>
      </c>
      <c r="B69" s="832" t="s">
        <v>585</v>
      </c>
      <c r="C69" s="835" t="s">
        <v>600</v>
      </c>
      <c r="D69" s="863" t="s">
        <v>601</v>
      </c>
      <c r="E69" s="835" t="s">
        <v>3074</v>
      </c>
      <c r="F69" s="863" t="s">
        <v>3075</v>
      </c>
      <c r="G69" s="835" t="s">
        <v>3140</v>
      </c>
      <c r="H69" s="835" t="s">
        <v>3141</v>
      </c>
      <c r="I69" s="849">
        <v>0.67000001668930054</v>
      </c>
      <c r="J69" s="849">
        <v>2500</v>
      </c>
      <c r="K69" s="850">
        <v>1675</v>
      </c>
    </row>
    <row r="70" spans="1:11" ht="14.4" customHeight="1" x14ac:dyDescent="0.3">
      <c r="A70" s="831" t="s">
        <v>584</v>
      </c>
      <c r="B70" s="832" t="s">
        <v>585</v>
      </c>
      <c r="C70" s="835" t="s">
        <v>600</v>
      </c>
      <c r="D70" s="863" t="s">
        <v>601</v>
      </c>
      <c r="E70" s="835" t="s">
        <v>3074</v>
      </c>
      <c r="F70" s="863" t="s">
        <v>3075</v>
      </c>
      <c r="G70" s="835" t="s">
        <v>3142</v>
      </c>
      <c r="H70" s="835" t="s">
        <v>3143</v>
      </c>
      <c r="I70" s="849">
        <v>1.5</v>
      </c>
      <c r="J70" s="849">
        <v>2000</v>
      </c>
      <c r="K70" s="850">
        <v>3000</v>
      </c>
    </row>
    <row r="71" spans="1:11" ht="14.4" customHeight="1" x14ac:dyDescent="0.3">
      <c r="A71" s="831" t="s">
        <v>584</v>
      </c>
      <c r="B71" s="832" t="s">
        <v>585</v>
      </c>
      <c r="C71" s="835" t="s">
        <v>600</v>
      </c>
      <c r="D71" s="863" t="s">
        <v>601</v>
      </c>
      <c r="E71" s="835" t="s">
        <v>3074</v>
      </c>
      <c r="F71" s="863" t="s">
        <v>3075</v>
      </c>
      <c r="G71" s="835" t="s">
        <v>3144</v>
      </c>
      <c r="H71" s="835" t="s">
        <v>3145</v>
      </c>
      <c r="I71" s="849">
        <v>5.1999998092651367</v>
      </c>
      <c r="J71" s="849">
        <v>50</v>
      </c>
      <c r="K71" s="850">
        <v>260</v>
      </c>
    </row>
    <row r="72" spans="1:11" ht="14.4" customHeight="1" x14ac:dyDescent="0.3">
      <c r="A72" s="831" t="s">
        <v>584</v>
      </c>
      <c r="B72" s="832" t="s">
        <v>585</v>
      </c>
      <c r="C72" s="835" t="s">
        <v>600</v>
      </c>
      <c r="D72" s="863" t="s">
        <v>601</v>
      </c>
      <c r="E72" s="835" t="s">
        <v>3074</v>
      </c>
      <c r="F72" s="863" t="s">
        <v>3075</v>
      </c>
      <c r="G72" s="835" t="s">
        <v>3146</v>
      </c>
      <c r="H72" s="835" t="s">
        <v>3147</v>
      </c>
      <c r="I72" s="849">
        <v>17.906666437784832</v>
      </c>
      <c r="J72" s="849">
        <v>600</v>
      </c>
      <c r="K72" s="850">
        <v>10743.000122070313</v>
      </c>
    </row>
    <row r="73" spans="1:11" ht="14.4" customHeight="1" x14ac:dyDescent="0.3">
      <c r="A73" s="831" t="s">
        <v>584</v>
      </c>
      <c r="B73" s="832" t="s">
        <v>585</v>
      </c>
      <c r="C73" s="835" t="s">
        <v>600</v>
      </c>
      <c r="D73" s="863" t="s">
        <v>601</v>
      </c>
      <c r="E73" s="835" t="s">
        <v>3074</v>
      </c>
      <c r="F73" s="863" t="s">
        <v>3075</v>
      </c>
      <c r="G73" s="835" t="s">
        <v>3148</v>
      </c>
      <c r="H73" s="835" t="s">
        <v>3149</v>
      </c>
      <c r="I73" s="849">
        <v>1.5549999475479126</v>
      </c>
      <c r="J73" s="849">
        <v>300</v>
      </c>
      <c r="K73" s="850">
        <v>467</v>
      </c>
    </row>
    <row r="74" spans="1:11" ht="14.4" customHeight="1" x14ac:dyDescent="0.3">
      <c r="A74" s="831" t="s">
        <v>584</v>
      </c>
      <c r="B74" s="832" t="s">
        <v>585</v>
      </c>
      <c r="C74" s="835" t="s">
        <v>600</v>
      </c>
      <c r="D74" s="863" t="s">
        <v>601</v>
      </c>
      <c r="E74" s="835" t="s">
        <v>3074</v>
      </c>
      <c r="F74" s="863" t="s">
        <v>3075</v>
      </c>
      <c r="G74" s="835" t="s">
        <v>3150</v>
      </c>
      <c r="H74" s="835" t="s">
        <v>3151</v>
      </c>
      <c r="I74" s="849">
        <v>1.5499999523162842</v>
      </c>
      <c r="J74" s="849">
        <v>300</v>
      </c>
      <c r="K74" s="850">
        <v>465</v>
      </c>
    </row>
    <row r="75" spans="1:11" ht="14.4" customHeight="1" x14ac:dyDescent="0.3">
      <c r="A75" s="831" t="s">
        <v>584</v>
      </c>
      <c r="B75" s="832" t="s">
        <v>585</v>
      </c>
      <c r="C75" s="835" t="s">
        <v>600</v>
      </c>
      <c r="D75" s="863" t="s">
        <v>601</v>
      </c>
      <c r="E75" s="835" t="s">
        <v>3074</v>
      </c>
      <c r="F75" s="863" t="s">
        <v>3075</v>
      </c>
      <c r="G75" s="835" t="s">
        <v>3152</v>
      </c>
      <c r="H75" s="835" t="s">
        <v>3153</v>
      </c>
      <c r="I75" s="849">
        <v>25.409999847412109</v>
      </c>
      <c r="J75" s="849">
        <v>100</v>
      </c>
      <c r="K75" s="850">
        <v>2541</v>
      </c>
    </row>
    <row r="76" spans="1:11" ht="14.4" customHeight="1" x14ac:dyDescent="0.3">
      <c r="A76" s="831" t="s">
        <v>584</v>
      </c>
      <c r="B76" s="832" t="s">
        <v>585</v>
      </c>
      <c r="C76" s="835" t="s">
        <v>600</v>
      </c>
      <c r="D76" s="863" t="s">
        <v>601</v>
      </c>
      <c r="E76" s="835" t="s">
        <v>3074</v>
      </c>
      <c r="F76" s="863" t="s">
        <v>3075</v>
      </c>
      <c r="G76" s="835" t="s">
        <v>3154</v>
      </c>
      <c r="H76" s="835" t="s">
        <v>3155</v>
      </c>
      <c r="I76" s="849">
        <v>6.2333332697550459</v>
      </c>
      <c r="J76" s="849">
        <v>200</v>
      </c>
      <c r="K76" s="850">
        <v>1246.5</v>
      </c>
    </row>
    <row r="77" spans="1:11" ht="14.4" customHeight="1" x14ac:dyDescent="0.3">
      <c r="A77" s="831" t="s">
        <v>584</v>
      </c>
      <c r="B77" s="832" t="s">
        <v>585</v>
      </c>
      <c r="C77" s="835" t="s">
        <v>600</v>
      </c>
      <c r="D77" s="863" t="s">
        <v>601</v>
      </c>
      <c r="E77" s="835" t="s">
        <v>3074</v>
      </c>
      <c r="F77" s="863" t="s">
        <v>3075</v>
      </c>
      <c r="G77" s="835" t="s">
        <v>3156</v>
      </c>
      <c r="H77" s="835" t="s">
        <v>3157</v>
      </c>
      <c r="I77" s="849">
        <v>1.0299999713897705</v>
      </c>
      <c r="J77" s="849">
        <v>75</v>
      </c>
      <c r="K77" s="850">
        <v>77.25</v>
      </c>
    </row>
    <row r="78" spans="1:11" ht="14.4" customHeight="1" x14ac:dyDescent="0.3">
      <c r="A78" s="831" t="s">
        <v>584</v>
      </c>
      <c r="B78" s="832" t="s">
        <v>585</v>
      </c>
      <c r="C78" s="835" t="s">
        <v>600</v>
      </c>
      <c r="D78" s="863" t="s">
        <v>601</v>
      </c>
      <c r="E78" s="835" t="s">
        <v>3074</v>
      </c>
      <c r="F78" s="863" t="s">
        <v>3075</v>
      </c>
      <c r="G78" s="835" t="s">
        <v>3158</v>
      </c>
      <c r="H78" s="835" t="s">
        <v>3159</v>
      </c>
      <c r="I78" s="849">
        <v>3.1350001096725464</v>
      </c>
      <c r="J78" s="849">
        <v>350</v>
      </c>
      <c r="K78" s="850">
        <v>1096.5</v>
      </c>
    </row>
    <row r="79" spans="1:11" ht="14.4" customHeight="1" x14ac:dyDescent="0.3">
      <c r="A79" s="831" t="s">
        <v>584</v>
      </c>
      <c r="B79" s="832" t="s">
        <v>585</v>
      </c>
      <c r="C79" s="835" t="s">
        <v>600</v>
      </c>
      <c r="D79" s="863" t="s">
        <v>601</v>
      </c>
      <c r="E79" s="835" t="s">
        <v>3074</v>
      </c>
      <c r="F79" s="863" t="s">
        <v>3075</v>
      </c>
      <c r="G79" s="835" t="s">
        <v>3160</v>
      </c>
      <c r="H79" s="835" t="s">
        <v>3161</v>
      </c>
      <c r="I79" s="849">
        <v>75.019996643066406</v>
      </c>
      <c r="J79" s="849">
        <v>1</v>
      </c>
      <c r="K79" s="850">
        <v>75.019996643066406</v>
      </c>
    </row>
    <row r="80" spans="1:11" ht="14.4" customHeight="1" x14ac:dyDescent="0.3">
      <c r="A80" s="831" t="s">
        <v>584</v>
      </c>
      <c r="B80" s="832" t="s">
        <v>585</v>
      </c>
      <c r="C80" s="835" t="s">
        <v>600</v>
      </c>
      <c r="D80" s="863" t="s">
        <v>601</v>
      </c>
      <c r="E80" s="835" t="s">
        <v>3074</v>
      </c>
      <c r="F80" s="863" t="s">
        <v>3075</v>
      </c>
      <c r="G80" s="835" t="s">
        <v>3162</v>
      </c>
      <c r="H80" s="835" t="s">
        <v>3163</v>
      </c>
      <c r="I80" s="849">
        <v>0.47249999642372131</v>
      </c>
      <c r="J80" s="849">
        <v>500</v>
      </c>
      <c r="K80" s="850">
        <v>236</v>
      </c>
    </row>
    <row r="81" spans="1:11" ht="14.4" customHeight="1" x14ac:dyDescent="0.3">
      <c r="A81" s="831" t="s">
        <v>584</v>
      </c>
      <c r="B81" s="832" t="s">
        <v>585</v>
      </c>
      <c r="C81" s="835" t="s">
        <v>600</v>
      </c>
      <c r="D81" s="863" t="s">
        <v>601</v>
      </c>
      <c r="E81" s="835" t="s">
        <v>3074</v>
      </c>
      <c r="F81" s="863" t="s">
        <v>3075</v>
      </c>
      <c r="G81" s="835" t="s">
        <v>3164</v>
      </c>
      <c r="H81" s="835" t="s">
        <v>3165</v>
      </c>
      <c r="I81" s="849">
        <v>2.380000114440918</v>
      </c>
      <c r="J81" s="849">
        <v>50</v>
      </c>
      <c r="K81" s="850">
        <v>119</v>
      </c>
    </row>
    <row r="82" spans="1:11" ht="14.4" customHeight="1" x14ac:dyDescent="0.3">
      <c r="A82" s="831" t="s">
        <v>584</v>
      </c>
      <c r="B82" s="832" t="s">
        <v>585</v>
      </c>
      <c r="C82" s="835" t="s">
        <v>600</v>
      </c>
      <c r="D82" s="863" t="s">
        <v>601</v>
      </c>
      <c r="E82" s="835" t="s">
        <v>3074</v>
      </c>
      <c r="F82" s="863" t="s">
        <v>3075</v>
      </c>
      <c r="G82" s="835" t="s">
        <v>3166</v>
      </c>
      <c r="H82" s="835" t="s">
        <v>3167</v>
      </c>
      <c r="I82" s="849">
        <v>1.9800000190734863</v>
      </c>
      <c r="J82" s="849">
        <v>1500</v>
      </c>
      <c r="K82" s="850">
        <v>2970</v>
      </c>
    </row>
    <row r="83" spans="1:11" ht="14.4" customHeight="1" x14ac:dyDescent="0.3">
      <c r="A83" s="831" t="s">
        <v>584</v>
      </c>
      <c r="B83" s="832" t="s">
        <v>585</v>
      </c>
      <c r="C83" s="835" t="s">
        <v>600</v>
      </c>
      <c r="D83" s="863" t="s">
        <v>601</v>
      </c>
      <c r="E83" s="835" t="s">
        <v>3074</v>
      </c>
      <c r="F83" s="863" t="s">
        <v>3075</v>
      </c>
      <c r="G83" s="835" t="s">
        <v>3168</v>
      </c>
      <c r="H83" s="835" t="s">
        <v>3169</v>
      </c>
      <c r="I83" s="849">
        <v>2.0433332920074463</v>
      </c>
      <c r="J83" s="849">
        <v>900</v>
      </c>
      <c r="K83" s="850">
        <v>1837</v>
      </c>
    </row>
    <row r="84" spans="1:11" ht="14.4" customHeight="1" x14ac:dyDescent="0.3">
      <c r="A84" s="831" t="s">
        <v>584</v>
      </c>
      <c r="B84" s="832" t="s">
        <v>585</v>
      </c>
      <c r="C84" s="835" t="s">
        <v>600</v>
      </c>
      <c r="D84" s="863" t="s">
        <v>601</v>
      </c>
      <c r="E84" s="835" t="s">
        <v>3074</v>
      </c>
      <c r="F84" s="863" t="s">
        <v>3075</v>
      </c>
      <c r="G84" s="835" t="s">
        <v>3170</v>
      </c>
      <c r="H84" s="835" t="s">
        <v>3171</v>
      </c>
      <c r="I84" s="849">
        <v>3.0724999308586121</v>
      </c>
      <c r="J84" s="849">
        <v>1600</v>
      </c>
      <c r="K84" s="850">
        <v>4916</v>
      </c>
    </row>
    <row r="85" spans="1:11" ht="14.4" customHeight="1" x14ac:dyDescent="0.3">
      <c r="A85" s="831" t="s">
        <v>584</v>
      </c>
      <c r="B85" s="832" t="s">
        <v>585</v>
      </c>
      <c r="C85" s="835" t="s">
        <v>600</v>
      </c>
      <c r="D85" s="863" t="s">
        <v>601</v>
      </c>
      <c r="E85" s="835" t="s">
        <v>3074</v>
      </c>
      <c r="F85" s="863" t="s">
        <v>3075</v>
      </c>
      <c r="G85" s="835" t="s">
        <v>3172</v>
      </c>
      <c r="H85" s="835" t="s">
        <v>3173</v>
      </c>
      <c r="I85" s="849">
        <v>4.429999828338623</v>
      </c>
      <c r="J85" s="849">
        <v>50</v>
      </c>
      <c r="K85" s="850">
        <v>221.5</v>
      </c>
    </row>
    <row r="86" spans="1:11" ht="14.4" customHeight="1" x14ac:dyDescent="0.3">
      <c r="A86" s="831" t="s">
        <v>584</v>
      </c>
      <c r="B86" s="832" t="s">
        <v>585</v>
      </c>
      <c r="C86" s="835" t="s">
        <v>600</v>
      </c>
      <c r="D86" s="863" t="s">
        <v>601</v>
      </c>
      <c r="E86" s="835" t="s">
        <v>3074</v>
      </c>
      <c r="F86" s="863" t="s">
        <v>3075</v>
      </c>
      <c r="G86" s="835" t="s">
        <v>3174</v>
      </c>
      <c r="H86" s="835" t="s">
        <v>3175</v>
      </c>
      <c r="I86" s="849">
        <v>2.1650000810623169</v>
      </c>
      <c r="J86" s="849">
        <v>200</v>
      </c>
      <c r="K86" s="850">
        <v>433</v>
      </c>
    </row>
    <row r="87" spans="1:11" ht="14.4" customHeight="1" x14ac:dyDescent="0.3">
      <c r="A87" s="831" t="s">
        <v>584</v>
      </c>
      <c r="B87" s="832" t="s">
        <v>585</v>
      </c>
      <c r="C87" s="835" t="s">
        <v>600</v>
      </c>
      <c r="D87" s="863" t="s">
        <v>601</v>
      </c>
      <c r="E87" s="835" t="s">
        <v>3074</v>
      </c>
      <c r="F87" s="863" t="s">
        <v>3075</v>
      </c>
      <c r="G87" s="835" t="s">
        <v>3176</v>
      </c>
      <c r="H87" s="835" t="s">
        <v>3177</v>
      </c>
      <c r="I87" s="849">
        <v>21.234999656677246</v>
      </c>
      <c r="J87" s="849">
        <v>250</v>
      </c>
      <c r="K87" s="850">
        <v>5308.5</v>
      </c>
    </row>
    <row r="88" spans="1:11" ht="14.4" customHeight="1" x14ac:dyDescent="0.3">
      <c r="A88" s="831" t="s">
        <v>584</v>
      </c>
      <c r="B88" s="832" t="s">
        <v>585</v>
      </c>
      <c r="C88" s="835" t="s">
        <v>600</v>
      </c>
      <c r="D88" s="863" t="s">
        <v>601</v>
      </c>
      <c r="E88" s="835" t="s">
        <v>3074</v>
      </c>
      <c r="F88" s="863" t="s">
        <v>3075</v>
      </c>
      <c r="G88" s="835" t="s">
        <v>3178</v>
      </c>
      <c r="H88" s="835" t="s">
        <v>3179</v>
      </c>
      <c r="I88" s="849">
        <v>2.5099999904632568</v>
      </c>
      <c r="J88" s="849">
        <v>800</v>
      </c>
      <c r="K88" s="850">
        <v>2008</v>
      </c>
    </row>
    <row r="89" spans="1:11" ht="14.4" customHeight="1" x14ac:dyDescent="0.3">
      <c r="A89" s="831" t="s">
        <v>584</v>
      </c>
      <c r="B89" s="832" t="s">
        <v>585</v>
      </c>
      <c r="C89" s="835" t="s">
        <v>600</v>
      </c>
      <c r="D89" s="863" t="s">
        <v>601</v>
      </c>
      <c r="E89" s="835" t="s">
        <v>3074</v>
      </c>
      <c r="F89" s="863" t="s">
        <v>3075</v>
      </c>
      <c r="G89" s="835" t="s">
        <v>3180</v>
      </c>
      <c r="H89" s="835" t="s">
        <v>3181</v>
      </c>
      <c r="I89" s="849">
        <v>21.239999771118164</v>
      </c>
      <c r="J89" s="849">
        <v>5</v>
      </c>
      <c r="K89" s="850">
        <v>106.19999694824219</v>
      </c>
    </row>
    <row r="90" spans="1:11" ht="14.4" customHeight="1" x14ac:dyDescent="0.3">
      <c r="A90" s="831" t="s">
        <v>584</v>
      </c>
      <c r="B90" s="832" t="s">
        <v>585</v>
      </c>
      <c r="C90" s="835" t="s">
        <v>600</v>
      </c>
      <c r="D90" s="863" t="s">
        <v>601</v>
      </c>
      <c r="E90" s="835" t="s">
        <v>3074</v>
      </c>
      <c r="F90" s="863" t="s">
        <v>3075</v>
      </c>
      <c r="G90" s="835" t="s">
        <v>3182</v>
      </c>
      <c r="H90" s="835" t="s">
        <v>3183</v>
      </c>
      <c r="I90" s="849">
        <v>21.239999771118164</v>
      </c>
      <c r="J90" s="849">
        <v>20</v>
      </c>
      <c r="K90" s="850">
        <v>424.79998779296875</v>
      </c>
    </row>
    <row r="91" spans="1:11" ht="14.4" customHeight="1" x14ac:dyDescent="0.3">
      <c r="A91" s="831" t="s">
        <v>584</v>
      </c>
      <c r="B91" s="832" t="s">
        <v>585</v>
      </c>
      <c r="C91" s="835" t="s">
        <v>600</v>
      </c>
      <c r="D91" s="863" t="s">
        <v>601</v>
      </c>
      <c r="E91" s="835" t="s">
        <v>3074</v>
      </c>
      <c r="F91" s="863" t="s">
        <v>3075</v>
      </c>
      <c r="G91" s="835" t="s">
        <v>3184</v>
      </c>
      <c r="H91" s="835" t="s">
        <v>3185</v>
      </c>
      <c r="I91" s="849">
        <v>435.60000610351563</v>
      </c>
      <c r="J91" s="849">
        <v>3</v>
      </c>
      <c r="K91" s="850">
        <v>1306.800048828125</v>
      </c>
    </row>
    <row r="92" spans="1:11" ht="14.4" customHeight="1" x14ac:dyDescent="0.3">
      <c r="A92" s="831" t="s">
        <v>584</v>
      </c>
      <c r="B92" s="832" t="s">
        <v>585</v>
      </c>
      <c r="C92" s="835" t="s">
        <v>600</v>
      </c>
      <c r="D92" s="863" t="s">
        <v>601</v>
      </c>
      <c r="E92" s="835" t="s">
        <v>3186</v>
      </c>
      <c r="F92" s="863" t="s">
        <v>3187</v>
      </c>
      <c r="G92" s="835" t="s">
        <v>3188</v>
      </c>
      <c r="H92" s="835" t="s">
        <v>3189</v>
      </c>
      <c r="I92" s="849">
        <v>10.167500019073486</v>
      </c>
      <c r="J92" s="849">
        <v>1700</v>
      </c>
      <c r="K92" s="850">
        <v>17284</v>
      </c>
    </row>
    <row r="93" spans="1:11" ht="14.4" customHeight="1" x14ac:dyDescent="0.3">
      <c r="A93" s="831" t="s">
        <v>584</v>
      </c>
      <c r="B93" s="832" t="s">
        <v>585</v>
      </c>
      <c r="C93" s="835" t="s">
        <v>600</v>
      </c>
      <c r="D93" s="863" t="s">
        <v>601</v>
      </c>
      <c r="E93" s="835" t="s">
        <v>3186</v>
      </c>
      <c r="F93" s="863" t="s">
        <v>3187</v>
      </c>
      <c r="G93" s="835" t="s">
        <v>3190</v>
      </c>
      <c r="H93" s="835" t="s">
        <v>3191</v>
      </c>
      <c r="I93" s="849">
        <v>7.0100002288818359</v>
      </c>
      <c r="J93" s="849">
        <v>50</v>
      </c>
      <c r="K93" s="850">
        <v>350.5</v>
      </c>
    </row>
    <row r="94" spans="1:11" ht="14.4" customHeight="1" x14ac:dyDescent="0.3">
      <c r="A94" s="831" t="s">
        <v>584</v>
      </c>
      <c r="B94" s="832" t="s">
        <v>585</v>
      </c>
      <c r="C94" s="835" t="s">
        <v>600</v>
      </c>
      <c r="D94" s="863" t="s">
        <v>601</v>
      </c>
      <c r="E94" s="835" t="s">
        <v>3192</v>
      </c>
      <c r="F94" s="863" t="s">
        <v>3193</v>
      </c>
      <c r="G94" s="835" t="s">
        <v>3194</v>
      </c>
      <c r="H94" s="835" t="s">
        <v>3195</v>
      </c>
      <c r="I94" s="849">
        <v>0.47999998927116394</v>
      </c>
      <c r="J94" s="849">
        <v>400</v>
      </c>
      <c r="K94" s="850">
        <v>192</v>
      </c>
    </row>
    <row r="95" spans="1:11" ht="14.4" customHeight="1" x14ac:dyDescent="0.3">
      <c r="A95" s="831" t="s">
        <v>584</v>
      </c>
      <c r="B95" s="832" t="s">
        <v>585</v>
      </c>
      <c r="C95" s="835" t="s">
        <v>600</v>
      </c>
      <c r="D95" s="863" t="s">
        <v>601</v>
      </c>
      <c r="E95" s="835" t="s">
        <v>3192</v>
      </c>
      <c r="F95" s="863" t="s">
        <v>3193</v>
      </c>
      <c r="G95" s="835" t="s">
        <v>3196</v>
      </c>
      <c r="H95" s="835" t="s">
        <v>3197</v>
      </c>
      <c r="I95" s="849">
        <v>0.30000001192092896</v>
      </c>
      <c r="J95" s="849">
        <v>700</v>
      </c>
      <c r="K95" s="850">
        <v>210</v>
      </c>
    </row>
    <row r="96" spans="1:11" ht="14.4" customHeight="1" x14ac:dyDescent="0.3">
      <c r="A96" s="831" t="s">
        <v>584</v>
      </c>
      <c r="B96" s="832" t="s">
        <v>585</v>
      </c>
      <c r="C96" s="835" t="s">
        <v>600</v>
      </c>
      <c r="D96" s="863" t="s">
        <v>601</v>
      </c>
      <c r="E96" s="835" t="s">
        <v>3192</v>
      </c>
      <c r="F96" s="863" t="s">
        <v>3193</v>
      </c>
      <c r="G96" s="835" t="s">
        <v>3198</v>
      </c>
      <c r="H96" s="835" t="s">
        <v>3199</v>
      </c>
      <c r="I96" s="849">
        <v>0.30250000953674316</v>
      </c>
      <c r="J96" s="849">
        <v>800</v>
      </c>
      <c r="K96" s="850">
        <v>242</v>
      </c>
    </row>
    <row r="97" spans="1:11" ht="14.4" customHeight="1" x14ac:dyDescent="0.3">
      <c r="A97" s="831" t="s">
        <v>584</v>
      </c>
      <c r="B97" s="832" t="s">
        <v>585</v>
      </c>
      <c r="C97" s="835" t="s">
        <v>600</v>
      </c>
      <c r="D97" s="863" t="s">
        <v>601</v>
      </c>
      <c r="E97" s="835" t="s">
        <v>3192</v>
      </c>
      <c r="F97" s="863" t="s">
        <v>3193</v>
      </c>
      <c r="G97" s="835" t="s">
        <v>3200</v>
      </c>
      <c r="H97" s="835" t="s">
        <v>3201</v>
      </c>
      <c r="I97" s="849">
        <v>0.30000001192092896</v>
      </c>
      <c r="J97" s="849">
        <v>600</v>
      </c>
      <c r="K97" s="850">
        <v>180</v>
      </c>
    </row>
    <row r="98" spans="1:11" ht="14.4" customHeight="1" x14ac:dyDescent="0.3">
      <c r="A98" s="831" t="s">
        <v>584</v>
      </c>
      <c r="B98" s="832" t="s">
        <v>585</v>
      </c>
      <c r="C98" s="835" t="s">
        <v>600</v>
      </c>
      <c r="D98" s="863" t="s">
        <v>601</v>
      </c>
      <c r="E98" s="835" t="s">
        <v>3192</v>
      </c>
      <c r="F98" s="863" t="s">
        <v>3193</v>
      </c>
      <c r="G98" s="835" t="s">
        <v>3202</v>
      </c>
      <c r="H98" s="835" t="s">
        <v>3203</v>
      </c>
      <c r="I98" s="849">
        <v>0.54500001668930054</v>
      </c>
      <c r="J98" s="849">
        <v>4300</v>
      </c>
      <c r="K98" s="850">
        <v>2346.5</v>
      </c>
    </row>
    <row r="99" spans="1:11" ht="14.4" customHeight="1" x14ac:dyDescent="0.3">
      <c r="A99" s="831" t="s">
        <v>584</v>
      </c>
      <c r="B99" s="832" t="s">
        <v>585</v>
      </c>
      <c r="C99" s="835" t="s">
        <v>600</v>
      </c>
      <c r="D99" s="863" t="s">
        <v>601</v>
      </c>
      <c r="E99" s="835" t="s">
        <v>3192</v>
      </c>
      <c r="F99" s="863" t="s">
        <v>3193</v>
      </c>
      <c r="G99" s="835" t="s">
        <v>3204</v>
      </c>
      <c r="H99" s="835" t="s">
        <v>3205</v>
      </c>
      <c r="I99" s="849">
        <v>1.7999999523162842</v>
      </c>
      <c r="J99" s="849">
        <v>100</v>
      </c>
      <c r="K99" s="850">
        <v>180</v>
      </c>
    </row>
    <row r="100" spans="1:11" ht="14.4" customHeight="1" x14ac:dyDescent="0.3">
      <c r="A100" s="831" t="s">
        <v>584</v>
      </c>
      <c r="B100" s="832" t="s">
        <v>585</v>
      </c>
      <c r="C100" s="835" t="s">
        <v>600</v>
      </c>
      <c r="D100" s="863" t="s">
        <v>601</v>
      </c>
      <c r="E100" s="835" t="s">
        <v>3192</v>
      </c>
      <c r="F100" s="863" t="s">
        <v>3193</v>
      </c>
      <c r="G100" s="835" t="s">
        <v>3206</v>
      </c>
      <c r="H100" s="835" t="s">
        <v>3207</v>
      </c>
      <c r="I100" s="849">
        <v>1.7999999523162842</v>
      </c>
      <c r="J100" s="849">
        <v>1600</v>
      </c>
      <c r="K100" s="850">
        <v>2880</v>
      </c>
    </row>
    <row r="101" spans="1:11" ht="14.4" customHeight="1" x14ac:dyDescent="0.3">
      <c r="A101" s="831" t="s">
        <v>584</v>
      </c>
      <c r="B101" s="832" t="s">
        <v>585</v>
      </c>
      <c r="C101" s="835" t="s">
        <v>600</v>
      </c>
      <c r="D101" s="863" t="s">
        <v>601</v>
      </c>
      <c r="E101" s="835" t="s">
        <v>3192</v>
      </c>
      <c r="F101" s="863" t="s">
        <v>3193</v>
      </c>
      <c r="G101" s="835" t="s">
        <v>3208</v>
      </c>
      <c r="H101" s="835" t="s">
        <v>3209</v>
      </c>
      <c r="I101" s="849">
        <v>1.7999999523162842</v>
      </c>
      <c r="J101" s="849">
        <v>300</v>
      </c>
      <c r="K101" s="850">
        <v>540</v>
      </c>
    </row>
    <row r="102" spans="1:11" ht="14.4" customHeight="1" x14ac:dyDescent="0.3">
      <c r="A102" s="831" t="s">
        <v>584</v>
      </c>
      <c r="B102" s="832" t="s">
        <v>585</v>
      </c>
      <c r="C102" s="835" t="s">
        <v>600</v>
      </c>
      <c r="D102" s="863" t="s">
        <v>601</v>
      </c>
      <c r="E102" s="835" t="s">
        <v>3210</v>
      </c>
      <c r="F102" s="863" t="s">
        <v>3211</v>
      </c>
      <c r="G102" s="835" t="s">
        <v>3212</v>
      </c>
      <c r="H102" s="835" t="s">
        <v>3213</v>
      </c>
      <c r="I102" s="849">
        <v>0.62999999523162842</v>
      </c>
      <c r="J102" s="849">
        <v>1600</v>
      </c>
      <c r="K102" s="850">
        <v>1008</v>
      </c>
    </row>
    <row r="103" spans="1:11" ht="14.4" customHeight="1" x14ac:dyDescent="0.3">
      <c r="A103" s="831" t="s">
        <v>584</v>
      </c>
      <c r="B103" s="832" t="s">
        <v>585</v>
      </c>
      <c r="C103" s="835" t="s">
        <v>600</v>
      </c>
      <c r="D103" s="863" t="s">
        <v>601</v>
      </c>
      <c r="E103" s="835" t="s">
        <v>3210</v>
      </c>
      <c r="F103" s="863" t="s">
        <v>3211</v>
      </c>
      <c r="G103" s="835" t="s">
        <v>3214</v>
      </c>
      <c r="H103" s="835" t="s">
        <v>3215</v>
      </c>
      <c r="I103" s="849">
        <v>0.62999999523162842</v>
      </c>
      <c r="J103" s="849">
        <v>20800</v>
      </c>
      <c r="K103" s="850">
        <v>13104</v>
      </c>
    </row>
    <row r="104" spans="1:11" ht="14.4" customHeight="1" x14ac:dyDescent="0.3">
      <c r="A104" s="831" t="s">
        <v>584</v>
      </c>
      <c r="B104" s="832" t="s">
        <v>585</v>
      </c>
      <c r="C104" s="835" t="s">
        <v>600</v>
      </c>
      <c r="D104" s="863" t="s">
        <v>601</v>
      </c>
      <c r="E104" s="835" t="s">
        <v>3210</v>
      </c>
      <c r="F104" s="863" t="s">
        <v>3211</v>
      </c>
      <c r="G104" s="835" t="s">
        <v>3216</v>
      </c>
      <c r="H104" s="835" t="s">
        <v>3217</v>
      </c>
      <c r="I104" s="849">
        <v>0.62999999523162842</v>
      </c>
      <c r="J104" s="849">
        <v>200</v>
      </c>
      <c r="K104" s="850">
        <v>126</v>
      </c>
    </row>
    <row r="105" spans="1:11" ht="14.4" customHeight="1" x14ac:dyDescent="0.3">
      <c r="A105" s="831" t="s">
        <v>584</v>
      </c>
      <c r="B105" s="832" t="s">
        <v>585</v>
      </c>
      <c r="C105" s="835" t="s">
        <v>600</v>
      </c>
      <c r="D105" s="863" t="s">
        <v>601</v>
      </c>
      <c r="E105" s="835" t="s">
        <v>3218</v>
      </c>
      <c r="F105" s="863" t="s">
        <v>3219</v>
      </c>
      <c r="G105" s="835" t="s">
        <v>3220</v>
      </c>
      <c r="H105" s="835" t="s">
        <v>3221</v>
      </c>
      <c r="I105" s="849">
        <v>514.25</v>
      </c>
      <c r="J105" s="849">
        <v>10</v>
      </c>
      <c r="K105" s="850">
        <v>5142.5</v>
      </c>
    </row>
    <row r="106" spans="1:11" ht="14.4" customHeight="1" x14ac:dyDescent="0.3">
      <c r="A106" s="831" t="s">
        <v>584</v>
      </c>
      <c r="B106" s="832" t="s">
        <v>585</v>
      </c>
      <c r="C106" s="835" t="s">
        <v>605</v>
      </c>
      <c r="D106" s="863" t="s">
        <v>606</v>
      </c>
      <c r="E106" s="835" t="s">
        <v>3020</v>
      </c>
      <c r="F106" s="863" t="s">
        <v>3021</v>
      </c>
      <c r="G106" s="835" t="s">
        <v>3222</v>
      </c>
      <c r="H106" s="835" t="s">
        <v>3223</v>
      </c>
      <c r="I106" s="849">
        <v>224.75</v>
      </c>
      <c r="J106" s="849">
        <v>2</v>
      </c>
      <c r="K106" s="850">
        <v>449.5</v>
      </c>
    </row>
    <row r="107" spans="1:11" ht="14.4" customHeight="1" x14ac:dyDescent="0.3">
      <c r="A107" s="831" t="s">
        <v>584</v>
      </c>
      <c r="B107" s="832" t="s">
        <v>585</v>
      </c>
      <c r="C107" s="835" t="s">
        <v>605</v>
      </c>
      <c r="D107" s="863" t="s">
        <v>606</v>
      </c>
      <c r="E107" s="835" t="s">
        <v>3020</v>
      </c>
      <c r="F107" s="863" t="s">
        <v>3021</v>
      </c>
      <c r="G107" s="835" t="s">
        <v>3028</v>
      </c>
      <c r="H107" s="835" t="s">
        <v>3029</v>
      </c>
      <c r="I107" s="849">
        <v>0.87999999523162842</v>
      </c>
      <c r="J107" s="849">
        <v>100</v>
      </c>
      <c r="K107" s="850">
        <v>88</v>
      </c>
    </row>
    <row r="108" spans="1:11" ht="14.4" customHeight="1" x14ac:dyDescent="0.3">
      <c r="A108" s="831" t="s">
        <v>584</v>
      </c>
      <c r="B108" s="832" t="s">
        <v>585</v>
      </c>
      <c r="C108" s="835" t="s">
        <v>605</v>
      </c>
      <c r="D108" s="863" t="s">
        <v>606</v>
      </c>
      <c r="E108" s="835" t="s">
        <v>3020</v>
      </c>
      <c r="F108" s="863" t="s">
        <v>3021</v>
      </c>
      <c r="G108" s="835" t="s">
        <v>3030</v>
      </c>
      <c r="H108" s="835" t="s">
        <v>3031</v>
      </c>
      <c r="I108" s="849">
        <v>3.0199999809265137</v>
      </c>
      <c r="J108" s="849">
        <v>80</v>
      </c>
      <c r="K108" s="850">
        <v>241.60000610351563</v>
      </c>
    </row>
    <row r="109" spans="1:11" ht="14.4" customHeight="1" x14ac:dyDescent="0.3">
      <c r="A109" s="831" t="s">
        <v>584</v>
      </c>
      <c r="B109" s="832" t="s">
        <v>585</v>
      </c>
      <c r="C109" s="835" t="s">
        <v>605</v>
      </c>
      <c r="D109" s="863" t="s">
        <v>606</v>
      </c>
      <c r="E109" s="835" t="s">
        <v>3020</v>
      </c>
      <c r="F109" s="863" t="s">
        <v>3021</v>
      </c>
      <c r="G109" s="835" t="s">
        <v>3044</v>
      </c>
      <c r="H109" s="835" t="s">
        <v>3045</v>
      </c>
      <c r="I109" s="849">
        <v>1.3799999952316284</v>
      </c>
      <c r="J109" s="849">
        <v>100</v>
      </c>
      <c r="K109" s="850">
        <v>138</v>
      </c>
    </row>
    <row r="110" spans="1:11" ht="14.4" customHeight="1" x14ac:dyDescent="0.3">
      <c r="A110" s="831" t="s">
        <v>584</v>
      </c>
      <c r="B110" s="832" t="s">
        <v>585</v>
      </c>
      <c r="C110" s="835" t="s">
        <v>605</v>
      </c>
      <c r="D110" s="863" t="s">
        <v>606</v>
      </c>
      <c r="E110" s="835" t="s">
        <v>3020</v>
      </c>
      <c r="F110" s="863" t="s">
        <v>3021</v>
      </c>
      <c r="G110" s="835" t="s">
        <v>3224</v>
      </c>
      <c r="H110" s="835" t="s">
        <v>3225</v>
      </c>
      <c r="I110" s="849">
        <v>1.5149999856948853</v>
      </c>
      <c r="J110" s="849">
        <v>200</v>
      </c>
      <c r="K110" s="850">
        <v>303</v>
      </c>
    </row>
    <row r="111" spans="1:11" ht="14.4" customHeight="1" x14ac:dyDescent="0.3">
      <c r="A111" s="831" t="s">
        <v>584</v>
      </c>
      <c r="B111" s="832" t="s">
        <v>585</v>
      </c>
      <c r="C111" s="835" t="s">
        <v>605</v>
      </c>
      <c r="D111" s="863" t="s">
        <v>606</v>
      </c>
      <c r="E111" s="835" t="s">
        <v>3020</v>
      </c>
      <c r="F111" s="863" t="s">
        <v>3021</v>
      </c>
      <c r="G111" s="835" t="s">
        <v>3226</v>
      </c>
      <c r="H111" s="835" t="s">
        <v>3227</v>
      </c>
      <c r="I111" s="849">
        <v>8.119999885559082</v>
      </c>
      <c r="J111" s="849">
        <v>30</v>
      </c>
      <c r="K111" s="850">
        <v>243.59999084472656</v>
      </c>
    </row>
    <row r="112" spans="1:11" ht="14.4" customHeight="1" x14ac:dyDescent="0.3">
      <c r="A112" s="831" t="s">
        <v>584</v>
      </c>
      <c r="B112" s="832" t="s">
        <v>585</v>
      </c>
      <c r="C112" s="835" t="s">
        <v>605</v>
      </c>
      <c r="D112" s="863" t="s">
        <v>606</v>
      </c>
      <c r="E112" s="835" t="s">
        <v>3020</v>
      </c>
      <c r="F112" s="863" t="s">
        <v>3021</v>
      </c>
      <c r="G112" s="835" t="s">
        <v>3050</v>
      </c>
      <c r="H112" s="835" t="s">
        <v>3051</v>
      </c>
      <c r="I112" s="849">
        <v>46.319999694824219</v>
      </c>
      <c r="J112" s="849">
        <v>4</v>
      </c>
      <c r="K112" s="850">
        <v>185.27999877929688</v>
      </c>
    </row>
    <row r="113" spans="1:11" ht="14.4" customHeight="1" x14ac:dyDescent="0.3">
      <c r="A113" s="831" t="s">
        <v>584</v>
      </c>
      <c r="B113" s="832" t="s">
        <v>585</v>
      </c>
      <c r="C113" s="835" t="s">
        <v>605</v>
      </c>
      <c r="D113" s="863" t="s">
        <v>606</v>
      </c>
      <c r="E113" s="835" t="s">
        <v>3020</v>
      </c>
      <c r="F113" s="863" t="s">
        <v>3021</v>
      </c>
      <c r="G113" s="835" t="s">
        <v>3052</v>
      </c>
      <c r="H113" s="835" t="s">
        <v>3053</v>
      </c>
      <c r="I113" s="849">
        <v>0.37999999523162842</v>
      </c>
      <c r="J113" s="849">
        <v>300</v>
      </c>
      <c r="K113" s="850">
        <v>114</v>
      </c>
    </row>
    <row r="114" spans="1:11" ht="14.4" customHeight="1" x14ac:dyDescent="0.3">
      <c r="A114" s="831" t="s">
        <v>584</v>
      </c>
      <c r="B114" s="832" t="s">
        <v>585</v>
      </c>
      <c r="C114" s="835" t="s">
        <v>605</v>
      </c>
      <c r="D114" s="863" t="s">
        <v>606</v>
      </c>
      <c r="E114" s="835" t="s">
        <v>3020</v>
      </c>
      <c r="F114" s="863" t="s">
        <v>3021</v>
      </c>
      <c r="G114" s="835" t="s">
        <v>3228</v>
      </c>
      <c r="H114" s="835" t="s">
        <v>3229</v>
      </c>
      <c r="I114" s="849">
        <v>8.3999996185302734</v>
      </c>
      <c r="J114" s="849">
        <v>24</v>
      </c>
      <c r="K114" s="850">
        <v>201.60000610351563</v>
      </c>
    </row>
    <row r="115" spans="1:11" ht="14.4" customHeight="1" x14ac:dyDescent="0.3">
      <c r="A115" s="831" t="s">
        <v>584</v>
      </c>
      <c r="B115" s="832" t="s">
        <v>585</v>
      </c>
      <c r="C115" s="835" t="s">
        <v>605</v>
      </c>
      <c r="D115" s="863" t="s">
        <v>606</v>
      </c>
      <c r="E115" s="835" t="s">
        <v>3020</v>
      </c>
      <c r="F115" s="863" t="s">
        <v>3021</v>
      </c>
      <c r="G115" s="835" t="s">
        <v>3054</v>
      </c>
      <c r="H115" s="835" t="s">
        <v>3055</v>
      </c>
      <c r="I115" s="849">
        <v>13.079999923706055</v>
      </c>
      <c r="J115" s="849">
        <v>48</v>
      </c>
      <c r="K115" s="850">
        <v>627.84002685546875</v>
      </c>
    </row>
    <row r="116" spans="1:11" ht="14.4" customHeight="1" x14ac:dyDescent="0.3">
      <c r="A116" s="831" t="s">
        <v>584</v>
      </c>
      <c r="B116" s="832" t="s">
        <v>585</v>
      </c>
      <c r="C116" s="835" t="s">
        <v>605</v>
      </c>
      <c r="D116" s="863" t="s">
        <v>606</v>
      </c>
      <c r="E116" s="835" t="s">
        <v>3020</v>
      </c>
      <c r="F116" s="863" t="s">
        <v>3021</v>
      </c>
      <c r="G116" s="835" t="s">
        <v>3068</v>
      </c>
      <c r="H116" s="835" t="s">
        <v>3069</v>
      </c>
      <c r="I116" s="849">
        <v>0.67000001668930054</v>
      </c>
      <c r="J116" s="849">
        <v>2600</v>
      </c>
      <c r="K116" s="850">
        <v>1742</v>
      </c>
    </row>
    <row r="117" spans="1:11" ht="14.4" customHeight="1" x14ac:dyDescent="0.3">
      <c r="A117" s="831" t="s">
        <v>584</v>
      </c>
      <c r="B117" s="832" t="s">
        <v>585</v>
      </c>
      <c r="C117" s="835" t="s">
        <v>605</v>
      </c>
      <c r="D117" s="863" t="s">
        <v>606</v>
      </c>
      <c r="E117" s="835" t="s">
        <v>3020</v>
      </c>
      <c r="F117" s="863" t="s">
        <v>3021</v>
      </c>
      <c r="G117" s="835" t="s">
        <v>3070</v>
      </c>
      <c r="H117" s="835" t="s">
        <v>3071</v>
      </c>
      <c r="I117" s="849">
        <v>29.852499961853027</v>
      </c>
      <c r="J117" s="849">
        <v>8</v>
      </c>
      <c r="K117" s="850">
        <v>238.81999969482422</v>
      </c>
    </row>
    <row r="118" spans="1:11" ht="14.4" customHeight="1" x14ac:dyDescent="0.3">
      <c r="A118" s="831" t="s">
        <v>584</v>
      </c>
      <c r="B118" s="832" t="s">
        <v>585</v>
      </c>
      <c r="C118" s="835" t="s">
        <v>605</v>
      </c>
      <c r="D118" s="863" t="s">
        <v>606</v>
      </c>
      <c r="E118" s="835" t="s">
        <v>3020</v>
      </c>
      <c r="F118" s="863" t="s">
        <v>3021</v>
      </c>
      <c r="G118" s="835" t="s">
        <v>3072</v>
      </c>
      <c r="H118" s="835" t="s">
        <v>3073</v>
      </c>
      <c r="I118" s="849">
        <v>29.071666399637859</v>
      </c>
      <c r="J118" s="849">
        <v>264</v>
      </c>
      <c r="K118" s="850">
        <v>7682.880126953125</v>
      </c>
    </row>
    <row r="119" spans="1:11" ht="14.4" customHeight="1" x14ac:dyDescent="0.3">
      <c r="A119" s="831" t="s">
        <v>584</v>
      </c>
      <c r="B119" s="832" t="s">
        <v>585</v>
      </c>
      <c r="C119" s="835" t="s">
        <v>605</v>
      </c>
      <c r="D119" s="863" t="s">
        <v>606</v>
      </c>
      <c r="E119" s="835" t="s">
        <v>3074</v>
      </c>
      <c r="F119" s="863" t="s">
        <v>3075</v>
      </c>
      <c r="G119" s="835" t="s">
        <v>3230</v>
      </c>
      <c r="H119" s="835" t="s">
        <v>3231</v>
      </c>
      <c r="I119" s="849">
        <v>539.96002197265625</v>
      </c>
      <c r="J119" s="849">
        <v>1</v>
      </c>
      <c r="K119" s="850">
        <v>539.96002197265625</v>
      </c>
    </row>
    <row r="120" spans="1:11" ht="14.4" customHeight="1" x14ac:dyDescent="0.3">
      <c r="A120" s="831" t="s">
        <v>584</v>
      </c>
      <c r="B120" s="832" t="s">
        <v>585</v>
      </c>
      <c r="C120" s="835" t="s">
        <v>605</v>
      </c>
      <c r="D120" s="863" t="s">
        <v>606</v>
      </c>
      <c r="E120" s="835" t="s">
        <v>3074</v>
      </c>
      <c r="F120" s="863" t="s">
        <v>3075</v>
      </c>
      <c r="G120" s="835" t="s">
        <v>3232</v>
      </c>
      <c r="H120" s="835" t="s">
        <v>3233</v>
      </c>
      <c r="I120" s="849">
        <v>539.96002197265625</v>
      </c>
      <c r="J120" s="849">
        <v>1</v>
      </c>
      <c r="K120" s="850">
        <v>539.96002197265625</v>
      </c>
    </row>
    <row r="121" spans="1:11" ht="14.4" customHeight="1" x14ac:dyDescent="0.3">
      <c r="A121" s="831" t="s">
        <v>584</v>
      </c>
      <c r="B121" s="832" t="s">
        <v>585</v>
      </c>
      <c r="C121" s="835" t="s">
        <v>605</v>
      </c>
      <c r="D121" s="863" t="s">
        <v>606</v>
      </c>
      <c r="E121" s="835" t="s">
        <v>3074</v>
      </c>
      <c r="F121" s="863" t="s">
        <v>3075</v>
      </c>
      <c r="G121" s="835" t="s">
        <v>3234</v>
      </c>
      <c r="H121" s="835" t="s">
        <v>3235</v>
      </c>
      <c r="I121" s="849">
        <v>2.9100000858306885</v>
      </c>
      <c r="J121" s="849">
        <v>100</v>
      </c>
      <c r="K121" s="850">
        <v>291</v>
      </c>
    </row>
    <row r="122" spans="1:11" ht="14.4" customHeight="1" x14ac:dyDescent="0.3">
      <c r="A122" s="831" t="s">
        <v>584</v>
      </c>
      <c r="B122" s="832" t="s">
        <v>585</v>
      </c>
      <c r="C122" s="835" t="s">
        <v>605</v>
      </c>
      <c r="D122" s="863" t="s">
        <v>606</v>
      </c>
      <c r="E122" s="835" t="s">
        <v>3074</v>
      </c>
      <c r="F122" s="863" t="s">
        <v>3075</v>
      </c>
      <c r="G122" s="835" t="s">
        <v>3236</v>
      </c>
      <c r="H122" s="835" t="s">
        <v>3237</v>
      </c>
      <c r="I122" s="849">
        <v>689.70001220703125</v>
      </c>
      <c r="J122" s="849">
        <v>5</v>
      </c>
      <c r="K122" s="850">
        <v>3448.5</v>
      </c>
    </row>
    <row r="123" spans="1:11" ht="14.4" customHeight="1" x14ac:dyDescent="0.3">
      <c r="A123" s="831" t="s">
        <v>584</v>
      </c>
      <c r="B123" s="832" t="s">
        <v>585</v>
      </c>
      <c r="C123" s="835" t="s">
        <v>605</v>
      </c>
      <c r="D123" s="863" t="s">
        <v>606</v>
      </c>
      <c r="E123" s="835" t="s">
        <v>3074</v>
      </c>
      <c r="F123" s="863" t="s">
        <v>3075</v>
      </c>
      <c r="G123" s="835" t="s">
        <v>3238</v>
      </c>
      <c r="H123" s="835" t="s">
        <v>3239</v>
      </c>
      <c r="I123" s="849">
        <v>847</v>
      </c>
      <c r="J123" s="849">
        <v>50</v>
      </c>
      <c r="K123" s="850">
        <v>42350</v>
      </c>
    </row>
    <row r="124" spans="1:11" ht="14.4" customHeight="1" x14ac:dyDescent="0.3">
      <c r="A124" s="831" t="s">
        <v>584</v>
      </c>
      <c r="B124" s="832" t="s">
        <v>585</v>
      </c>
      <c r="C124" s="835" t="s">
        <v>605</v>
      </c>
      <c r="D124" s="863" t="s">
        <v>606</v>
      </c>
      <c r="E124" s="835" t="s">
        <v>3074</v>
      </c>
      <c r="F124" s="863" t="s">
        <v>3075</v>
      </c>
      <c r="G124" s="835" t="s">
        <v>3240</v>
      </c>
      <c r="H124" s="835" t="s">
        <v>3241</v>
      </c>
      <c r="I124" s="849">
        <v>641.29998779296875</v>
      </c>
      <c r="J124" s="849">
        <v>5</v>
      </c>
      <c r="K124" s="850">
        <v>3206.5</v>
      </c>
    </row>
    <row r="125" spans="1:11" ht="14.4" customHeight="1" x14ac:dyDescent="0.3">
      <c r="A125" s="831" t="s">
        <v>584</v>
      </c>
      <c r="B125" s="832" t="s">
        <v>585</v>
      </c>
      <c r="C125" s="835" t="s">
        <v>605</v>
      </c>
      <c r="D125" s="863" t="s">
        <v>606</v>
      </c>
      <c r="E125" s="835" t="s">
        <v>3074</v>
      </c>
      <c r="F125" s="863" t="s">
        <v>3075</v>
      </c>
      <c r="G125" s="835" t="s">
        <v>3242</v>
      </c>
      <c r="H125" s="835" t="s">
        <v>3243</v>
      </c>
      <c r="I125" s="849">
        <v>641.29998779296875</v>
      </c>
      <c r="J125" s="849">
        <v>200</v>
      </c>
      <c r="K125" s="850">
        <v>128260</v>
      </c>
    </row>
    <row r="126" spans="1:11" ht="14.4" customHeight="1" x14ac:dyDescent="0.3">
      <c r="A126" s="831" t="s">
        <v>584</v>
      </c>
      <c r="B126" s="832" t="s">
        <v>585</v>
      </c>
      <c r="C126" s="835" t="s">
        <v>605</v>
      </c>
      <c r="D126" s="863" t="s">
        <v>606</v>
      </c>
      <c r="E126" s="835" t="s">
        <v>3074</v>
      </c>
      <c r="F126" s="863" t="s">
        <v>3075</v>
      </c>
      <c r="G126" s="835" t="s">
        <v>3244</v>
      </c>
      <c r="H126" s="835" t="s">
        <v>3245</v>
      </c>
      <c r="I126" s="849">
        <v>162.7449951171875</v>
      </c>
      <c r="J126" s="849">
        <v>5</v>
      </c>
      <c r="K126" s="850">
        <v>1627.5499511733651</v>
      </c>
    </row>
    <row r="127" spans="1:11" ht="14.4" customHeight="1" x14ac:dyDescent="0.3">
      <c r="A127" s="831" t="s">
        <v>584</v>
      </c>
      <c r="B127" s="832" t="s">
        <v>585</v>
      </c>
      <c r="C127" s="835" t="s">
        <v>605</v>
      </c>
      <c r="D127" s="863" t="s">
        <v>606</v>
      </c>
      <c r="E127" s="835" t="s">
        <v>3074</v>
      </c>
      <c r="F127" s="863" t="s">
        <v>3075</v>
      </c>
      <c r="G127" s="835" t="s">
        <v>3246</v>
      </c>
      <c r="H127" s="835" t="s">
        <v>3247</v>
      </c>
      <c r="I127" s="849">
        <v>971.57000732421875</v>
      </c>
      <c r="J127" s="849">
        <v>5</v>
      </c>
      <c r="K127" s="850">
        <v>4857.85009765625</v>
      </c>
    </row>
    <row r="128" spans="1:11" ht="14.4" customHeight="1" x14ac:dyDescent="0.3">
      <c r="A128" s="831" t="s">
        <v>584</v>
      </c>
      <c r="B128" s="832" t="s">
        <v>585</v>
      </c>
      <c r="C128" s="835" t="s">
        <v>605</v>
      </c>
      <c r="D128" s="863" t="s">
        <v>606</v>
      </c>
      <c r="E128" s="835" t="s">
        <v>3074</v>
      </c>
      <c r="F128" s="863" t="s">
        <v>3075</v>
      </c>
      <c r="G128" s="835" t="s">
        <v>3248</v>
      </c>
      <c r="H128" s="835" t="s">
        <v>3249</v>
      </c>
      <c r="I128" s="849">
        <v>798</v>
      </c>
      <c r="J128" s="849">
        <v>1</v>
      </c>
      <c r="K128" s="850">
        <v>798</v>
      </c>
    </row>
    <row r="129" spans="1:11" ht="14.4" customHeight="1" x14ac:dyDescent="0.3">
      <c r="A129" s="831" t="s">
        <v>584</v>
      </c>
      <c r="B129" s="832" t="s">
        <v>585</v>
      </c>
      <c r="C129" s="835" t="s">
        <v>605</v>
      </c>
      <c r="D129" s="863" t="s">
        <v>606</v>
      </c>
      <c r="E129" s="835" t="s">
        <v>3074</v>
      </c>
      <c r="F129" s="863" t="s">
        <v>3075</v>
      </c>
      <c r="G129" s="835" t="s">
        <v>3250</v>
      </c>
      <c r="H129" s="835" t="s">
        <v>3251</v>
      </c>
      <c r="I129" s="849">
        <v>641.29998779296875</v>
      </c>
      <c r="J129" s="849">
        <v>3</v>
      </c>
      <c r="K129" s="850">
        <v>1923.8999633789063</v>
      </c>
    </row>
    <row r="130" spans="1:11" ht="14.4" customHeight="1" x14ac:dyDescent="0.3">
      <c r="A130" s="831" t="s">
        <v>584</v>
      </c>
      <c r="B130" s="832" t="s">
        <v>585</v>
      </c>
      <c r="C130" s="835" t="s">
        <v>605</v>
      </c>
      <c r="D130" s="863" t="s">
        <v>606</v>
      </c>
      <c r="E130" s="835" t="s">
        <v>3074</v>
      </c>
      <c r="F130" s="863" t="s">
        <v>3075</v>
      </c>
      <c r="G130" s="835" t="s">
        <v>3252</v>
      </c>
      <c r="H130" s="835" t="s">
        <v>3253</v>
      </c>
      <c r="I130" s="849">
        <v>641.29998779296875</v>
      </c>
      <c r="J130" s="849">
        <v>16</v>
      </c>
      <c r="K130" s="850">
        <v>10260.800048828125</v>
      </c>
    </row>
    <row r="131" spans="1:11" ht="14.4" customHeight="1" x14ac:dyDescent="0.3">
      <c r="A131" s="831" t="s">
        <v>584</v>
      </c>
      <c r="B131" s="832" t="s">
        <v>585</v>
      </c>
      <c r="C131" s="835" t="s">
        <v>605</v>
      </c>
      <c r="D131" s="863" t="s">
        <v>606</v>
      </c>
      <c r="E131" s="835" t="s">
        <v>3074</v>
      </c>
      <c r="F131" s="863" t="s">
        <v>3075</v>
      </c>
      <c r="G131" s="835" t="s">
        <v>3254</v>
      </c>
      <c r="H131" s="835" t="s">
        <v>3255</v>
      </c>
      <c r="I131" s="849">
        <v>2299</v>
      </c>
      <c r="J131" s="849">
        <v>47</v>
      </c>
      <c r="K131" s="850">
        <v>108053</v>
      </c>
    </row>
    <row r="132" spans="1:11" ht="14.4" customHeight="1" x14ac:dyDescent="0.3">
      <c r="A132" s="831" t="s">
        <v>584</v>
      </c>
      <c r="B132" s="832" t="s">
        <v>585</v>
      </c>
      <c r="C132" s="835" t="s">
        <v>605</v>
      </c>
      <c r="D132" s="863" t="s">
        <v>606</v>
      </c>
      <c r="E132" s="835" t="s">
        <v>3074</v>
      </c>
      <c r="F132" s="863" t="s">
        <v>3075</v>
      </c>
      <c r="G132" s="835" t="s">
        <v>3256</v>
      </c>
      <c r="H132" s="835" t="s">
        <v>3257</v>
      </c>
      <c r="I132" s="849">
        <v>762.29998779296875</v>
      </c>
      <c r="J132" s="849">
        <v>32</v>
      </c>
      <c r="K132" s="850">
        <v>24393.60986328125</v>
      </c>
    </row>
    <row r="133" spans="1:11" ht="14.4" customHeight="1" x14ac:dyDescent="0.3">
      <c r="A133" s="831" t="s">
        <v>584</v>
      </c>
      <c r="B133" s="832" t="s">
        <v>585</v>
      </c>
      <c r="C133" s="835" t="s">
        <v>605</v>
      </c>
      <c r="D133" s="863" t="s">
        <v>606</v>
      </c>
      <c r="E133" s="835" t="s">
        <v>3074</v>
      </c>
      <c r="F133" s="863" t="s">
        <v>3075</v>
      </c>
      <c r="G133" s="835" t="s">
        <v>3258</v>
      </c>
      <c r="H133" s="835" t="s">
        <v>3259</v>
      </c>
      <c r="I133" s="849">
        <v>1972.300048828125</v>
      </c>
      <c r="J133" s="849">
        <v>1</v>
      </c>
      <c r="K133" s="850">
        <v>1972.300048828125</v>
      </c>
    </row>
    <row r="134" spans="1:11" ht="14.4" customHeight="1" x14ac:dyDescent="0.3">
      <c r="A134" s="831" t="s">
        <v>584</v>
      </c>
      <c r="B134" s="832" t="s">
        <v>585</v>
      </c>
      <c r="C134" s="835" t="s">
        <v>605</v>
      </c>
      <c r="D134" s="863" t="s">
        <v>606</v>
      </c>
      <c r="E134" s="835" t="s">
        <v>3074</v>
      </c>
      <c r="F134" s="863" t="s">
        <v>3075</v>
      </c>
      <c r="G134" s="835" t="s">
        <v>3260</v>
      </c>
      <c r="H134" s="835" t="s">
        <v>3261</v>
      </c>
      <c r="I134" s="849">
        <v>1972.300048828125</v>
      </c>
      <c r="J134" s="849">
        <v>1</v>
      </c>
      <c r="K134" s="850">
        <v>1972.300048828125</v>
      </c>
    </row>
    <row r="135" spans="1:11" ht="14.4" customHeight="1" x14ac:dyDescent="0.3">
      <c r="A135" s="831" t="s">
        <v>584</v>
      </c>
      <c r="B135" s="832" t="s">
        <v>585</v>
      </c>
      <c r="C135" s="835" t="s">
        <v>605</v>
      </c>
      <c r="D135" s="863" t="s">
        <v>606</v>
      </c>
      <c r="E135" s="835" t="s">
        <v>3074</v>
      </c>
      <c r="F135" s="863" t="s">
        <v>3075</v>
      </c>
      <c r="G135" s="835" t="s">
        <v>3080</v>
      </c>
      <c r="H135" s="835" t="s">
        <v>3081</v>
      </c>
      <c r="I135" s="849">
        <v>9.9999997764825821E-3</v>
      </c>
      <c r="J135" s="849">
        <v>900</v>
      </c>
      <c r="K135" s="850">
        <v>9</v>
      </c>
    </row>
    <row r="136" spans="1:11" ht="14.4" customHeight="1" x14ac:dyDescent="0.3">
      <c r="A136" s="831" t="s">
        <v>584</v>
      </c>
      <c r="B136" s="832" t="s">
        <v>585</v>
      </c>
      <c r="C136" s="835" t="s">
        <v>605</v>
      </c>
      <c r="D136" s="863" t="s">
        <v>606</v>
      </c>
      <c r="E136" s="835" t="s">
        <v>3074</v>
      </c>
      <c r="F136" s="863" t="s">
        <v>3075</v>
      </c>
      <c r="G136" s="835" t="s">
        <v>3262</v>
      </c>
      <c r="H136" s="835" t="s">
        <v>3263</v>
      </c>
      <c r="I136" s="849">
        <v>108.90000152587891</v>
      </c>
      <c r="J136" s="849">
        <v>2</v>
      </c>
      <c r="K136" s="850">
        <v>217.80000305175781</v>
      </c>
    </row>
    <row r="137" spans="1:11" ht="14.4" customHeight="1" x14ac:dyDescent="0.3">
      <c r="A137" s="831" t="s">
        <v>584</v>
      </c>
      <c r="B137" s="832" t="s">
        <v>585</v>
      </c>
      <c r="C137" s="835" t="s">
        <v>605</v>
      </c>
      <c r="D137" s="863" t="s">
        <v>606</v>
      </c>
      <c r="E137" s="835" t="s">
        <v>3074</v>
      </c>
      <c r="F137" s="863" t="s">
        <v>3075</v>
      </c>
      <c r="G137" s="835" t="s">
        <v>3086</v>
      </c>
      <c r="H137" s="835" t="s">
        <v>3087</v>
      </c>
      <c r="I137" s="849">
        <v>11.142500162124634</v>
      </c>
      <c r="J137" s="849">
        <v>250</v>
      </c>
      <c r="K137" s="850">
        <v>2786</v>
      </c>
    </row>
    <row r="138" spans="1:11" ht="14.4" customHeight="1" x14ac:dyDescent="0.3">
      <c r="A138" s="831" t="s">
        <v>584</v>
      </c>
      <c r="B138" s="832" t="s">
        <v>585</v>
      </c>
      <c r="C138" s="835" t="s">
        <v>605</v>
      </c>
      <c r="D138" s="863" t="s">
        <v>606</v>
      </c>
      <c r="E138" s="835" t="s">
        <v>3074</v>
      </c>
      <c r="F138" s="863" t="s">
        <v>3075</v>
      </c>
      <c r="G138" s="835" t="s">
        <v>3264</v>
      </c>
      <c r="H138" s="835" t="s">
        <v>3265</v>
      </c>
      <c r="I138" s="849">
        <v>3.380000114440918</v>
      </c>
      <c r="J138" s="849">
        <v>40</v>
      </c>
      <c r="K138" s="850">
        <v>135.19999694824219</v>
      </c>
    </row>
    <row r="139" spans="1:11" ht="14.4" customHeight="1" x14ac:dyDescent="0.3">
      <c r="A139" s="831" t="s">
        <v>584</v>
      </c>
      <c r="B139" s="832" t="s">
        <v>585</v>
      </c>
      <c r="C139" s="835" t="s">
        <v>605</v>
      </c>
      <c r="D139" s="863" t="s">
        <v>606</v>
      </c>
      <c r="E139" s="835" t="s">
        <v>3074</v>
      </c>
      <c r="F139" s="863" t="s">
        <v>3075</v>
      </c>
      <c r="G139" s="835" t="s">
        <v>3266</v>
      </c>
      <c r="H139" s="835" t="s">
        <v>3267</v>
      </c>
      <c r="I139" s="849">
        <v>162.35500335693359</v>
      </c>
      <c r="J139" s="849">
        <v>39</v>
      </c>
      <c r="K139" s="850">
        <v>6371.1299438476563</v>
      </c>
    </row>
    <row r="140" spans="1:11" ht="14.4" customHeight="1" x14ac:dyDescent="0.3">
      <c r="A140" s="831" t="s">
        <v>584</v>
      </c>
      <c r="B140" s="832" t="s">
        <v>585</v>
      </c>
      <c r="C140" s="835" t="s">
        <v>605</v>
      </c>
      <c r="D140" s="863" t="s">
        <v>606</v>
      </c>
      <c r="E140" s="835" t="s">
        <v>3074</v>
      </c>
      <c r="F140" s="863" t="s">
        <v>3075</v>
      </c>
      <c r="G140" s="835" t="s">
        <v>3268</v>
      </c>
      <c r="H140" s="835" t="s">
        <v>3269</v>
      </c>
      <c r="I140" s="849">
        <v>324.29998779296875</v>
      </c>
      <c r="J140" s="849">
        <v>1</v>
      </c>
      <c r="K140" s="850">
        <v>324.29998779296875</v>
      </c>
    </row>
    <row r="141" spans="1:11" ht="14.4" customHeight="1" x14ac:dyDescent="0.3">
      <c r="A141" s="831" t="s">
        <v>584</v>
      </c>
      <c r="B141" s="832" t="s">
        <v>585</v>
      </c>
      <c r="C141" s="835" t="s">
        <v>605</v>
      </c>
      <c r="D141" s="863" t="s">
        <v>606</v>
      </c>
      <c r="E141" s="835" t="s">
        <v>3074</v>
      </c>
      <c r="F141" s="863" t="s">
        <v>3075</v>
      </c>
      <c r="G141" s="835" t="s">
        <v>3270</v>
      </c>
      <c r="H141" s="835" t="s">
        <v>3271</v>
      </c>
      <c r="I141" s="849">
        <v>653.4000244140625</v>
      </c>
      <c r="J141" s="849">
        <v>30</v>
      </c>
      <c r="K141" s="850">
        <v>19602</v>
      </c>
    </row>
    <row r="142" spans="1:11" ht="14.4" customHeight="1" x14ac:dyDescent="0.3">
      <c r="A142" s="831" t="s">
        <v>584</v>
      </c>
      <c r="B142" s="832" t="s">
        <v>585</v>
      </c>
      <c r="C142" s="835" t="s">
        <v>605</v>
      </c>
      <c r="D142" s="863" t="s">
        <v>606</v>
      </c>
      <c r="E142" s="835" t="s">
        <v>3074</v>
      </c>
      <c r="F142" s="863" t="s">
        <v>3075</v>
      </c>
      <c r="G142" s="835" t="s">
        <v>3272</v>
      </c>
      <c r="H142" s="835" t="s">
        <v>3273</v>
      </c>
      <c r="I142" s="849">
        <v>604.91998291015625</v>
      </c>
      <c r="J142" s="849">
        <v>10</v>
      </c>
      <c r="K142" s="850">
        <v>6049.16015625</v>
      </c>
    </row>
    <row r="143" spans="1:11" ht="14.4" customHeight="1" x14ac:dyDescent="0.3">
      <c r="A143" s="831" t="s">
        <v>584</v>
      </c>
      <c r="B143" s="832" t="s">
        <v>585</v>
      </c>
      <c r="C143" s="835" t="s">
        <v>605</v>
      </c>
      <c r="D143" s="863" t="s">
        <v>606</v>
      </c>
      <c r="E143" s="835" t="s">
        <v>3074</v>
      </c>
      <c r="F143" s="863" t="s">
        <v>3075</v>
      </c>
      <c r="G143" s="835" t="s">
        <v>3274</v>
      </c>
      <c r="H143" s="835" t="s">
        <v>3275</v>
      </c>
      <c r="I143" s="849">
        <v>593.3800048828125</v>
      </c>
      <c r="J143" s="849">
        <v>10</v>
      </c>
      <c r="K143" s="850">
        <v>5933.830078125</v>
      </c>
    </row>
    <row r="144" spans="1:11" ht="14.4" customHeight="1" x14ac:dyDescent="0.3">
      <c r="A144" s="831" t="s">
        <v>584</v>
      </c>
      <c r="B144" s="832" t="s">
        <v>585</v>
      </c>
      <c r="C144" s="835" t="s">
        <v>605</v>
      </c>
      <c r="D144" s="863" t="s">
        <v>606</v>
      </c>
      <c r="E144" s="835" t="s">
        <v>3074</v>
      </c>
      <c r="F144" s="863" t="s">
        <v>3075</v>
      </c>
      <c r="G144" s="835" t="s">
        <v>3276</v>
      </c>
      <c r="H144" s="835" t="s">
        <v>3277</v>
      </c>
      <c r="I144" s="849">
        <v>16.700000762939453</v>
      </c>
      <c r="J144" s="849">
        <v>60</v>
      </c>
      <c r="K144" s="850">
        <v>1001.8800048828125</v>
      </c>
    </row>
    <row r="145" spans="1:11" ht="14.4" customHeight="1" x14ac:dyDescent="0.3">
      <c r="A145" s="831" t="s">
        <v>584</v>
      </c>
      <c r="B145" s="832" t="s">
        <v>585</v>
      </c>
      <c r="C145" s="835" t="s">
        <v>605</v>
      </c>
      <c r="D145" s="863" t="s">
        <v>606</v>
      </c>
      <c r="E145" s="835" t="s">
        <v>3074</v>
      </c>
      <c r="F145" s="863" t="s">
        <v>3075</v>
      </c>
      <c r="G145" s="835" t="s">
        <v>3278</v>
      </c>
      <c r="H145" s="835" t="s">
        <v>3279</v>
      </c>
      <c r="I145" s="849">
        <v>16.700000762939453</v>
      </c>
      <c r="J145" s="849">
        <v>24</v>
      </c>
      <c r="K145" s="850">
        <v>400.75</v>
      </c>
    </row>
    <row r="146" spans="1:11" ht="14.4" customHeight="1" x14ac:dyDescent="0.3">
      <c r="A146" s="831" t="s">
        <v>584</v>
      </c>
      <c r="B146" s="832" t="s">
        <v>585</v>
      </c>
      <c r="C146" s="835" t="s">
        <v>605</v>
      </c>
      <c r="D146" s="863" t="s">
        <v>606</v>
      </c>
      <c r="E146" s="835" t="s">
        <v>3074</v>
      </c>
      <c r="F146" s="863" t="s">
        <v>3075</v>
      </c>
      <c r="G146" s="835" t="s">
        <v>3280</v>
      </c>
      <c r="H146" s="835" t="s">
        <v>3281</v>
      </c>
      <c r="I146" s="849">
        <v>16.700000762939453</v>
      </c>
      <c r="J146" s="849">
        <v>12</v>
      </c>
      <c r="K146" s="850">
        <v>200.3800048828125</v>
      </c>
    </row>
    <row r="147" spans="1:11" ht="14.4" customHeight="1" x14ac:dyDescent="0.3">
      <c r="A147" s="831" t="s">
        <v>584</v>
      </c>
      <c r="B147" s="832" t="s">
        <v>585</v>
      </c>
      <c r="C147" s="835" t="s">
        <v>605</v>
      </c>
      <c r="D147" s="863" t="s">
        <v>606</v>
      </c>
      <c r="E147" s="835" t="s">
        <v>3074</v>
      </c>
      <c r="F147" s="863" t="s">
        <v>3075</v>
      </c>
      <c r="G147" s="835" t="s">
        <v>3282</v>
      </c>
      <c r="H147" s="835" t="s">
        <v>3283</v>
      </c>
      <c r="I147" s="849">
        <v>13.199999809265137</v>
      </c>
      <c r="J147" s="849">
        <v>20</v>
      </c>
      <c r="K147" s="850">
        <v>264</v>
      </c>
    </row>
    <row r="148" spans="1:11" ht="14.4" customHeight="1" x14ac:dyDescent="0.3">
      <c r="A148" s="831" t="s">
        <v>584</v>
      </c>
      <c r="B148" s="832" t="s">
        <v>585</v>
      </c>
      <c r="C148" s="835" t="s">
        <v>605</v>
      </c>
      <c r="D148" s="863" t="s">
        <v>606</v>
      </c>
      <c r="E148" s="835" t="s">
        <v>3074</v>
      </c>
      <c r="F148" s="863" t="s">
        <v>3075</v>
      </c>
      <c r="G148" s="835" t="s">
        <v>3284</v>
      </c>
      <c r="H148" s="835" t="s">
        <v>3285</v>
      </c>
      <c r="I148" s="849">
        <v>13.199999809265137</v>
      </c>
      <c r="J148" s="849">
        <v>50</v>
      </c>
      <c r="K148" s="850">
        <v>660</v>
      </c>
    </row>
    <row r="149" spans="1:11" ht="14.4" customHeight="1" x14ac:dyDescent="0.3">
      <c r="A149" s="831" t="s">
        <v>584</v>
      </c>
      <c r="B149" s="832" t="s">
        <v>585</v>
      </c>
      <c r="C149" s="835" t="s">
        <v>605</v>
      </c>
      <c r="D149" s="863" t="s">
        <v>606</v>
      </c>
      <c r="E149" s="835" t="s">
        <v>3074</v>
      </c>
      <c r="F149" s="863" t="s">
        <v>3075</v>
      </c>
      <c r="G149" s="835" t="s">
        <v>3286</v>
      </c>
      <c r="H149" s="835" t="s">
        <v>3287</v>
      </c>
      <c r="I149" s="849">
        <v>13.199999809265137</v>
      </c>
      <c r="J149" s="849">
        <v>170</v>
      </c>
      <c r="K149" s="850">
        <v>2244</v>
      </c>
    </row>
    <row r="150" spans="1:11" ht="14.4" customHeight="1" x14ac:dyDescent="0.3">
      <c r="A150" s="831" t="s">
        <v>584</v>
      </c>
      <c r="B150" s="832" t="s">
        <v>585</v>
      </c>
      <c r="C150" s="835" t="s">
        <v>605</v>
      </c>
      <c r="D150" s="863" t="s">
        <v>606</v>
      </c>
      <c r="E150" s="835" t="s">
        <v>3074</v>
      </c>
      <c r="F150" s="863" t="s">
        <v>3075</v>
      </c>
      <c r="G150" s="835" t="s">
        <v>3288</v>
      </c>
      <c r="H150" s="835" t="s">
        <v>3289</v>
      </c>
      <c r="I150" s="849">
        <v>13.199999809265137</v>
      </c>
      <c r="J150" s="849">
        <v>140</v>
      </c>
      <c r="K150" s="850">
        <v>1848</v>
      </c>
    </row>
    <row r="151" spans="1:11" ht="14.4" customHeight="1" x14ac:dyDescent="0.3">
      <c r="A151" s="831" t="s">
        <v>584</v>
      </c>
      <c r="B151" s="832" t="s">
        <v>585</v>
      </c>
      <c r="C151" s="835" t="s">
        <v>605</v>
      </c>
      <c r="D151" s="863" t="s">
        <v>606</v>
      </c>
      <c r="E151" s="835" t="s">
        <v>3074</v>
      </c>
      <c r="F151" s="863" t="s">
        <v>3075</v>
      </c>
      <c r="G151" s="835" t="s">
        <v>3290</v>
      </c>
      <c r="H151" s="835" t="s">
        <v>3291</v>
      </c>
      <c r="I151" s="849">
        <v>33.880001068115234</v>
      </c>
      <c r="J151" s="849">
        <v>24</v>
      </c>
      <c r="K151" s="850">
        <v>813.1199951171875</v>
      </c>
    </row>
    <row r="152" spans="1:11" ht="14.4" customHeight="1" x14ac:dyDescent="0.3">
      <c r="A152" s="831" t="s">
        <v>584</v>
      </c>
      <c r="B152" s="832" t="s">
        <v>585</v>
      </c>
      <c r="C152" s="835" t="s">
        <v>605</v>
      </c>
      <c r="D152" s="863" t="s">
        <v>606</v>
      </c>
      <c r="E152" s="835" t="s">
        <v>3074</v>
      </c>
      <c r="F152" s="863" t="s">
        <v>3075</v>
      </c>
      <c r="G152" s="835" t="s">
        <v>3292</v>
      </c>
      <c r="H152" s="835" t="s">
        <v>3293</v>
      </c>
      <c r="I152" s="849">
        <v>22.989999771118164</v>
      </c>
      <c r="J152" s="849">
        <v>50</v>
      </c>
      <c r="K152" s="850">
        <v>1149.5</v>
      </c>
    </row>
    <row r="153" spans="1:11" ht="14.4" customHeight="1" x14ac:dyDescent="0.3">
      <c r="A153" s="831" t="s">
        <v>584</v>
      </c>
      <c r="B153" s="832" t="s">
        <v>585</v>
      </c>
      <c r="C153" s="835" t="s">
        <v>605</v>
      </c>
      <c r="D153" s="863" t="s">
        <v>606</v>
      </c>
      <c r="E153" s="835" t="s">
        <v>3074</v>
      </c>
      <c r="F153" s="863" t="s">
        <v>3075</v>
      </c>
      <c r="G153" s="835" t="s">
        <v>3294</v>
      </c>
      <c r="H153" s="835" t="s">
        <v>3295</v>
      </c>
      <c r="I153" s="849">
        <v>22.989999771118164</v>
      </c>
      <c r="J153" s="849">
        <v>50</v>
      </c>
      <c r="K153" s="850">
        <v>1149.5</v>
      </c>
    </row>
    <row r="154" spans="1:11" ht="14.4" customHeight="1" x14ac:dyDescent="0.3">
      <c r="A154" s="831" t="s">
        <v>584</v>
      </c>
      <c r="B154" s="832" t="s">
        <v>585</v>
      </c>
      <c r="C154" s="835" t="s">
        <v>605</v>
      </c>
      <c r="D154" s="863" t="s">
        <v>606</v>
      </c>
      <c r="E154" s="835" t="s">
        <v>3074</v>
      </c>
      <c r="F154" s="863" t="s">
        <v>3075</v>
      </c>
      <c r="G154" s="835" t="s">
        <v>3296</v>
      </c>
      <c r="H154" s="835" t="s">
        <v>3297</v>
      </c>
      <c r="I154" s="849">
        <v>22.866667429606121</v>
      </c>
      <c r="J154" s="849">
        <v>156</v>
      </c>
      <c r="K154" s="850">
        <v>3567.300048828125</v>
      </c>
    </row>
    <row r="155" spans="1:11" ht="14.4" customHeight="1" x14ac:dyDescent="0.3">
      <c r="A155" s="831" t="s">
        <v>584</v>
      </c>
      <c r="B155" s="832" t="s">
        <v>585</v>
      </c>
      <c r="C155" s="835" t="s">
        <v>605</v>
      </c>
      <c r="D155" s="863" t="s">
        <v>606</v>
      </c>
      <c r="E155" s="835" t="s">
        <v>3074</v>
      </c>
      <c r="F155" s="863" t="s">
        <v>3075</v>
      </c>
      <c r="G155" s="835" t="s">
        <v>3298</v>
      </c>
      <c r="H155" s="835" t="s">
        <v>3299</v>
      </c>
      <c r="I155" s="849">
        <v>22.870000839233398</v>
      </c>
      <c r="J155" s="849">
        <v>60</v>
      </c>
      <c r="K155" s="850">
        <v>1372.1400146484375</v>
      </c>
    </row>
    <row r="156" spans="1:11" ht="14.4" customHeight="1" x14ac:dyDescent="0.3">
      <c r="A156" s="831" t="s">
        <v>584</v>
      </c>
      <c r="B156" s="832" t="s">
        <v>585</v>
      </c>
      <c r="C156" s="835" t="s">
        <v>605</v>
      </c>
      <c r="D156" s="863" t="s">
        <v>606</v>
      </c>
      <c r="E156" s="835" t="s">
        <v>3074</v>
      </c>
      <c r="F156" s="863" t="s">
        <v>3075</v>
      </c>
      <c r="G156" s="835" t="s">
        <v>3300</v>
      </c>
      <c r="H156" s="835" t="s">
        <v>3301</v>
      </c>
      <c r="I156" s="849">
        <v>22.870000839233398</v>
      </c>
      <c r="J156" s="849">
        <v>24</v>
      </c>
      <c r="K156" s="850">
        <v>548.84002685546875</v>
      </c>
    </row>
    <row r="157" spans="1:11" ht="14.4" customHeight="1" x14ac:dyDescent="0.3">
      <c r="A157" s="831" t="s">
        <v>584</v>
      </c>
      <c r="B157" s="832" t="s">
        <v>585</v>
      </c>
      <c r="C157" s="835" t="s">
        <v>605</v>
      </c>
      <c r="D157" s="863" t="s">
        <v>606</v>
      </c>
      <c r="E157" s="835" t="s">
        <v>3074</v>
      </c>
      <c r="F157" s="863" t="s">
        <v>3075</v>
      </c>
      <c r="G157" s="835" t="s">
        <v>3302</v>
      </c>
      <c r="H157" s="835" t="s">
        <v>3303</v>
      </c>
      <c r="I157" s="849">
        <v>22.870000839233398</v>
      </c>
      <c r="J157" s="849">
        <v>36</v>
      </c>
      <c r="K157" s="850">
        <v>823.260009765625</v>
      </c>
    </row>
    <row r="158" spans="1:11" ht="14.4" customHeight="1" x14ac:dyDescent="0.3">
      <c r="A158" s="831" t="s">
        <v>584</v>
      </c>
      <c r="B158" s="832" t="s">
        <v>585</v>
      </c>
      <c r="C158" s="835" t="s">
        <v>605</v>
      </c>
      <c r="D158" s="863" t="s">
        <v>606</v>
      </c>
      <c r="E158" s="835" t="s">
        <v>3074</v>
      </c>
      <c r="F158" s="863" t="s">
        <v>3075</v>
      </c>
      <c r="G158" s="835" t="s">
        <v>3304</v>
      </c>
      <c r="H158" s="835" t="s">
        <v>3305</v>
      </c>
      <c r="I158" s="849">
        <v>641.29998779296875</v>
      </c>
      <c r="J158" s="849">
        <v>2</v>
      </c>
      <c r="K158" s="850">
        <v>1282.5999755859375</v>
      </c>
    </row>
    <row r="159" spans="1:11" ht="14.4" customHeight="1" x14ac:dyDescent="0.3">
      <c r="A159" s="831" t="s">
        <v>584</v>
      </c>
      <c r="B159" s="832" t="s">
        <v>585</v>
      </c>
      <c r="C159" s="835" t="s">
        <v>605</v>
      </c>
      <c r="D159" s="863" t="s">
        <v>606</v>
      </c>
      <c r="E159" s="835" t="s">
        <v>3074</v>
      </c>
      <c r="F159" s="863" t="s">
        <v>3075</v>
      </c>
      <c r="G159" s="835" t="s">
        <v>3101</v>
      </c>
      <c r="H159" s="835" t="s">
        <v>3102</v>
      </c>
      <c r="I159" s="849">
        <v>4.0300002098083496</v>
      </c>
      <c r="J159" s="849">
        <v>30</v>
      </c>
      <c r="K159" s="850">
        <v>120.90000152587891</v>
      </c>
    </row>
    <row r="160" spans="1:11" ht="14.4" customHeight="1" x14ac:dyDescent="0.3">
      <c r="A160" s="831" t="s">
        <v>584</v>
      </c>
      <c r="B160" s="832" t="s">
        <v>585</v>
      </c>
      <c r="C160" s="835" t="s">
        <v>605</v>
      </c>
      <c r="D160" s="863" t="s">
        <v>606</v>
      </c>
      <c r="E160" s="835" t="s">
        <v>3074</v>
      </c>
      <c r="F160" s="863" t="s">
        <v>3075</v>
      </c>
      <c r="G160" s="835" t="s">
        <v>3105</v>
      </c>
      <c r="H160" s="835" t="s">
        <v>3106</v>
      </c>
      <c r="I160" s="849">
        <v>4.9139998435974119</v>
      </c>
      <c r="J160" s="849">
        <v>870</v>
      </c>
      <c r="K160" s="850">
        <v>4297.5</v>
      </c>
    </row>
    <row r="161" spans="1:11" ht="14.4" customHeight="1" x14ac:dyDescent="0.3">
      <c r="A161" s="831" t="s">
        <v>584</v>
      </c>
      <c r="B161" s="832" t="s">
        <v>585</v>
      </c>
      <c r="C161" s="835" t="s">
        <v>605</v>
      </c>
      <c r="D161" s="863" t="s">
        <v>606</v>
      </c>
      <c r="E161" s="835" t="s">
        <v>3074</v>
      </c>
      <c r="F161" s="863" t="s">
        <v>3075</v>
      </c>
      <c r="G161" s="835" t="s">
        <v>3306</v>
      </c>
      <c r="H161" s="835" t="s">
        <v>3307</v>
      </c>
      <c r="I161" s="849">
        <v>3.1475000977516174</v>
      </c>
      <c r="J161" s="849">
        <v>900</v>
      </c>
      <c r="K161" s="850">
        <v>2830</v>
      </c>
    </row>
    <row r="162" spans="1:11" ht="14.4" customHeight="1" x14ac:dyDescent="0.3">
      <c r="A162" s="831" t="s">
        <v>584</v>
      </c>
      <c r="B162" s="832" t="s">
        <v>585</v>
      </c>
      <c r="C162" s="835" t="s">
        <v>605</v>
      </c>
      <c r="D162" s="863" t="s">
        <v>606</v>
      </c>
      <c r="E162" s="835" t="s">
        <v>3074</v>
      </c>
      <c r="F162" s="863" t="s">
        <v>3075</v>
      </c>
      <c r="G162" s="835" t="s">
        <v>3308</v>
      </c>
      <c r="H162" s="835" t="s">
        <v>3309</v>
      </c>
      <c r="I162" s="849">
        <v>5.9683333237965899</v>
      </c>
      <c r="J162" s="849">
        <v>2100</v>
      </c>
      <c r="K162" s="850">
        <v>12631.000122070313</v>
      </c>
    </row>
    <row r="163" spans="1:11" ht="14.4" customHeight="1" x14ac:dyDescent="0.3">
      <c r="A163" s="831" t="s">
        <v>584</v>
      </c>
      <c r="B163" s="832" t="s">
        <v>585</v>
      </c>
      <c r="C163" s="835" t="s">
        <v>605</v>
      </c>
      <c r="D163" s="863" t="s">
        <v>606</v>
      </c>
      <c r="E163" s="835" t="s">
        <v>3074</v>
      </c>
      <c r="F163" s="863" t="s">
        <v>3075</v>
      </c>
      <c r="G163" s="835" t="s">
        <v>3116</v>
      </c>
      <c r="H163" s="835" t="s">
        <v>3117</v>
      </c>
      <c r="I163" s="849">
        <v>13.310000419616699</v>
      </c>
      <c r="J163" s="849">
        <v>107</v>
      </c>
      <c r="K163" s="850">
        <v>1424.1700115203857</v>
      </c>
    </row>
    <row r="164" spans="1:11" ht="14.4" customHeight="1" x14ac:dyDescent="0.3">
      <c r="A164" s="831" t="s">
        <v>584</v>
      </c>
      <c r="B164" s="832" t="s">
        <v>585</v>
      </c>
      <c r="C164" s="835" t="s">
        <v>605</v>
      </c>
      <c r="D164" s="863" t="s">
        <v>606</v>
      </c>
      <c r="E164" s="835" t="s">
        <v>3074</v>
      </c>
      <c r="F164" s="863" t="s">
        <v>3075</v>
      </c>
      <c r="G164" s="835" t="s">
        <v>3310</v>
      </c>
      <c r="H164" s="835" t="s">
        <v>3311</v>
      </c>
      <c r="I164" s="849">
        <v>79.620002746582031</v>
      </c>
      <c r="J164" s="849">
        <v>2</v>
      </c>
      <c r="K164" s="850">
        <v>159.24000549316406</v>
      </c>
    </row>
    <row r="165" spans="1:11" ht="14.4" customHeight="1" x14ac:dyDescent="0.3">
      <c r="A165" s="831" t="s">
        <v>584</v>
      </c>
      <c r="B165" s="832" t="s">
        <v>585</v>
      </c>
      <c r="C165" s="835" t="s">
        <v>605</v>
      </c>
      <c r="D165" s="863" t="s">
        <v>606</v>
      </c>
      <c r="E165" s="835" t="s">
        <v>3074</v>
      </c>
      <c r="F165" s="863" t="s">
        <v>3075</v>
      </c>
      <c r="G165" s="835" t="s">
        <v>3118</v>
      </c>
      <c r="H165" s="835" t="s">
        <v>3119</v>
      </c>
      <c r="I165" s="849">
        <v>2.2899999618530273</v>
      </c>
      <c r="J165" s="849">
        <v>400</v>
      </c>
      <c r="K165" s="850">
        <v>916</v>
      </c>
    </row>
    <row r="166" spans="1:11" ht="14.4" customHeight="1" x14ac:dyDescent="0.3">
      <c r="A166" s="831" t="s">
        <v>584</v>
      </c>
      <c r="B166" s="832" t="s">
        <v>585</v>
      </c>
      <c r="C166" s="835" t="s">
        <v>605</v>
      </c>
      <c r="D166" s="863" t="s">
        <v>606</v>
      </c>
      <c r="E166" s="835" t="s">
        <v>3074</v>
      </c>
      <c r="F166" s="863" t="s">
        <v>3075</v>
      </c>
      <c r="G166" s="835" t="s">
        <v>3312</v>
      </c>
      <c r="H166" s="835" t="s">
        <v>3313</v>
      </c>
      <c r="I166" s="849">
        <v>1149.5999999999999</v>
      </c>
      <c r="J166" s="849">
        <v>28</v>
      </c>
      <c r="K166" s="850">
        <v>32186.5</v>
      </c>
    </row>
    <row r="167" spans="1:11" ht="14.4" customHeight="1" x14ac:dyDescent="0.3">
      <c r="A167" s="831" t="s">
        <v>584</v>
      </c>
      <c r="B167" s="832" t="s">
        <v>585</v>
      </c>
      <c r="C167" s="835" t="s">
        <v>605</v>
      </c>
      <c r="D167" s="863" t="s">
        <v>606</v>
      </c>
      <c r="E167" s="835" t="s">
        <v>3074</v>
      </c>
      <c r="F167" s="863" t="s">
        <v>3075</v>
      </c>
      <c r="G167" s="835" t="s">
        <v>3122</v>
      </c>
      <c r="H167" s="835" t="s">
        <v>3123</v>
      </c>
      <c r="I167" s="849">
        <v>311.67999267578125</v>
      </c>
      <c r="J167" s="849">
        <v>4</v>
      </c>
      <c r="K167" s="850">
        <v>1246.719970703125</v>
      </c>
    </row>
    <row r="168" spans="1:11" ht="14.4" customHeight="1" x14ac:dyDescent="0.3">
      <c r="A168" s="831" t="s">
        <v>584</v>
      </c>
      <c r="B168" s="832" t="s">
        <v>585</v>
      </c>
      <c r="C168" s="835" t="s">
        <v>605</v>
      </c>
      <c r="D168" s="863" t="s">
        <v>606</v>
      </c>
      <c r="E168" s="835" t="s">
        <v>3074</v>
      </c>
      <c r="F168" s="863" t="s">
        <v>3075</v>
      </c>
      <c r="G168" s="835" t="s">
        <v>3314</v>
      </c>
      <c r="H168" s="835" t="s">
        <v>3315</v>
      </c>
      <c r="I168" s="849">
        <v>214.02000427246094</v>
      </c>
      <c r="J168" s="849">
        <v>3</v>
      </c>
      <c r="K168" s="850">
        <v>642.05999755859375</v>
      </c>
    </row>
    <row r="169" spans="1:11" ht="14.4" customHeight="1" x14ac:dyDescent="0.3">
      <c r="A169" s="831" t="s">
        <v>584</v>
      </c>
      <c r="B169" s="832" t="s">
        <v>585</v>
      </c>
      <c r="C169" s="835" t="s">
        <v>605</v>
      </c>
      <c r="D169" s="863" t="s">
        <v>606</v>
      </c>
      <c r="E169" s="835" t="s">
        <v>3074</v>
      </c>
      <c r="F169" s="863" t="s">
        <v>3075</v>
      </c>
      <c r="G169" s="835" t="s">
        <v>3316</v>
      </c>
      <c r="H169" s="835" t="s">
        <v>3317</v>
      </c>
      <c r="I169" s="849">
        <v>1.440000057220459</v>
      </c>
      <c r="J169" s="849">
        <v>200</v>
      </c>
      <c r="K169" s="850">
        <v>288</v>
      </c>
    </row>
    <row r="170" spans="1:11" ht="14.4" customHeight="1" x14ac:dyDescent="0.3">
      <c r="A170" s="831" t="s">
        <v>584</v>
      </c>
      <c r="B170" s="832" t="s">
        <v>585</v>
      </c>
      <c r="C170" s="835" t="s">
        <v>605</v>
      </c>
      <c r="D170" s="863" t="s">
        <v>606</v>
      </c>
      <c r="E170" s="835" t="s">
        <v>3074</v>
      </c>
      <c r="F170" s="863" t="s">
        <v>3075</v>
      </c>
      <c r="G170" s="835" t="s">
        <v>3124</v>
      </c>
      <c r="H170" s="835" t="s">
        <v>3125</v>
      </c>
      <c r="I170" s="849">
        <v>148.22999572753906</v>
      </c>
      <c r="J170" s="849">
        <v>5</v>
      </c>
      <c r="K170" s="850">
        <v>741.1500244140625</v>
      </c>
    </row>
    <row r="171" spans="1:11" ht="14.4" customHeight="1" x14ac:dyDescent="0.3">
      <c r="A171" s="831" t="s">
        <v>584</v>
      </c>
      <c r="B171" s="832" t="s">
        <v>585</v>
      </c>
      <c r="C171" s="835" t="s">
        <v>605</v>
      </c>
      <c r="D171" s="863" t="s">
        <v>606</v>
      </c>
      <c r="E171" s="835" t="s">
        <v>3074</v>
      </c>
      <c r="F171" s="863" t="s">
        <v>3075</v>
      </c>
      <c r="G171" s="835" t="s">
        <v>3318</v>
      </c>
      <c r="H171" s="835" t="s">
        <v>3319</v>
      </c>
      <c r="I171" s="849">
        <v>5.2049999237060547</v>
      </c>
      <c r="J171" s="849">
        <v>200</v>
      </c>
      <c r="K171" s="850">
        <v>1041</v>
      </c>
    </row>
    <row r="172" spans="1:11" ht="14.4" customHeight="1" x14ac:dyDescent="0.3">
      <c r="A172" s="831" t="s">
        <v>584</v>
      </c>
      <c r="B172" s="832" t="s">
        <v>585</v>
      </c>
      <c r="C172" s="835" t="s">
        <v>605</v>
      </c>
      <c r="D172" s="863" t="s">
        <v>606</v>
      </c>
      <c r="E172" s="835" t="s">
        <v>3074</v>
      </c>
      <c r="F172" s="863" t="s">
        <v>3075</v>
      </c>
      <c r="G172" s="835" t="s">
        <v>3128</v>
      </c>
      <c r="H172" s="835" t="s">
        <v>3129</v>
      </c>
      <c r="I172" s="849">
        <v>6.2925000190734863</v>
      </c>
      <c r="J172" s="849">
        <v>120</v>
      </c>
      <c r="K172" s="850">
        <v>755.09999084472656</v>
      </c>
    </row>
    <row r="173" spans="1:11" ht="14.4" customHeight="1" x14ac:dyDescent="0.3">
      <c r="A173" s="831" t="s">
        <v>584</v>
      </c>
      <c r="B173" s="832" t="s">
        <v>585</v>
      </c>
      <c r="C173" s="835" t="s">
        <v>605</v>
      </c>
      <c r="D173" s="863" t="s">
        <v>606</v>
      </c>
      <c r="E173" s="835" t="s">
        <v>3074</v>
      </c>
      <c r="F173" s="863" t="s">
        <v>3075</v>
      </c>
      <c r="G173" s="835" t="s">
        <v>3132</v>
      </c>
      <c r="H173" s="835" t="s">
        <v>3133</v>
      </c>
      <c r="I173" s="849">
        <v>6.1711111598544655</v>
      </c>
      <c r="J173" s="849">
        <v>980</v>
      </c>
      <c r="K173" s="850">
        <v>6046.8999938964844</v>
      </c>
    </row>
    <row r="174" spans="1:11" ht="14.4" customHeight="1" x14ac:dyDescent="0.3">
      <c r="A174" s="831" t="s">
        <v>584</v>
      </c>
      <c r="B174" s="832" t="s">
        <v>585</v>
      </c>
      <c r="C174" s="835" t="s">
        <v>605</v>
      </c>
      <c r="D174" s="863" t="s">
        <v>606</v>
      </c>
      <c r="E174" s="835" t="s">
        <v>3074</v>
      </c>
      <c r="F174" s="863" t="s">
        <v>3075</v>
      </c>
      <c r="G174" s="835" t="s">
        <v>3320</v>
      </c>
      <c r="H174" s="835" t="s">
        <v>3321</v>
      </c>
      <c r="I174" s="849">
        <v>114</v>
      </c>
      <c r="J174" s="849">
        <v>110</v>
      </c>
      <c r="K174" s="850">
        <v>12540</v>
      </c>
    </row>
    <row r="175" spans="1:11" ht="14.4" customHeight="1" x14ac:dyDescent="0.3">
      <c r="A175" s="831" t="s">
        <v>584</v>
      </c>
      <c r="B175" s="832" t="s">
        <v>585</v>
      </c>
      <c r="C175" s="835" t="s">
        <v>605</v>
      </c>
      <c r="D175" s="863" t="s">
        <v>606</v>
      </c>
      <c r="E175" s="835" t="s">
        <v>3074</v>
      </c>
      <c r="F175" s="863" t="s">
        <v>3075</v>
      </c>
      <c r="G175" s="835" t="s">
        <v>3322</v>
      </c>
      <c r="H175" s="835" t="s">
        <v>3323</v>
      </c>
      <c r="I175" s="849">
        <v>1309.989990234375</v>
      </c>
      <c r="J175" s="849">
        <v>1</v>
      </c>
      <c r="K175" s="850">
        <v>1309.989990234375</v>
      </c>
    </row>
    <row r="176" spans="1:11" ht="14.4" customHeight="1" x14ac:dyDescent="0.3">
      <c r="A176" s="831" t="s">
        <v>584</v>
      </c>
      <c r="B176" s="832" t="s">
        <v>585</v>
      </c>
      <c r="C176" s="835" t="s">
        <v>605</v>
      </c>
      <c r="D176" s="863" t="s">
        <v>606</v>
      </c>
      <c r="E176" s="835" t="s">
        <v>3074</v>
      </c>
      <c r="F176" s="863" t="s">
        <v>3075</v>
      </c>
      <c r="G176" s="835" t="s">
        <v>3324</v>
      </c>
      <c r="H176" s="835" t="s">
        <v>3325</v>
      </c>
      <c r="I176" s="849">
        <v>1310</v>
      </c>
      <c r="J176" s="849">
        <v>1</v>
      </c>
      <c r="K176" s="850">
        <v>1310</v>
      </c>
    </row>
    <row r="177" spans="1:11" ht="14.4" customHeight="1" x14ac:dyDescent="0.3">
      <c r="A177" s="831" t="s">
        <v>584</v>
      </c>
      <c r="B177" s="832" t="s">
        <v>585</v>
      </c>
      <c r="C177" s="835" t="s">
        <v>605</v>
      </c>
      <c r="D177" s="863" t="s">
        <v>606</v>
      </c>
      <c r="E177" s="835" t="s">
        <v>3074</v>
      </c>
      <c r="F177" s="863" t="s">
        <v>3075</v>
      </c>
      <c r="G177" s="835" t="s">
        <v>3326</v>
      </c>
      <c r="H177" s="835" t="s">
        <v>3327</v>
      </c>
      <c r="I177" s="849">
        <v>835.66666666666663</v>
      </c>
      <c r="J177" s="849">
        <v>9</v>
      </c>
      <c r="K177" s="850">
        <v>7521</v>
      </c>
    </row>
    <row r="178" spans="1:11" ht="14.4" customHeight="1" x14ac:dyDescent="0.3">
      <c r="A178" s="831" t="s">
        <v>584</v>
      </c>
      <c r="B178" s="832" t="s">
        <v>585</v>
      </c>
      <c r="C178" s="835" t="s">
        <v>605</v>
      </c>
      <c r="D178" s="863" t="s">
        <v>606</v>
      </c>
      <c r="E178" s="835" t="s">
        <v>3074</v>
      </c>
      <c r="F178" s="863" t="s">
        <v>3075</v>
      </c>
      <c r="G178" s="835" t="s">
        <v>3328</v>
      </c>
      <c r="H178" s="835" t="s">
        <v>3329</v>
      </c>
      <c r="I178" s="849">
        <v>830</v>
      </c>
      <c r="J178" s="849">
        <v>2</v>
      </c>
      <c r="K178" s="850">
        <v>1660</v>
      </c>
    </row>
    <row r="179" spans="1:11" ht="14.4" customHeight="1" x14ac:dyDescent="0.3">
      <c r="A179" s="831" t="s">
        <v>584</v>
      </c>
      <c r="B179" s="832" t="s">
        <v>585</v>
      </c>
      <c r="C179" s="835" t="s">
        <v>605</v>
      </c>
      <c r="D179" s="863" t="s">
        <v>606</v>
      </c>
      <c r="E179" s="835" t="s">
        <v>3074</v>
      </c>
      <c r="F179" s="863" t="s">
        <v>3075</v>
      </c>
      <c r="G179" s="835" t="s">
        <v>3330</v>
      </c>
      <c r="H179" s="835" t="s">
        <v>3331</v>
      </c>
      <c r="I179" s="849">
        <v>2389.989990234375</v>
      </c>
      <c r="J179" s="849">
        <v>2</v>
      </c>
      <c r="K179" s="850">
        <v>4779.97998046875</v>
      </c>
    </row>
    <row r="180" spans="1:11" ht="14.4" customHeight="1" x14ac:dyDescent="0.3">
      <c r="A180" s="831" t="s">
        <v>584</v>
      </c>
      <c r="B180" s="832" t="s">
        <v>585</v>
      </c>
      <c r="C180" s="835" t="s">
        <v>605</v>
      </c>
      <c r="D180" s="863" t="s">
        <v>606</v>
      </c>
      <c r="E180" s="835" t="s">
        <v>3074</v>
      </c>
      <c r="F180" s="863" t="s">
        <v>3075</v>
      </c>
      <c r="G180" s="835" t="s">
        <v>3332</v>
      </c>
      <c r="H180" s="835" t="s">
        <v>3333</v>
      </c>
      <c r="I180" s="849">
        <v>34.503749370574951</v>
      </c>
      <c r="J180" s="849">
        <v>526</v>
      </c>
      <c r="K180" s="850">
        <v>18148.720123291016</v>
      </c>
    </row>
    <row r="181" spans="1:11" ht="14.4" customHeight="1" x14ac:dyDescent="0.3">
      <c r="A181" s="831" t="s">
        <v>584</v>
      </c>
      <c r="B181" s="832" t="s">
        <v>585</v>
      </c>
      <c r="C181" s="835" t="s">
        <v>605</v>
      </c>
      <c r="D181" s="863" t="s">
        <v>606</v>
      </c>
      <c r="E181" s="835" t="s">
        <v>3074</v>
      </c>
      <c r="F181" s="863" t="s">
        <v>3075</v>
      </c>
      <c r="G181" s="835" t="s">
        <v>3134</v>
      </c>
      <c r="H181" s="835" t="s">
        <v>3135</v>
      </c>
      <c r="I181" s="849">
        <v>1.0900000333786011</v>
      </c>
      <c r="J181" s="849">
        <v>900</v>
      </c>
      <c r="K181" s="850">
        <v>981</v>
      </c>
    </row>
    <row r="182" spans="1:11" ht="14.4" customHeight="1" x14ac:dyDescent="0.3">
      <c r="A182" s="831" t="s">
        <v>584</v>
      </c>
      <c r="B182" s="832" t="s">
        <v>585</v>
      </c>
      <c r="C182" s="835" t="s">
        <v>605</v>
      </c>
      <c r="D182" s="863" t="s">
        <v>606</v>
      </c>
      <c r="E182" s="835" t="s">
        <v>3074</v>
      </c>
      <c r="F182" s="863" t="s">
        <v>3075</v>
      </c>
      <c r="G182" s="835" t="s">
        <v>3136</v>
      </c>
      <c r="H182" s="835" t="s">
        <v>3137</v>
      </c>
      <c r="I182" s="849">
        <v>0.47499999403953552</v>
      </c>
      <c r="J182" s="849">
        <v>200</v>
      </c>
      <c r="K182" s="850">
        <v>95</v>
      </c>
    </row>
    <row r="183" spans="1:11" ht="14.4" customHeight="1" x14ac:dyDescent="0.3">
      <c r="A183" s="831" t="s">
        <v>584</v>
      </c>
      <c r="B183" s="832" t="s">
        <v>585</v>
      </c>
      <c r="C183" s="835" t="s">
        <v>605</v>
      </c>
      <c r="D183" s="863" t="s">
        <v>606</v>
      </c>
      <c r="E183" s="835" t="s">
        <v>3074</v>
      </c>
      <c r="F183" s="863" t="s">
        <v>3075</v>
      </c>
      <c r="G183" s="835" t="s">
        <v>3138</v>
      </c>
      <c r="H183" s="835" t="s">
        <v>3139</v>
      </c>
      <c r="I183" s="849">
        <v>1.6749999523162842</v>
      </c>
      <c r="J183" s="849">
        <v>800</v>
      </c>
      <c r="K183" s="850">
        <v>1339</v>
      </c>
    </row>
    <row r="184" spans="1:11" ht="14.4" customHeight="1" x14ac:dyDescent="0.3">
      <c r="A184" s="831" t="s">
        <v>584</v>
      </c>
      <c r="B184" s="832" t="s">
        <v>585</v>
      </c>
      <c r="C184" s="835" t="s">
        <v>605</v>
      </c>
      <c r="D184" s="863" t="s">
        <v>606</v>
      </c>
      <c r="E184" s="835" t="s">
        <v>3074</v>
      </c>
      <c r="F184" s="863" t="s">
        <v>3075</v>
      </c>
      <c r="G184" s="835" t="s">
        <v>3140</v>
      </c>
      <c r="H184" s="835" t="s">
        <v>3141</v>
      </c>
      <c r="I184" s="849">
        <v>0.67000001668930054</v>
      </c>
      <c r="J184" s="849">
        <v>200</v>
      </c>
      <c r="K184" s="850">
        <v>134</v>
      </c>
    </row>
    <row r="185" spans="1:11" ht="14.4" customHeight="1" x14ac:dyDescent="0.3">
      <c r="A185" s="831" t="s">
        <v>584</v>
      </c>
      <c r="B185" s="832" t="s">
        <v>585</v>
      </c>
      <c r="C185" s="835" t="s">
        <v>605</v>
      </c>
      <c r="D185" s="863" t="s">
        <v>606</v>
      </c>
      <c r="E185" s="835" t="s">
        <v>3074</v>
      </c>
      <c r="F185" s="863" t="s">
        <v>3075</v>
      </c>
      <c r="G185" s="835" t="s">
        <v>3334</v>
      </c>
      <c r="H185" s="835" t="s">
        <v>3335</v>
      </c>
      <c r="I185" s="849">
        <v>8.8299999237060547</v>
      </c>
      <c r="J185" s="849">
        <v>100</v>
      </c>
      <c r="K185" s="850">
        <v>883</v>
      </c>
    </row>
    <row r="186" spans="1:11" ht="14.4" customHeight="1" x14ac:dyDescent="0.3">
      <c r="A186" s="831" t="s">
        <v>584</v>
      </c>
      <c r="B186" s="832" t="s">
        <v>585</v>
      </c>
      <c r="C186" s="835" t="s">
        <v>605</v>
      </c>
      <c r="D186" s="863" t="s">
        <v>606</v>
      </c>
      <c r="E186" s="835" t="s">
        <v>3074</v>
      </c>
      <c r="F186" s="863" t="s">
        <v>3075</v>
      </c>
      <c r="G186" s="835" t="s">
        <v>3152</v>
      </c>
      <c r="H186" s="835" t="s">
        <v>3153</v>
      </c>
      <c r="I186" s="849">
        <v>25.409999847412109</v>
      </c>
      <c r="J186" s="849">
        <v>34</v>
      </c>
      <c r="K186" s="850">
        <v>863.95001220703125</v>
      </c>
    </row>
    <row r="187" spans="1:11" ht="14.4" customHeight="1" x14ac:dyDescent="0.3">
      <c r="A187" s="831" t="s">
        <v>584</v>
      </c>
      <c r="B187" s="832" t="s">
        <v>585</v>
      </c>
      <c r="C187" s="835" t="s">
        <v>605</v>
      </c>
      <c r="D187" s="863" t="s">
        <v>606</v>
      </c>
      <c r="E187" s="835" t="s">
        <v>3074</v>
      </c>
      <c r="F187" s="863" t="s">
        <v>3075</v>
      </c>
      <c r="G187" s="835" t="s">
        <v>3154</v>
      </c>
      <c r="H187" s="835" t="s">
        <v>3155</v>
      </c>
      <c r="I187" s="849">
        <v>6.2333332697550459</v>
      </c>
      <c r="J187" s="849">
        <v>14</v>
      </c>
      <c r="K187" s="850">
        <v>87.259998321533203</v>
      </c>
    </row>
    <row r="188" spans="1:11" ht="14.4" customHeight="1" x14ac:dyDescent="0.3">
      <c r="A188" s="831" t="s">
        <v>584</v>
      </c>
      <c r="B188" s="832" t="s">
        <v>585</v>
      </c>
      <c r="C188" s="835" t="s">
        <v>605</v>
      </c>
      <c r="D188" s="863" t="s">
        <v>606</v>
      </c>
      <c r="E188" s="835" t="s">
        <v>3074</v>
      </c>
      <c r="F188" s="863" t="s">
        <v>3075</v>
      </c>
      <c r="G188" s="835" t="s">
        <v>3336</v>
      </c>
      <c r="H188" s="835" t="s">
        <v>3337</v>
      </c>
      <c r="I188" s="849">
        <v>35.090000152587891</v>
      </c>
      <c r="J188" s="849">
        <v>2</v>
      </c>
      <c r="K188" s="850">
        <v>70.180000305175781</v>
      </c>
    </row>
    <row r="189" spans="1:11" ht="14.4" customHeight="1" x14ac:dyDescent="0.3">
      <c r="A189" s="831" t="s">
        <v>584</v>
      </c>
      <c r="B189" s="832" t="s">
        <v>585</v>
      </c>
      <c r="C189" s="835" t="s">
        <v>605</v>
      </c>
      <c r="D189" s="863" t="s">
        <v>606</v>
      </c>
      <c r="E189" s="835" t="s">
        <v>3074</v>
      </c>
      <c r="F189" s="863" t="s">
        <v>3075</v>
      </c>
      <c r="G189" s="835" t="s">
        <v>3338</v>
      </c>
      <c r="H189" s="835" t="s">
        <v>3339</v>
      </c>
      <c r="I189" s="849">
        <v>3.130000114440918</v>
      </c>
      <c r="J189" s="849">
        <v>100</v>
      </c>
      <c r="K189" s="850">
        <v>313.01998901367188</v>
      </c>
    </row>
    <row r="190" spans="1:11" ht="14.4" customHeight="1" x14ac:dyDescent="0.3">
      <c r="A190" s="831" t="s">
        <v>584</v>
      </c>
      <c r="B190" s="832" t="s">
        <v>585</v>
      </c>
      <c r="C190" s="835" t="s">
        <v>605</v>
      </c>
      <c r="D190" s="863" t="s">
        <v>606</v>
      </c>
      <c r="E190" s="835" t="s">
        <v>3074</v>
      </c>
      <c r="F190" s="863" t="s">
        <v>3075</v>
      </c>
      <c r="G190" s="835" t="s">
        <v>3340</v>
      </c>
      <c r="H190" s="835" t="s">
        <v>3341</v>
      </c>
      <c r="I190" s="849">
        <v>104.79000091552734</v>
      </c>
      <c r="J190" s="849">
        <v>10</v>
      </c>
      <c r="K190" s="850">
        <v>1047.8599853515625</v>
      </c>
    </row>
    <row r="191" spans="1:11" ht="14.4" customHeight="1" x14ac:dyDescent="0.3">
      <c r="A191" s="831" t="s">
        <v>584</v>
      </c>
      <c r="B191" s="832" t="s">
        <v>585</v>
      </c>
      <c r="C191" s="835" t="s">
        <v>605</v>
      </c>
      <c r="D191" s="863" t="s">
        <v>606</v>
      </c>
      <c r="E191" s="835" t="s">
        <v>3074</v>
      </c>
      <c r="F191" s="863" t="s">
        <v>3075</v>
      </c>
      <c r="G191" s="835" t="s">
        <v>3158</v>
      </c>
      <c r="H191" s="835" t="s">
        <v>3159</v>
      </c>
      <c r="I191" s="849">
        <v>3.1375001072883606</v>
      </c>
      <c r="J191" s="849">
        <v>330</v>
      </c>
      <c r="K191" s="850">
        <v>1035.1999969482422</v>
      </c>
    </row>
    <row r="192" spans="1:11" ht="14.4" customHeight="1" x14ac:dyDescent="0.3">
      <c r="A192" s="831" t="s">
        <v>584</v>
      </c>
      <c r="B192" s="832" t="s">
        <v>585</v>
      </c>
      <c r="C192" s="835" t="s">
        <v>605</v>
      </c>
      <c r="D192" s="863" t="s">
        <v>606</v>
      </c>
      <c r="E192" s="835" t="s">
        <v>3074</v>
      </c>
      <c r="F192" s="863" t="s">
        <v>3075</v>
      </c>
      <c r="G192" s="835" t="s">
        <v>3342</v>
      </c>
      <c r="H192" s="835" t="s">
        <v>3343</v>
      </c>
      <c r="I192" s="849">
        <v>12.100000381469727</v>
      </c>
      <c r="J192" s="849">
        <v>1</v>
      </c>
      <c r="K192" s="850">
        <v>12.100000381469727</v>
      </c>
    </row>
    <row r="193" spans="1:11" ht="14.4" customHeight="1" x14ac:dyDescent="0.3">
      <c r="A193" s="831" t="s">
        <v>584</v>
      </c>
      <c r="B193" s="832" t="s">
        <v>585</v>
      </c>
      <c r="C193" s="835" t="s">
        <v>605</v>
      </c>
      <c r="D193" s="863" t="s">
        <v>606</v>
      </c>
      <c r="E193" s="835" t="s">
        <v>3074</v>
      </c>
      <c r="F193" s="863" t="s">
        <v>3075</v>
      </c>
      <c r="G193" s="835" t="s">
        <v>3344</v>
      </c>
      <c r="H193" s="835" t="s">
        <v>3345</v>
      </c>
      <c r="I193" s="849">
        <v>12.100000381469727</v>
      </c>
      <c r="J193" s="849">
        <v>1</v>
      </c>
      <c r="K193" s="850">
        <v>12.100000381469727</v>
      </c>
    </row>
    <row r="194" spans="1:11" ht="14.4" customHeight="1" x14ac:dyDescent="0.3">
      <c r="A194" s="831" t="s">
        <v>584</v>
      </c>
      <c r="B194" s="832" t="s">
        <v>585</v>
      </c>
      <c r="C194" s="835" t="s">
        <v>605</v>
      </c>
      <c r="D194" s="863" t="s">
        <v>606</v>
      </c>
      <c r="E194" s="835" t="s">
        <v>3074</v>
      </c>
      <c r="F194" s="863" t="s">
        <v>3075</v>
      </c>
      <c r="G194" s="835" t="s">
        <v>3166</v>
      </c>
      <c r="H194" s="835" t="s">
        <v>3167</v>
      </c>
      <c r="I194" s="849">
        <v>1.9800000190734863</v>
      </c>
      <c r="J194" s="849">
        <v>250</v>
      </c>
      <c r="K194" s="850">
        <v>495</v>
      </c>
    </row>
    <row r="195" spans="1:11" ht="14.4" customHeight="1" x14ac:dyDescent="0.3">
      <c r="A195" s="831" t="s">
        <v>584</v>
      </c>
      <c r="B195" s="832" t="s">
        <v>585</v>
      </c>
      <c r="C195" s="835" t="s">
        <v>605</v>
      </c>
      <c r="D195" s="863" t="s">
        <v>606</v>
      </c>
      <c r="E195" s="835" t="s">
        <v>3074</v>
      </c>
      <c r="F195" s="863" t="s">
        <v>3075</v>
      </c>
      <c r="G195" s="835" t="s">
        <v>3168</v>
      </c>
      <c r="H195" s="835" t="s">
        <v>3169</v>
      </c>
      <c r="I195" s="849">
        <v>2.0499999523162842</v>
      </c>
      <c r="J195" s="849">
        <v>100</v>
      </c>
      <c r="K195" s="850">
        <v>205</v>
      </c>
    </row>
    <row r="196" spans="1:11" ht="14.4" customHeight="1" x14ac:dyDescent="0.3">
      <c r="A196" s="831" t="s">
        <v>584</v>
      </c>
      <c r="B196" s="832" t="s">
        <v>585</v>
      </c>
      <c r="C196" s="835" t="s">
        <v>605</v>
      </c>
      <c r="D196" s="863" t="s">
        <v>606</v>
      </c>
      <c r="E196" s="835" t="s">
        <v>3074</v>
      </c>
      <c r="F196" s="863" t="s">
        <v>3075</v>
      </c>
      <c r="G196" s="835" t="s">
        <v>3346</v>
      </c>
      <c r="H196" s="835" t="s">
        <v>3347</v>
      </c>
      <c r="I196" s="849">
        <v>2.6975000500679016</v>
      </c>
      <c r="J196" s="849">
        <v>1200</v>
      </c>
      <c r="K196" s="850">
        <v>3237</v>
      </c>
    </row>
    <row r="197" spans="1:11" ht="14.4" customHeight="1" x14ac:dyDescent="0.3">
      <c r="A197" s="831" t="s">
        <v>584</v>
      </c>
      <c r="B197" s="832" t="s">
        <v>585</v>
      </c>
      <c r="C197" s="835" t="s">
        <v>605</v>
      </c>
      <c r="D197" s="863" t="s">
        <v>606</v>
      </c>
      <c r="E197" s="835" t="s">
        <v>3074</v>
      </c>
      <c r="F197" s="863" t="s">
        <v>3075</v>
      </c>
      <c r="G197" s="835" t="s">
        <v>3348</v>
      </c>
      <c r="H197" s="835" t="s">
        <v>3349</v>
      </c>
      <c r="I197" s="849">
        <v>1.9199999570846558</v>
      </c>
      <c r="J197" s="849">
        <v>100</v>
      </c>
      <c r="K197" s="850">
        <v>192</v>
      </c>
    </row>
    <row r="198" spans="1:11" ht="14.4" customHeight="1" x14ac:dyDescent="0.3">
      <c r="A198" s="831" t="s">
        <v>584</v>
      </c>
      <c r="B198" s="832" t="s">
        <v>585</v>
      </c>
      <c r="C198" s="835" t="s">
        <v>605</v>
      </c>
      <c r="D198" s="863" t="s">
        <v>606</v>
      </c>
      <c r="E198" s="835" t="s">
        <v>3074</v>
      </c>
      <c r="F198" s="863" t="s">
        <v>3075</v>
      </c>
      <c r="G198" s="835" t="s">
        <v>3170</v>
      </c>
      <c r="H198" s="835" t="s">
        <v>3171</v>
      </c>
      <c r="I198" s="849">
        <v>3.0699999332427979</v>
      </c>
      <c r="J198" s="849">
        <v>400</v>
      </c>
      <c r="K198" s="850">
        <v>1228</v>
      </c>
    </row>
    <row r="199" spans="1:11" ht="14.4" customHeight="1" x14ac:dyDescent="0.3">
      <c r="A199" s="831" t="s">
        <v>584</v>
      </c>
      <c r="B199" s="832" t="s">
        <v>585</v>
      </c>
      <c r="C199" s="835" t="s">
        <v>605</v>
      </c>
      <c r="D199" s="863" t="s">
        <v>606</v>
      </c>
      <c r="E199" s="835" t="s">
        <v>3074</v>
      </c>
      <c r="F199" s="863" t="s">
        <v>3075</v>
      </c>
      <c r="G199" s="835" t="s">
        <v>3174</v>
      </c>
      <c r="H199" s="835" t="s">
        <v>3175</v>
      </c>
      <c r="I199" s="849">
        <v>2.1675000786781311</v>
      </c>
      <c r="J199" s="849">
        <v>170</v>
      </c>
      <c r="K199" s="850">
        <v>368.40000152587891</v>
      </c>
    </row>
    <row r="200" spans="1:11" ht="14.4" customHeight="1" x14ac:dyDescent="0.3">
      <c r="A200" s="831" t="s">
        <v>584</v>
      </c>
      <c r="B200" s="832" t="s">
        <v>585</v>
      </c>
      <c r="C200" s="835" t="s">
        <v>605</v>
      </c>
      <c r="D200" s="863" t="s">
        <v>606</v>
      </c>
      <c r="E200" s="835" t="s">
        <v>3074</v>
      </c>
      <c r="F200" s="863" t="s">
        <v>3075</v>
      </c>
      <c r="G200" s="835" t="s">
        <v>3176</v>
      </c>
      <c r="H200" s="835" t="s">
        <v>3177</v>
      </c>
      <c r="I200" s="849">
        <v>21.234999656677246</v>
      </c>
      <c r="J200" s="849">
        <v>550</v>
      </c>
      <c r="K200" s="850">
        <v>11679</v>
      </c>
    </row>
    <row r="201" spans="1:11" ht="14.4" customHeight="1" x14ac:dyDescent="0.3">
      <c r="A201" s="831" t="s">
        <v>584</v>
      </c>
      <c r="B201" s="832" t="s">
        <v>585</v>
      </c>
      <c r="C201" s="835" t="s">
        <v>605</v>
      </c>
      <c r="D201" s="863" t="s">
        <v>606</v>
      </c>
      <c r="E201" s="835" t="s">
        <v>3074</v>
      </c>
      <c r="F201" s="863" t="s">
        <v>3075</v>
      </c>
      <c r="G201" s="835" t="s">
        <v>3350</v>
      </c>
      <c r="H201" s="835" t="s">
        <v>3351</v>
      </c>
      <c r="I201" s="849">
        <v>5</v>
      </c>
      <c r="J201" s="849">
        <v>100</v>
      </c>
      <c r="K201" s="850">
        <v>500</v>
      </c>
    </row>
    <row r="202" spans="1:11" ht="14.4" customHeight="1" x14ac:dyDescent="0.3">
      <c r="A202" s="831" t="s">
        <v>584</v>
      </c>
      <c r="B202" s="832" t="s">
        <v>585</v>
      </c>
      <c r="C202" s="835" t="s">
        <v>605</v>
      </c>
      <c r="D202" s="863" t="s">
        <v>606</v>
      </c>
      <c r="E202" s="835" t="s">
        <v>3074</v>
      </c>
      <c r="F202" s="863" t="s">
        <v>3075</v>
      </c>
      <c r="G202" s="835" t="s">
        <v>3178</v>
      </c>
      <c r="H202" s="835" t="s">
        <v>3179</v>
      </c>
      <c r="I202" s="849">
        <v>2.5199999809265137</v>
      </c>
      <c r="J202" s="849">
        <v>850</v>
      </c>
      <c r="K202" s="850">
        <v>2142</v>
      </c>
    </row>
    <row r="203" spans="1:11" ht="14.4" customHeight="1" x14ac:dyDescent="0.3">
      <c r="A203" s="831" t="s">
        <v>584</v>
      </c>
      <c r="B203" s="832" t="s">
        <v>585</v>
      </c>
      <c r="C203" s="835" t="s">
        <v>605</v>
      </c>
      <c r="D203" s="863" t="s">
        <v>606</v>
      </c>
      <c r="E203" s="835" t="s">
        <v>3186</v>
      </c>
      <c r="F203" s="863" t="s">
        <v>3187</v>
      </c>
      <c r="G203" s="835" t="s">
        <v>3188</v>
      </c>
      <c r="H203" s="835" t="s">
        <v>3189</v>
      </c>
      <c r="I203" s="849">
        <v>10.162499904632568</v>
      </c>
      <c r="J203" s="849">
        <v>70</v>
      </c>
      <c r="K203" s="850">
        <v>711.29998016357422</v>
      </c>
    </row>
    <row r="204" spans="1:11" ht="14.4" customHeight="1" x14ac:dyDescent="0.3">
      <c r="A204" s="831" t="s">
        <v>584</v>
      </c>
      <c r="B204" s="832" t="s">
        <v>585</v>
      </c>
      <c r="C204" s="835" t="s">
        <v>605</v>
      </c>
      <c r="D204" s="863" t="s">
        <v>606</v>
      </c>
      <c r="E204" s="835" t="s">
        <v>3186</v>
      </c>
      <c r="F204" s="863" t="s">
        <v>3187</v>
      </c>
      <c r="G204" s="835" t="s">
        <v>3352</v>
      </c>
      <c r="H204" s="835" t="s">
        <v>3353</v>
      </c>
      <c r="I204" s="849">
        <v>94.900001525878906</v>
      </c>
      <c r="J204" s="849">
        <v>25</v>
      </c>
      <c r="K204" s="850">
        <v>2372.419921875</v>
      </c>
    </row>
    <row r="205" spans="1:11" ht="14.4" customHeight="1" x14ac:dyDescent="0.3">
      <c r="A205" s="831" t="s">
        <v>584</v>
      </c>
      <c r="B205" s="832" t="s">
        <v>585</v>
      </c>
      <c r="C205" s="835" t="s">
        <v>605</v>
      </c>
      <c r="D205" s="863" t="s">
        <v>606</v>
      </c>
      <c r="E205" s="835" t="s">
        <v>3186</v>
      </c>
      <c r="F205" s="863" t="s">
        <v>3187</v>
      </c>
      <c r="G205" s="835" t="s">
        <v>3354</v>
      </c>
      <c r="H205" s="835" t="s">
        <v>3355</v>
      </c>
      <c r="I205" s="849">
        <v>374.70999145507813</v>
      </c>
      <c r="J205" s="849">
        <v>50</v>
      </c>
      <c r="K205" s="850">
        <v>18735.369140625</v>
      </c>
    </row>
    <row r="206" spans="1:11" ht="14.4" customHeight="1" x14ac:dyDescent="0.3">
      <c r="A206" s="831" t="s">
        <v>584</v>
      </c>
      <c r="B206" s="832" t="s">
        <v>585</v>
      </c>
      <c r="C206" s="835" t="s">
        <v>605</v>
      </c>
      <c r="D206" s="863" t="s">
        <v>606</v>
      </c>
      <c r="E206" s="835" t="s">
        <v>3356</v>
      </c>
      <c r="F206" s="863" t="s">
        <v>3357</v>
      </c>
      <c r="G206" s="835" t="s">
        <v>3358</v>
      </c>
      <c r="H206" s="835" t="s">
        <v>3359</v>
      </c>
      <c r="I206" s="849">
        <v>82.110000610351563</v>
      </c>
      <c r="J206" s="849">
        <v>180</v>
      </c>
      <c r="K206" s="850">
        <v>14779.7998046875</v>
      </c>
    </row>
    <row r="207" spans="1:11" ht="14.4" customHeight="1" x14ac:dyDescent="0.3">
      <c r="A207" s="831" t="s">
        <v>584</v>
      </c>
      <c r="B207" s="832" t="s">
        <v>585</v>
      </c>
      <c r="C207" s="835" t="s">
        <v>605</v>
      </c>
      <c r="D207" s="863" t="s">
        <v>606</v>
      </c>
      <c r="E207" s="835" t="s">
        <v>3192</v>
      </c>
      <c r="F207" s="863" t="s">
        <v>3193</v>
      </c>
      <c r="G207" s="835" t="s">
        <v>3360</v>
      </c>
      <c r="H207" s="835" t="s">
        <v>3361</v>
      </c>
      <c r="I207" s="849">
        <v>346.010009765625</v>
      </c>
      <c r="J207" s="849">
        <v>10</v>
      </c>
      <c r="K207" s="850">
        <v>3460.1201171875</v>
      </c>
    </row>
    <row r="208" spans="1:11" ht="14.4" customHeight="1" x14ac:dyDescent="0.3">
      <c r="A208" s="831" t="s">
        <v>584</v>
      </c>
      <c r="B208" s="832" t="s">
        <v>585</v>
      </c>
      <c r="C208" s="835" t="s">
        <v>605</v>
      </c>
      <c r="D208" s="863" t="s">
        <v>606</v>
      </c>
      <c r="E208" s="835" t="s">
        <v>3192</v>
      </c>
      <c r="F208" s="863" t="s">
        <v>3193</v>
      </c>
      <c r="G208" s="835" t="s">
        <v>3362</v>
      </c>
      <c r="H208" s="835" t="s">
        <v>3363</v>
      </c>
      <c r="I208" s="849">
        <v>12.609999656677246</v>
      </c>
      <c r="J208" s="849">
        <v>20</v>
      </c>
      <c r="K208" s="850">
        <v>252.15999603271484</v>
      </c>
    </row>
    <row r="209" spans="1:11" ht="14.4" customHeight="1" x14ac:dyDescent="0.3">
      <c r="A209" s="831" t="s">
        <v>584</v>
      </c>
      <c r="B209" s="832" t="s">
        <v>585</v>
      </c>
      <c r="C209" s="835" t="s">
        <v>605</v>
      </c>
      <c r="D209" s="863" t="s">
        <v>606</v>
      </c>
      <c r="E209" s="835" t="s">
        <v>3192</v>
      </c>
      <c r="F209" s="863" t="s">
        <v>3193</v>
      </c>
      <c r="G209" s="835" t="s">
        <v>3196</v>
      </c>
      <c r="H209" s="835" t="s">
        <v>3197</v>
      </c>
      <c r="I209" s="849">
        <v>0.3033333420753479</v>
      </c>
      <c r="J209" s="849">
        <v>300</v>
      </c>
      <c r="K209" s="850">
        <v>91</v>
      </c>
    </row>
    <row r="210" spans="1:11" ht="14.4" customHeight="1" x14ac:dyDescent="0.3">
      <c r="A210" s="831" t="s">
        <v>584</v>
      </c>
      <c r="B210" s="832" t="s">
        <v>585</v>
      </c>
      <c r="C210" s="835" t="s">
        <v>605</v>
      </c>
      <c r="D210" s="863" t="s">
        <v>606</v>
      </c>
      <c r="E210" s="835" t="s">
        <v>3192</v>
      </c>
      <c r="F210" s="863" t="s">
        <v>3193</v>
      </c>
      <c r="G210" s="835" t="s">
        <v>3364</v>
      </c>
      <c r="H210" s="835" t="s">
        <v>3365</v>
      </c>
      <c r="I210" s="849">
        <v>0.68000000715255737</v>
      </c>
      <c r="J210" s="849">
        <v>200</v>
      </c>
      <c r="K210" s="850">
        <v>135.55999755859375</v>
      </c>
    </row>
    <row r="211" spans="1:11" ht="14.4" customHeight="1" x14ac:dyDescent="0.3">
      <c r="A211" s="831" t="s">
        <v>584</v>
      </c>
      <c r="B211" s="832" t="s">
        <v>585</v>
      </c>
      <c r="C211" s="835" t="s">
        <v>605</v>
      </c>
      <c r="D211" s="863" t="s">
        <v>606</v>
      </c>
      <c r="E211" s="835" t="s">
        <v>3192</v>
      </c>
      <c r="F211" s="863" t="s">
        <v>3193</v>
      </c>
      <c r="G211" s="835" t="s">
        <v>3202</v>
      </c>
      <c r="H211" s="835" t="s">
        <v>3203</v>
      </c>
      <c r="I211" s="849">
        <v>0.54000002145767212</v>
      </c>
      <c r="J211" s="849">
        <v>200</v>
      </c>
      <c r="K211" s="850">
        <v>108</v>
      </c>
    </row>
    <row r="212" spans="1:11" ht="14.4" customHeight="1" x14ac:dyDescent="0.3">
      <c r="A212" s="831" t="s">
        <v>584</v>
      </c>
      <c r="B212" s="832" t="s">
        <v>585</v>
      </c>
      <c r="C212" s="835" t="s">
        <v>605</v>
      </c>
      <c r="D212" s="863" t="s">
        <v>606</v>
      </c>
      <c r="E212" s="835" t="s">
        <v>3192</v>
      </c>
      <c r="F212" s="863" t="s">
        <v>3193</v>
      </c>
      <c r="G212" s="835" t="s">
        <v>3206</v>
      </c>
      <c r="H212" s="835" t="s">
        <v>3207</v>
      </c>
      <c r="I212" s="849">
        <v>1.7999999523162842</v>
      </c>
      <c r="J212" s="849">
        <v>800</v>
      </c>
      <c r="K212" s="850">
        <v>1440</v>
      </c>
    </row>
    <row r="213" spans="1:11" ht="14.4" customHeight="1" x14ac:dyDescent="0.3">
      <c r="A213" s="831" t="s">
        <v>584</v>
      </c>
      <c r="B213" s="832" t="s">
        <v>585</v>
      </c>
      <c r="C213" s="835" t="s">
        <v>605</v>
      </c>
      <c r="D213" s="863" t="s">
        <v>606</v>
      </c>
      <c r="E213" s="835" t="s">
        <v>3210</v>
      </c>
      <c r="F213" s="863" t="s">
        <v>3211</v>
      </c>
      <c r="G213" s="835" t="s">
        <v>3366</v>
      </c>
      <c r="H213" s="835" t="s">
        <v>3367</v>
      </c>
      <c r="I213" s="849">
        <v>16.940000534057617</v>
      </c>
      <c r="J213" s="849">
        <v>150</v>
      </c>
      <c r="K213" s="850">
        <v>2541</v>
      </c>
    </row>
    <row r="214" spans="1:11" ht="14.4" customHeight="1" x14ac:dyDescent="0.3">
      <c r="A214" s="831" t="s">
        <v>584</v>
      </c>
      <c r="B214" s="832" t="s">
        <v>585</v>
      </c>
      <c r="C214" s="835" t="s">
        <v>605</v>
      </c>
      <c r="D214" s="863" t="s">
        <v>606</v>
      </c>
      <c r="E214" s="835" t="s">
        <v>3210</v>
      </c>
      <c r="F214" s="863" t="s">
        <v>3211</v>
      </c>
      <c r="G214" s="835" t="s">
        <v>3368</v>
      </c>
      <c r="H214" s="835" t="s">
        <v>3369</v>
      </c>
      <c r="I214" s="849">
        <v>15.729999542236328</v>
      </c>
      <c r="J214" s="849">
        <v>100</v>
      </c>
      <c r="K214" s="850">
        <v>1573</v>
      </c>
    </row>
    <row r="215" spans="1:11" ht="14.4" customHeight="1" x14ac:dyDescent="0.3">
      <c r="A215" s="831" t="s">
        <v>584</v>
      </c>
      <c r="B215" s="832" t="s">
        <v>585</v>
      </c>
      <c r="C215" s="835" t="s">
        <v>605</v>
      </c>
      <c r="D215" s="863" t="s">
        <v>606</v>
      </c>
      <c r="E215" s="835" t="s">
        <v>3210</v>
      </c>
      <c r="F215" s="863" t="s">
        <v>3211</v>
      </c>
      <c r="G215" s="835" t="s">
        <v>3370</v>
      </c>
      <c r="H215" s="835" t="s">
        <v>3371</v>
      </c>
      <c r="I215" s="849">
        <v>15.729999542236328</v>
      </c>
      <c r="J215" s="849">
        <v>350</v>
      </c>
      <c r="K215" s="850">
        <v>5505.5</v>
      </c>
    </row>
    <row r="216" spans="1:11" ht="14.4" customHeight="1" x14ac:dyDescent="0.3">
      <c r="A216" s="831" t="s">
        <v>584</v>
      </c>
      <c r="B216" s="832" t="s">
        <v>585</v>
      </c>
      <c r="C216" s="835" t="s">
        <v>605</v>
      </c>
      <c r="D216" s="863" t="s">
        <v>606</v>
      </c>
      <c r="E216" s="835" t="s">
        <v>3210</v>
      </c>
      <c r="F216" s="863" t="s">
        <v>3211</v>
      </c>
      <c r="G216" s="835" t="s">
        <v>3372</v>
      </c>
      <c r="H216" s="835" t="s">
        <v>3373</v>
      </c>
      <c r="I216" s="849">
        <v>15.729999542236328</v>
      </c>
      <c r="J216" s="849">
        <v>400</v>
      </c>
      <c r="K216" s="850">
        <v>6292</v>
      </c>
    </row>
    <row r="217" spans="1:11" ht="14.4" customHeight="1" x14ac:dyDescent="0.3">
      <c r="A217" s="831" t="s">
        <v>584</v>
      </c>
      <c r="B217" s="832" t="s">
        <v>585</v>
      </c>
      <c r="C217" s="835" t="s">
        <v>605</v>
      </c>
      <c r="D217" s="863" t="s">
        <v>606</v>
      </c>
      <c r="E217" s="835" t="s">
        <v>3210</v>
      </c>
      <c r="F217" s="863" t="s">
        <v>3211</v>
      </c>
      <c r="G217" s="835" t="s">
        <v>3374</v>
      </c>
      <c r="H217" s="835" t="s">
        <v>3375</v>
      </c>
      <c r="I217" s="849">
        <v>15.610000133514404</v>
      </c>
      <c r="J217" s="849">
        <v>300</v>
      </c>
      <c r="K217" s="850">
        <v>4675</v>
      </c>
    </row>
    <row r="218" spans="1:11" ht="14.4" customHeight="1" x14ac:dyDescent="0.3">
      <c r="A218" s="831" t="s">
        <v>584</v>
      </c>
      <c r="B218" s="832" t="s">
        <v>585</v>
      </c>
      <c r="C218" s="835" t="s">
        <v>605</v>
      </c>
      <c r="D218" s="863" t="s">
        <v>606</v>
      </c>
      <c r="E218" s="835" t="s">
        <v>3210</v>
      </c>
      <c r="F218" s="863" t="s">
        <v>3211</v>
      </c>
      <c r="G218" s="835" t="s">
        <v>3376</v>
      </c>
      <c r="H218" s="835" t="s">
        <v>3377</v>
      </c>
      <c r="I218" s="849">
        <v>15.729999542236328</v>
      </c>
      <c r="J218" s="849">
        <v>750</v>
      </c>
      <c r="K218" s="850">
        <v>11797.5</v>
      </c>
    </row>
    <row r="219" spans="1:11" ht="14.4" customHeight="1" x14ac:dyDescent="0.3">
      <c r="A219" s="831" t="s">
        <v>584</v>
      </c>
      <c r="B219" s="832" t="s">
        <v>585</v>
      </c>
      <c r="C219" s="835" t="s">
        <v>605</v>
      </c>
      <c r="D219" s="863" t="s">
        <v>606</v>
      </c>
      <c r="E219" s="835" t="s">
        <v>3210</v>
      </c>
      <c r="F219" s="863" t="s">
        <v>3211</v>
      </c>
      <c r="G219" s="835" t="s">
        <v>3212</v>
      </c>
      <c r="H219" s="835" t="s">
        <v>3213</v>
      </c>
      <c r="I219" s="849">
        <v>0.62999999523162842</v>
      </c>
      <c r="J219" s="849">
        <v>9400</v>
      </c>
      <c r="K219" s="850">
        <v>5922</v>
      </c>
    </row>
    <row r="220" spans="1:11" ht="14.4" customHeight="1" x14ac:dyDescent="0.3">
      <c r="A220" s="831" t="s">
        <v>584</v>
      </c>
      <c r="B220" s="832" t="s">
        <v>585</v>
      </c>
      <c r="C220" s="835" t="s">
        <v>605</v>
      </c>
      <c r="D220" s="863" t="s">
        <v>606</v>
      </c>
      <c r="E220" s="835" t="s">
        <v>3210</v>
      </c>
      <c r="F220" s="863" t="s">
        <v>3211</v>
      </c>
      <c r="G220" s="835" t="s">
        <v>3214</v>
      </c>
      <c r="H220" s="835" t="s">
        <v>3215</v>
      </c>
      <c r="I220" s="849">
        <v>0.62999999523162842</v>
      </c>
      <c r="J220" s="849">
        <v>6600</v>
      </c>
      <c r="K220" s="850">
        <v>4158</v>
      </c>
    </row>
    <row r="221" spans="1:11" ht="14.4" customHeight="1" x14ac:dyDescent="0.3">
      <c r="A221" s="831" t="s">
        <v>584</v>
      </c>
      <c r="B221" s="832" t="s">
        <v>585</v>
      </c>
      <c r="C221" s="835" t="s">
        <v>605</v>
      </c>
      <c r="D221" s="863" t="s">
        <v>606</v>
      </c>
      <c r="E221" s="835" t="s">
        <v>3218</v>
      </c>
      <c r="F221" s="863" t="s">
        <v>3219</v>
      </c>
      <c r="G221" s="835" t="s">
        <v>3378</v>
      </c>
      <c r="H221" s="835" t="s">
        <v>3379</v>
      </c>
      <c r="I221" s="849">
        <v>153.19999694824219</v>
      </c>
      <c r="J221" s="849">
        <v>30</v>
      </c>
      <c r="K221" s="850">
        <v>4595.9599609375</v>
      </c>
    </row>
    <row r="222" spans="1:11" ht="14.4" customHeight="1" x14ac:dyDescent="0.3">
      <c r="A222" s="831" t="s">
        <v>584</v>
      </c>
      <c r="B222" s="832" t="s">
        <v>585</v>
      </c>
      <c r="C222" s="835" t="s">
        <v>605</v>
      </c>
      <c r="D222" s="863" t="s">
        <v>606</v>
      </c>
      <c r="E222" s="835" t="s">
        <v>3218</v>
      </c>
      <c r="F222" s="863" t="s">
        <v>3219</v>
      </c>
      <c r="G222" s="835" t="s">
        <v>3380</v>
      </c>
      <c r="H222" s="835" t="s">
        <v>3381</v>
      </c>
      <c r="I222" s="849">
        <v>258.51998901367188</v>
      </c>
      <c r="J222" s="849">
        <v>5</v>
      </c>
      <c r="K222" s="850">
        <v>1292.5999755859375</v>
      </c>
    </row>
    <row r="223" spans="1:11" ht="14.4" customHeight="1" x14ac:dyDescent="0.3">
      <c r="A223" s="831" t="s">
        <v>584</v>
      </c>
      <c r="B223" s="832" t="s">
        <v>585</v>
      </c>
      <c r="C223" s="835" t="s">
        <v>605</v>
      </c>
      <c r="D223" s="863" t="s">
        <v>606</v>
      </c>
      <c r="E223" s="835" t="s">
        <v>3218</v>
      </c>
      <c r="F223" s="863" t="s">
        <v>3219</v>
      </c>
      <c r="G223" s="835" t="s">
        <v>3382</v>
      </c>
      <c r="H223" s="835" t="s">
        <v>3383</v>
      </c>
      <c r="I223" s="849">
        <v>145.19999694824219</v>
      </c>
      <c r="J223" s="849">
        <v>5</v>
      </c>
      <c r="K223" s="850">
        <v>726</v>
      </c>
    </row>
    <row r="224" spans="1:11" ht="14.4" customHeight="1" x14ac:dyDescent="0.3">
      <c r="A224" s="831" t="s">
        <v>584</v>
      </c>
      <c r="B224" s="832" t="s">
        <v>585</v>
      </c>
      <c r="C224" s="835" t="s">
        <v>605</v>
      </c>
      <c r="D224" s="863" t="s">
        <v>606</v>
      </c>
      <c r="E224" s="835" t="s">
        <v>3218</v>
      </c>
      <c r="F224" s="863" t="s">
        <v>3219</v>
      </c>
      <c r="G224" s="835" t="s">
        <v>3384</v>
      </c>
      <c r="H224" s="835" t="s">
        <v>3385</v>
      </c>
      <c r="I224" s="849">
        <v>145.19999694824219</v>
      </c>
      <c r="J224" s="849">
        <v>10</v>
      </c>
      <c r="K224" s="850">
        <v>1452</v>
      </c>
    </row>
    <row r="225" spans="1:11" ht="14.4" customHeight="1" x14ac:dyDescent="0.3">
      <c r="A225" s="831" t="s">
        <v>584</v>
      </c>
      <c r="B225" s="832" t="s">
        <v>585</v>
      </c>
      <c r="C225" s="835" t="s">
        <v>605</v>
      </c>
      <c r="D225" s="863" t="s">
        <v>606</v>
      </c>
      <c r="E225" s="835" t="s">
        <v>3218</v>
      </c>
      <c r="F225" s="863" t="s">
        <v>3219</v>
      </c>
      <c r="G225" s="835" t="s">
        <v>3386</v>
      </c>
      <c r="H225" s="835" t="s">
        <v>3387</v>
      </c>
      <c r="I225" s="849">
        <v>145.19999694824219</v>
      </c>
      <c r="J225" s="849">
        <v>10</v>
      </c>
      <c r="K225" s="850">
        <v>1452</v>
      </c>
    </row>
    <row r="226" spans="1:11" ht="14.4" customHeight="1" x14ac:dyDescent="0.3">
      <c r="A226" s="831" t="s">
        <v>584</v>
      </c>
      <c r="B226" s="832" t="s">
        <v>585</v>
      </c>
      <c r="C226" s="835" t="s">
        <v>605</v>
      </c>
      <c r="D226" s="863" t="s">
        <v>606</v>
      </c>
      <c r="E226" s="835" t="s">
        <v>3218</v>
      </c>
      <c r="F226" s="863" t="s">
        <v>3219</v>
      </c>
      <c r="G226" s="835" t="s">
        <v>3388</v>
      </c>
      <c r="H226" s="835" t="s">
        <v>3389</v>
      </c>
      <c r="I226" s="849">
        <v>102.84999847412109</v>
      </c>
      <c r="J226" s="849">
        <v>15</v>
      </c>
      <c r="K226" s="850">
        <v>1542.75</v>
      </c>
    </row>
    <row r="227" spans="1:11" ht="14.4" customHeight="1" x14ac:dyDescent="0.3">
      <c r="A227" s="831" t="s">
        <v>584</v>
      </c>
      <c r="B227" s="832" t="s">
        <v>585</v>
      </c>
      <c r="C227" s="835" t="s">
        <v>605</v>
      </c>
      <c r="D227" s="863" t="s">
        <v>606</v>
      </c>
      <c r="E227" s="835" t="s">
        <v>3218</v>
      </c>
      <c r="F227" s="863" t="s">
        <v>3219</v>
      </c>
      <c r="G227" s="835" t="s">
        <v>3390</v>
      </c>
      <c r="H227" s="835" t="s">
        <v>3391</v>
      </c>
      <c r="I227" s="849">
        <v>13975.5</v>
      </c>
      <c r="J227" s="849">
        <v>1</v>
      </c>
      <c r="K227" s="850">
        <v>13975.5</v>
      </c>
    </row>
    <row r="228" spans="1:11" ht="14.4" customHeight="1" x14ac:dyDescent="0.3">
      <c r="A228" s="831" t="s">
        <v>584</v>
      </c>
      <c r="B228" s="832" t="s">
        <v>585</v>
      </c>
      <c r="C228" s="835" t="s">
        <v>605</v>
      </c>
      <c r="D228" s="863" t="s">
        <v>606</v>
      </c>
      <c r="E228" s="835" t="s">
        <v>3218</v>
      </c>
      <c r="F228" s="863" t="s">
        <v>3219</v>
      </c>
      <c r="G228" s="835" t="s">
        <v>3392</v>
      </c>
      <c r="H228" s="835" t="s">
        <v>3393</v>
      </c>
      <c r="I228" s="849">
        <v>344.85000610351563</v>
      </c>
      <c r="J228" s="849">
        <v>5</v>
      </c>
      <c r="K228" s="850">
        <v>1724.25</v>
      </c>
    </row>
    <row r="229" spans="1:11" ht="14.4" customHeight="1" x14ac:dyDescent="0.3">
      <c r="A229" s="831" t="s">
        <v>584</v>
      </c>
      <c r="B229" s="832" t="s">
        <v>585</v>
      </c>
      <c r="C229" s="835" t="s">
        <v>605</v>
      </c>
      <c r="D229" s="863" t="s">
        <v>606</v>
      </c>
      <c r="E229" s="835" t="s">
        <v>3218</v>
      </c>
      <c r="F229" s="863" t="s">
        <v>3219</v>
      </c>
      <c r="G229" s="835" t="s">
        <v>3394</v>
      </c>
      <c r="H229" s="835" t="s">
        <v>3395</v>
      </c>
      <c r="I229" s="849">
        <v>344.85000610351563</v>
      </c>
      <c r="J229" s="849">
        <v>30</v>
      </c>
      <c r="K229" s="850">
        <v>10345.5</v>
      </c>
    </row>
    <row r="230" spans="1:11" ht="14.4" customHeight="1" x14ac:dyDescent="0.3">
      <c r="A230" s="831" t="s">
        <v>584</v>
      </c>
      <c r="B230" s="832" t="s">
        <v>585</v>
      </c>
      <c r="C230" s="835" t="s">
        <v>605</v>
      </c>
      <c r="D230" s="863" t="s">
        <v>606</v>
      </c>
      <c r="E230" s="835" t="s">
        <v>3218</v>
      </c>
      <c r="F230" s="863" t="s">
        <v>3219</v>
      </c>
      <c r="G230" s="835" t="s">
        <v>3396</v>
      </c>
      <c r="H230" s="835" t="s">
        <v>3397</v>
      </c>
      <c r="I230" s="849">
        <v>344.85000610351563</v>
      </c>
      <c r="J230" s="849">
        <v>15</v>
      </c>
      <c r="K230" s="850">
        <v>5172.75</v>
      </c>
    </row>
    <row r="231" spans="1:11" ht="14.4" customHeight="1" x14ac:dyDescent="0.3">
      <c r="A231" s="831" t="s">
        <v>584</v>
      </c>
      <c r="B231" s="832" t="s">
        <v>585</v>
      </c>
      <c r="C231" s="835" t="s">
        <v>605</v>
      </c>
      <c r="D231" s="863" t="s">
        <v>606</v>
      </c>
      <c r="E231" s="835" t="s">
        <v>3218</v>
      </c>
      <c r="F231" s="863" t="s">
        <v>3219</v>
      </c>
      <c r="G231" s="835" t="s">
        <v>3398</v>
      </c>
      <c r="H231" s="835" t="s">
        <v>3399</v>
      </c>
      <c r="I231" s="849">
        <v>344.85000610351563</v>
      </c>
      <c r="J231" s="849">
        <v>10</v>
      </c>
      <c r="K231" s="850">
        <v>3448.5</v>
      </c>
    </row>
    <row r="232" spans="1:11" ht="14.4" customHeight="1" x14ac:dyDescent="0.3">
      <c r="A232" s="831" t="s">
        <v>584</v>
      </c>
      <c r="B232" s="832" t="s">
        <v>585</v>
      </c>
      <c r="C232" s="835" t="s">
        <v>605</v>
      </c>
      <c r="D232" s="863" t="s">
        <v>606</v>
      </c>
      <c r="E232" s="835" t="s">
        <v>3218</v>
      </c>
      <c r="F232" s="863" t="s">
        <v>3219</v>
      </c>
      <c r="G232" s="835" t="s">
        <v>3400</v>
      </c>
      <c r="H232" s="835" t="s">
        <v>3401</v>
      </c>
      <c r="I232" s="849">
        <v>344.85000610351563</v>
      </c>
      <c r="J232" s="849">
        <v>5</v>
      </c>
      <c r="K232" s="850">
        <v>1724.25</v>
      </c>
    </row>
    <row r="233" spans="1:11" ht="14.4" customHeight="1" x14ac:dyDescent="0.3">
      <c r="A233" s="831" t="s">
        <v>584</v>
      </c>
      <c r="B233" s="832" t="s">
        <v>585</v>
      </c>
      <c r="C233" s="835" t="s">
        <v>605</v>
      </c>
      <c r="D233" s="863" t="s">
        <v>606</v>
      </c>
      <c r="E233" s="835" t="s">
        <v>3218</v>
      </c>
      <c r="F233" s="863" t="s">
        <v>3219</v>
      </c>
      <c r="G233" s="835" t="s">
        <v>3402</v>
      </c>
      <c r="H233" s="835" t="s">
        <v>3403</v>
      </c>
      <c r="I233" s="849">
        <v>179.68666585286459</v>
      </c>
      <c r="J233" s="849">
        <v>15</v>
      </c>
      <c r="K233" s="850">
        <v>2695.2999877929688</v>
      </c>
    </row>
    <row r="234" spans="1:11" ht="14.4" customHeight="1" x14ac:dyDescent="0.3">
      <c r="A234" s="831" t="s">
        <v>584</v>
      </c>
      <c r="B234" s="832" t="s">
        <v>585</v>
      </c>
      <c r="C234" s="835" t="s">
        <v>605</v>
      </c>
      <c r="D234" s="863" t="s">
        <v>606</v>
      </c>
      <c r="E234" s="835" t="s">
        <v>3218</v>
      </c>
      <c r="F234" s="863" t="s">
        <v>3219</v>
      </c>
      <c r="G234" s="835" t="s">
        <v>3404</v>
      </c>
      <c r="H234" s="835" t="s">
        <v>3405</v>
      </c>
      <c r="I234" s="849">
        <v>179.68499755859375</v>
      </c>
      <c r="J234" s="849">
        <v>10</v>
      </c>
      <c r="K234" s="850">
        <v>1796.8699951171875</v>
      </c>
    </row>
    <row r="235" spans="1:11" ht="14.4" customHeight="1" x14ac:dyDescent="0.3">
      <c r="A235" s="831" t="s">
        <v>584</v>
      </c>
      <c r="B235" s="832" t="s">
        <v>585</v>
      </c>
      <c r="C235" s="835" t="s">
        <v>605</v>
      </c>
      <c r="D235" s="863" t="s">
        <v>606</v>
      </c>
      <c r="E235" s="835" t="s">
        <v>3218</v>
      </c>
      <c r="F235" s="863" t="s">
        <v>3219</v>
      </c>
      <c r="G235" s="835" t="s">
        <v>3406</v>
      </c>
      <c r="H235" s="835" t="s">
        <v>3407</v>
      </c>
      <c r="I235" s="849">
        <v>423.5</v>
      </c>
      <c r="J235" s="849">
        <v>145</v>
      </c>
      <c r="K235" s="850">
        <v>61407.5</v>
      </c>
    </row>
    <row r="236" spans="1:11" ht="14.4" customHeight="1" x14ac:dyDescent="0.3">
      <c r="A236" s="831" t="s">
        <v>584</v>
      </c>
      <c r="B236" s="832" t="s">
        <v>585</v>
      </c>
      <c r="C236" s="835" t="s">
        <v>605</v>
      </c>
      <c r="D236" s="863" t="s">
        <v>606</v>
      </c>
      <c r="E236" s="835" t="s">
        <v>3218</v>
      </c>
      <c r="F236" s="863" t="s">
        <v>3219</v>
      </c>
      <c r="G236" s="835" t="s">
        <v>3408</v>
      </c>
      <c r="H236" s="835" t="s">
        <v>3409</v>
      </c>
      <c r="I236" s="849">
        <v>5.179999828338623</v>
      </c>
      <c r="J236" s="849">
        <v>60</v>
      </c>
      <c r="K236" s="850">
        <v>310.5</v>
      </c>
    </row>
    <row r="237" spans="1:11" ht="14.4" customHeight="1" x14ac:dyDescent="0.3">
      <c r="A237" s="831" t="s">
        <v>584</v>
      </c>
      <c r="B237" s="832" t="s">
        <v>585</v>
      </c>
      <c r="C237" s="835" t="s">
        <v>605</v>
      </c>
      <c r="D237" s="863" t="s">
        <v>606</v>
      </c>
      <c r="E237" s="835" t="s">
        <v>3218</v>
      </c>
      <c r="F237" s="863" t="s">
        <v>3219</v>
      </c>
      <c r="G237" s="835" t="s">
        <v>3410</v>
      </c>
      <c r="H237" s="835" t="s">
        <v>3411</v>
      </c>
      <c r="I237" s="849">
        <v>5.179999828338623</v>
      </c>
      <c r="J237" s="849">
        <v>100</v>
      </c>
      <c r="K237" s="850">
        <v>517.5</v>
      </c>
    </row>
    <row r="238" spans="1:11" ht="14.4" customHeight="1" x14ac:dyDescent="0.3">
      <c r="A238" s="831" t="s">
        <v>584</v>
      </c>
      <c r="B238" s="832" t="s">
        <v>585</v>
      </c>
      <c r="C238" s="835" t="s">
        <v>605</v>
      </c>
      <c r="D238" s="863" t="s">
        <v>606</v>
      </c>
      <c r="E238" s="835" t="s">
        <v>3218</v>
      </c>
      <c r="F238" s="863" t="s">
        <v>3219</v>
      </c>
      <c r="G238" s="835" t="s">
        <v>3412</v>
      </c>
      <c r="H238" s="835" t="s">
        <v>3413</v>
      </c>
      <c r="I238" s="849">
        <v>7.0100002288818359</v>
      </c>
      <c r="J238" s="849">
        <v>26</v>
      </c>
      <c r="K238" s="850">
        <v>182.33000183105469</v>
      </c>
    </row>
    <row r="239" spans="1:11" ht="14.4" customHeight="1" x14ac:dyDescent="0.3">
      <c r="A239" s="831" t="s">
        <v>584</v>
      </c>
      <c r="B239" s="832" t="s">
        <v>585</v>
      </c>
      <c r="C239" s="835" t="s">
        <v>605</v>
      </c>
      <c r="D239" s="863" t="s">
        <v>606</v>
      </c>
      <c r="E239" s="835" t="s">
        <v>3218</v>
      </c>
      <c r="F239" s="863" t="s">
        <v>3219</v>
      </c>
      <c r="G239" s="835" t="s">
        <v>3414</v>
      </c>
      <c r="H239" s="835" t="s">
        <v>3415</v>
      </c>
      <c r="I239" s="849">
        <v>7.0100002288818359</v>
      </c>
      <c r="J239" s="849">
        <v>27</v>
      </c>
      <c r="K239" s="850">
        <v>189.35000610351563</v>
      </c>
    </row>
    <row r="240" spans="1:11" ht="14.4" customHeight="1" x14ac:dyDescent="0.3">
      <c r="A240" s="831" t="s">
        <v>584</v>
      </c>
      <c r="B240" s="832" t="s">
        <v>585</v>
      </c>
      <c r="C240" s="835" t="s">
        <v>605</v>
      </c>
      <c r="D240" s="863" t="s">
        <v>606</v>
      </c>
      <c r="E240" s="835" t="s">
        <v>3218</v>
      </c>
      <c r="F240" s="863" t="s">
        <v>3219</v>
      </c>
      <c r="G240" s="835" t="s">
        <v>3416</v>
      </c>
      <c r="H240" s="835" t="s">
        <v>3417</v>
      </c>
      <c r="I240" s="849">
        <v>3.5099999904632568</v>
      </c>
      <c r="J240" s="849">
        <v>28</v>
      </c>
      <c r="K240" s="850">
        <v>196.33999817073345</v>
      </c>
    </row>
    <row r="241" spans="1:11" ht="14.4" customHeight="1" x14ac:dyDescent="0.3">
      <c r="A241" s="831" t="s">
        <v>584</v>
      </c>
      <c r="B241" s="832" t="s">
        <v>585</v>
      </c>
      <c r="C241" s="835" t="s">
        <v>605</v>
      </c>
      <c r="D241" s="863" t="s">
        <v>606</v>
      </c>
      <c r="E241" s="835" t="s">
        <v>3218</v>
      </c>
      <c r="F241" s="863" t="s">
        <v>3219</v>
      </c>
      <c r="G241" s="835" t="s">
        <v>3418</v>
      </c>
      <c r="H241" s="835" t="s">
        <v>3419</v>
      </c>
      <c r="I241" s="849">
        <v>4.6599998474121094</v>
      </c>
      <c r="J241" s="849">
        <v>58</v>
      </c>
      <c r="K241" s="850">
        <v>540.13998779654503</v>
      </c>
    </row>
    <row r="242" spans="1:11" ht="14.4" customHeight="1" x14ac:dyDescent="0.3">
      <c r="A242" s="831" t="s">
        <v>584</v>
      </c>
      <c r="B242" s="832" t="s">
        <v>585</v>
      </c>
      <c r="C242" s="835" t="s">
        <v>605</v>
      </c>
      <c r="D242" s="863" t="s">
        <v>606</v>
      </c>
      <c r="E242" s="835" t="s">
        <v>3218</v>
      </c>
      <c r="F242" s="863" t="s">
        <v>3219</v>
      </c>
      <c r="G242" s="835" t="s">
        <v>3420</v>
      </c>
      <c r="H242" s="835" t="s">
        <v>3421</v>
      </c>
      <c r="I242" s="849">
        <v>9.3199996948242188</v>
      </c>
      <c r="J242" s="849">
        <v>76</v>
      </c>
      <c r="K242" s="850">
        <v>708.26998901367188</v>
      </c>
    </row>
    <row r="243" spans="1:11" ht="14.4" customHeight="1" x14ac:dyDescent="0.3">
      <c r="A243" s="831" t="s">
        <v>584</v>
      </c>
      <c r="B243" s="832" t="s">
        <v>585</v>
      </c>
      <c r="C243" s="835" t="s">
        <v>605</v>
      </c>
      <c r="D243" s="863" t="s">
        <v>606</v>
      </c>
      <c r="E243" s="835" t="s">
        <v>3218</v>
      </c>
      <c r="F243" s="863" t="s">
        <v>3219</v>
      </c>
      <c r="G243" s="835" t="s">
        <v>3422</v>
      </c>
      <c r="H243" s="835" t="s">
        <v>3423</v>
      </c>
      <c r="I243" s="849">
        <v>9.3199996948242188</v>
      </c>
      <c r="J243" s="849">
        <v>70</v>
      </c>
      <c r="K243" s="850">
        <v>652.4000244140625</v>
      </c>
    </row>
    <row r="244" spans="1:11" ht="14.4" customHeight="1" x14ac:dyDescent="0.3">
      <c r="A244" s="831" t="s">
        <v>584</v>
      </c>
      <c r="B244" s="832" t="s">
        <v>585</v>
      </c>
      <c r="C244" s="835" t="s">
        <v>605</v>
      </c>
      <c r="D244" s="863" t="s">
        <v>606</v>
      </c>
      <c r="E244" s="835" t="s">
        <v>3218</v>
      </c>
      <c r="F244" s="863" t="s">
        <v>3219</v>
      </c>
      <c r="G244" s="835" t="s">
        <v>3424</v>
      </c>
      <c r="H244" s="835" t="s">
        <v>3425</v>
      </c>
      <c r="I244" s="849">
        <v>9.3100004196166992</v>
      </c>
      <c r="J244" s="849">
        <v>85</v>
      </c>
      <c r="K244" s="850">
        <v>791.760009765625</v>
      </c>
    </row>
    <row r="245" spans="1:11" ht="14.4" customHeight="1" x14ac:dyDescent="0.3">
      <c r="A245" s="831" t="s">
        <v>584</v>
      </c>
      <c r="B245" s="832" t="s">
        <v>585</v>
      </c>
      <c r="C245" s="835" t="s">
        <v>605</v>
      </c>
      <c r="D245" s="863" t="s">
        <v>606</v>
      </c>
      <c r="E245" s="835" t="s">
        <v>3218</v>
      </c>
      <c r="F245" s="863" t="s">
        <v>3219</v>
      </c>
      <c r="G245" s="835" t="s">
        <v>3426</v>
      </c>
      <c r="H245" s="835" t="s">
        <v>3427</v>
      </c>
      <c r="I245" s="849">
        <v>926.8699951171875</v>
      </c>
      <c r="J245" s="849">
        <v>15</v>
      </c>
      <c r="K245" s="850">
        <v>13903.080078125</v>
      </c>
    </row>
    <row r="246" spans="1:11" ht="14.4" customHeight="1" x14ac:dyDescent="0.3">
      <c r="A246" s="831" t="s">
        <v>584</v>
      </c>
      <c r="B246" s="832" t="s">
        <v>585</v>
      </c>
      <c r="C246" s="835" t="s">
        <v>605</v>
      </c>
      <c r="D246" s="863" t="s">
        <v>606</v>
      </c>
      <c r="E246" s="835" t="s">
        <v>3218</v>
      </c>
      <c r="F246" s="863" t="s">
        <v>3219</v>
      </c>
      <c r="G246" s="835" t="s">
        <v>3428</v>
      </c>
      <c r="H246" s="835" t="s">
        <v>3429</v>
      </c>
      <c r="I246" s="849">
        <v>700.77001953125</v>
      </c>
      <c r="J246" s="849">
        <v>5</v>
      </c>
      <c r="K246" s="850">
        <v>3503.85009765625</v>
      </c>
    </row>
    <row r="247" spans="1:11" ht="14.4" customHeight="1" x14ac:dyDescent="0.3">
      <c r="A247" s="831" t="s">
        <v>584</v>
      </c>
      <c r="B247" s="832" t="s">
        <v>585</v>
      </c>
      <c r="C247" s="835" t="s">
        <v>605</v>
      </c>
      <c r="D247" s="863" t="s">
        <v>606</v>
      </c>
      <c r="E247" s="835" t="s">
        <v>3430</v>
      </c>
      <c r="F247" s="863" t="s">
        <v>3431</v>
      </c>
      <c r="G247" s="835" t="s">
        <v>3432</v>
      </c>
      <c r="H247" s="835" t="s">
        <v>3433</v>
      </c>
      <c r="I247" s="849">
        <v>1035.0133463541667</v>
      </c>
      <c r="J247" s="849">
        <v>5</v>
      </c>
      <c r="K247" s="850">
        <v>5175.0400390625</v>
      </c>
    </row>
    <row r="248" spans="1:11" ht="14.4" customHeight="1" x14ac:dyDescent="0.3">
      <c r="A248" s="831" t="s">
        <v>584</v>
      </c>
      <c r="B248" s="832" t="s">
        <v>585</v>
      </c>
      <c r="C248" s="835" t="s">
        <v>605</v>
      </c>
      <c r="D248" s="863" t="s">
        <v>606</v>
      </c>
      <c r="E248" s="835" t="s">
        <v>3430</v>
      </c>
      <c r="F248" s="863" t="s">
        <v>3431</v>
      </c>
      <c r="G248" s="835" t="s">
        <v>3434</v>
      </c>
      <c r="H248" s="835" t="s">
        <v>3435</v>
      </c>
      <c r="I248" s="849">
        <v>1035.0133463541667</v>
      </c>
      <c r="J248" s="849">
        <v>3</v>
      </c>
      <c r="K248" s="850">
        <v>3105.0400390625</v>
      </c>
    </row>
    <row r="249" spans="1:11" ht="14.4" customHeight="1" x14ac:dyDescent="0.3">
      <c r="A249" s="831" t="s">
        <v>584</v>
      </c>
      <c r="B249" s="832" t="s">
        <v>585</v>
      </c>
      <c r="C249" s="835" t="s">
        <v>605</v>
      </c>
      <c r="D249" s="863" t="s">
        <v>606</v>
      </c>
      <c r="E249" s="835" t="s">
        <v>3430</v>
      </c>
      <c r="F249" s="863" t="s">
        <v>3431</v>
      </c>
      <c r="G249" s="835" t="s">
        <v>3436</v>
      </c>
      <c r="H249" s="835" t="s">
        <v>3437</v>
      </c>
      <c r="I249" s="849">
        <v>1046.5</v>
      </c>
      <c r="J249" s="849">
        <v>6</v>
      </c>
      <c r="K249" s="850">
        <v>6279</v>
      </c>
    </row>
    <row r="250" spans="1:11" ht="14.4" customHeight="1" x14ac:dyDescent="0.3">
      <c r="A250" s="831" t="s">
        <v>584</v>
      </c>
      <c r="B250" s="832" t="s">
        <v>585</v>
      </c>
      <c r="C250" s="835" t="s">
        <v>605</v>
      </c>
      <c r="D250" s="863" t="s">
        <v>606</v>
      </c>
      <c r="E250" s="835" t="s">
        <v>3430</v>
      </c>
      <c r="F250" s="863" t="s">
        <v>3431</v>
      </c>
      <c r="G250" s="835" t="s">
        <v>3438</v>
      </c>
      <c r="H250" s="835" t="s">
        <v>3439</v>
      </c>
      <c r="I250" s="849">
        <v>1046.5</v>
      </c>
      <c r="J250" s="849">
        <v>12</v>
      </c>
      <c r="K250" s="850">
        <v>12558</v>
      </c>
    </row>
    <row r="251" spans="1:11" ht="14.4" customHeight="1" x14ac:dyDescent="0.3">
      <c r="A251" s="831" t="s">
        <v>584</v>
      </c>
      <c r="B251" s="832" t="s">
        <v>585</v>
      </c>
      <c r="C251" s="835" t="s">
        <v>605</v>
      </c>
      <c r="D251" s="863" t="s">
        <v>606</v>
      </c>
      <c r="E251" s="835" t="s">
        <v>3430</v>
      </c>
      <c r="F251" s="863" t="s">
        <v>3431</v>
      </c>
      <c r="G251" s="835" t="s">
        <v>3440</v>
      </c>
      <c r="H251" s="835" t="s">
        <v>3441</v>
      </c>
      <c r="I251" s="849">
        <v>1046.550048828125</v>
      </c>
      <c r="J251" s="849">
        <v>3</v>
      </c>
      <c r="K251" s="850">
        <v>3139.639892578125</v>
      </c>
    </row>
    <row r="252" spans="1:11" ht="14.4" customHeight="1" x14ac:dyDescent="0.3">
      <c r="A252" s="831" t="s">
        <v>584</v>
      </c>
      <c r="B252" s="832" t="s">
        <v>585</v>
      </c>
      <c r="C252" s="835" t="s">
        <v>605</v>
      </c>
      <c r="D252" s="863" t="s">
        <v>606</v>
      </c>
      <c r="E252" s="835" t="s">
        <v>3430</v>
      </c>
      <c r="F252" s="863" t="s">
        <v>3431</v>
      </c>
      <c r="G252" s="835" t="s">
        <v>3442</v>
      </c>
      <c r="H252" s="835" t="s">
        <v>3443</v>
      </c>
      <c r="I252" s="849">
        <v>1242</v>
      </c>
      <c r="J252" s="849">
        <v>4</v>
      </c>
      <c r="K252" s="850">
        <v>4968</v>
      </c>
    </row>
    <row r="253" spans="1:11" ht="14.4" customHeight="1" x14ac:dyDescent="0.3">
      <c r="A253" s="831" t="s">
        <v>584</v>
      </c>
      <c r="B253" s="832" t="s">
        <v>585</v>
      </c>
      <c r="C253" s="835" t="s">
        <v>605</v>
      </c>
      <c r="D253" s="863" t="s">
        <v>606</v>
      </c>
      <c r="E253" s="835" t="s">
        <v>3430</v>
      </c>
      <c r="F253" s="863" t="s">
        <v>3431</v>
      </c>
      <c r="G253" s="835" t="s">
        <v>3444</v>
      </c>
      <c r="H253" s="835" t="s">
        <v>3445</v>
      </c>
      <c r="I253" s="849">
        <v>534.77999877929688</v>
      </c>
      <c r="J253" s="849">
        <v>20</v>
      </c>
      <c r="K253" s="850">
        <v>10695.60009765625</v>
      </c>
    </row>
    <row r="254" spans="1:11" ht="14.4" customHeight="1" x14ac:dyDescent="0.3">
      <c r="A254" s="831" t="s">
        <v>584</v>
      </c>
      <c r="B254" s="832" t="s">
        <v>585</v>
      </c>
      <c r="C254" s="835" t="s">
        <v>605</v>
      </c>
      <c r="D254" s="863" t="s">
        <v>606</v>
      </c>
      <c r="E254" s="835" t="s">
        <v>3430</v>
      </c>
      <c r="F254" s="863" t="s">
        <v>3431</v>
      </c>
      <c r="G254" s="835" t="s">
        <v>3446</v>
      </c>
      <c r="H254" s="835" t="s">
        <v>3447</v>
      </c>
      <c r="I254" s="849">
        <v>534.78999837239587</v>
      </c>
      <c r="J254" s="849">
        <v>15</v>
      </c>
      <c r="K254" s="850">
        <v>8021.85009765625</v>
      </c>
    </row>
    <row r="255" spans="1:11" ht="14.4" customHeight="1" x14ac:dyDescent="0.3">
      <c r="A255" s="831" t="s">
        <v>584</v>
      </c>
      <c r="B255" s="832" t="s">
        <v>585</v>
      </c>
      <c r="C255" s="835" t="s">
        <v>605</v>
      </c>
      <c r="D255" s="863" t="s">
        <v>606</v>
      </c>
      <c r="E255" s="835" t="s">
        <v>3430</v>
      </c>
      <c r="F255" s="863" t="s">
        <v>3431</v>
      </c>
      <c r="G255" s="835" t="s">
        <v>3448</v>
      </c>
      <c r="H255" s="835" t="s">
        <v>3449</v>
      </c>
      <c r="I255" s="849">
        <v>534.8699951171875</v>
      </c>
      <c r="J255" s="849">
        <v>5</v>
      </c>
      <c r="K255" s="850">
        <v>2674.35009765625</v>
      </c>
    </row>
    <row r="256" spans="1:11" ht="14.4" customHeight="1" x14ac:dyDescent="0.3">
      <c r="A256" s="831" t="s">
        <v>584</v>
      </c>
      <c r="B256" s="832" t="s">
        <v>585</v>
      </c>
      <c r="C256" s="835" t="s">
        <v>605</v>
      </c>
      <c r="D256" s="863" t="s">
        <v>606</v>
      </c>
      <c r="E256" s="835" t="s">
        <v>3430</v>
      </c>
      <c r="F256" s="863" t="s">
        <v>3431</v>
      </c>
      <c r="G256" s="835" t="s">
        <v>3450</v>
      </c>
      <c r="H256" s="835" t="s">
        <v>3451</v>
      </c>
      <c r="I256" s="849">
        <v>534.78999837239587</v>
      </c>
      <c r="J256" s="849">
        <v>25</v>
      </c>
      <c r="K256" s="850">
        <v>13369.93994140625</v>
      </c>
    </row>
    <row r="257" spans="1:11" ht="14.4" customHeight="1" x14ac:dyDescent="0.3">
      <c r="A257" s="831" t="s">
        <v>584</v>
      </c>
      <c r="B257" s="832" t="s">
        <v>585</v>
      </c>
      <c r="C257" s="835" t="s">
        <v>605</v>
      </c>
      <c r="D257" s="863" t="s">
        <v>606</v>
      </c>
      <c r="E257" s="835" t="s">
        <v>3430</v>
      </c>
      <c r="F257" s="863" t="s">
        <v>3431</v>
      </c>
      <c r="G257" s="835" t="s">
        <v>3452</v>
      </c>
      <c r="H257" s="835" t="s">
        <v>3453</v>
      </c>
      <c r="I257" s="849">
        <v>534.80999755859375</v>
      </c>
      <c r="J257" s="849">
        <v>10</v>
      </c>
      <c r="K257" s="850">
        <v>5348.10009765625</v>
      </c>
    </row>
    <row r="258" spans="1:11" ht="14.4" customHeight="1" x14ac:dyDescent="0.3">
      <c r="A258" s="831" t="s">
        <v>584</v>
      </c>
      <c r="B258" s="832" t="s">
        <v>585</v>
      </c>
      <c r="C258" s="835" t="s">
        <v>605</v>
      </c>
      <c r="D258" s="863" t="s">
        <v>606</v>
      </c>
      <c r="E258" s="835" t="s">
        <v>3430</v>
      </c>
      <c r="F258" s="863" t="s">
        <v>3431</v>
      </c>
      <c r="G258" s="835" t="s">
        <v>3454</v>
      </c>
      <c r="H258" s="835" t="s">
        <v>3455</v>
      </c>
      <c r="I258" s="849">
        <v>534.8699951171875</v>
      </c>
      <c r="J258" s="849">
        <v>5</v>
      </c>
      <c r="K258" s="850">
        <v>2674.35009765625</v>
      </c>
    </row>
    <row r="259" spans="1:11" ht="14.4" customHeight="1" x14ac:dyDescent="0.3">
      <c r="A259" s="831" t="s">
        <v>584</v>
      </c>
      <c r="B259" s="832" t="s">
        <v>585</v>
      </c>
      <c r="C259" s="835" t="s">
        <v>605</v>
      </c>
      <c r="D259" s="863" t="s">
        <v>606</v>
      </c>
      <c r="E259" s="835" t="s">
        <v>3430</v>
      </c>
      <c r="F259" s="863" t="s">
        <v>3431</v>
      </c>
      <c r="G259" s="835" t="s">
        <v>3456</v>
      </c>
      <c r="H259" s="835" t="s">
        <v>3457</v>
      </c>
      <c r="I259" s="849">
        <v>1678.8633219401042</v>
      </c>
      <c r="J259" s="849">
        <v>10</v>
      </c>
      <c r="K259" s="850">
        <v>16789.179931640625</v>
      </c>
    </row>
    <row r="260" spans="1:11" ht="14.4" customHeight="1" x14ac:dyDescent="0.3">
      <c r="A260" s="831" t="s">
        <v>584</v>
      </c>
      <c r="B260" s="832" t="s">
        <v>585</v>
      </c>
      <c r="C260" s="835" t="s">
        <v>605</v>
      </c>
      <c r="D260" s="863" t="s">
        <v>606</v>
      </c>
      <c r="E260" s="835" t="s">
        <v>3430</v>
      </c>
      <c r="F260" s="863" t="s">
        <v>3431</v>
      </c>
      <c r="G260" s="835" t="s">
        <v>3458</v>
      </c>
      <c r="H260" s="835" t="s">
        <v>3459</v>
      </c>
      <c r="I260" s="849">
        <v>1678.8633219401042</v>
      </c>
      <c r="J260" s="849">
        <v>6</v>
      </c>
      <c r="K260" s="850">
        <v>10073.179931640625</v>
      </c>
    </row>
    <row r="261" spans="1:11" ht="14.4" customHeight="1" x14ac:dyDescent="0.3">
      <c r="A261" s="831" t="s">
        <v>584</v>
      </c>
      <c r="B261" s="832" t="s">
        <v>585</v>
      </c>
      <c r="C261" s="835" t="s">
        <v>605</v>
      </c>
      <c r="D261" s="863" t="s">
        <v>606</v>
      </c>
      <c r="E261" s="835" t="s">
        <v>3430</v>
      </c>
      <c r="F261" s="863" t="s">
        <v>3431</v>
      </c>
      <c r="G261" s="835" t="s">
        <v>3460</v>
      </c>
      <c r="H261" s="835" t="s">
        <v>3461</v>
      </c>
      <c r="I261" s="849">
        <v>1678.5899658203125</v>
      </c>
      <c r="J261" s="849">
        <v>2</v>
      </c>
      <c r="K261" s="850">
        <v>3357.179931640625</v>
      </c>
    </row>
    <row r="262" spans="1:11" ht="14.4" customHeight="1" x14ac:dyDescent="0.3">
      <c r="A262" s="831" t="s">
        <v>584</v>
      </c>
      <c r="B262" s="832" t="s">
        <v>585</v>
      </c>
      <c r="C262" s="835" t="s">
        <v>605</v>
      </c>
      <c r="D262" s="863" t="s">
        <v>606</v>
      </c>
      <c r="E262" s="835" t="s">
        <v>3430</v>
      </c>
      <c r="F262" s="863" t="s">
        <v>3431</v>
      </c>
      <c r="G262" s="835" t="s">
        <v>3462</v>
      </c>
      <c r="H262" s="835" t="s">
        <v>3463</v>
      </c>
      <c r="I262" s="849">
        <v>1679</v>
      </c>
      <c r="J262" s="849">
        <v>4</v>
      </c>
      <c r="K262" s="850">
        <v>6716</v>
      </c>
    </row>
    <row r="263" spans="1:11" ht="14.4" customHeight="1" x14ac:dyDescent="0.3">
      <c r="A263" s="831" t="s">
        <v>584</v>
      </c>
      <c r="B263" s="832" t="s">
        <v>585</v>
      </c>
      <c r="C263" s="835" t="s">
        <v>605</v>
      </c>
      <c r="D263" s="863" t="s">
        <v>606</v>
      </c>
      <c r="E263" s="835" t="s">
        <v>3430</v>
      </c>
      <c r="F263" s="863" t="s">
        <v>3431</v>
      </c>
      <c r="G263" s="835" t="s">
        <v>3464</v>
      </c>
      <c r="H263" s="835" t="s">
        <v>3465</v>
      </c>
      <c r="I263" s="849">
        <v>1679</v>
      </c>
      <c r="J263" s="849">
        <v>3</v>
      </c>
      <c r="K263" s="850">
        <v>5037</v>
      </c>
    </row>
    <row r="264" spans="1:11" ht="14.4" customHeight="1" x14ac:dyDescent="0.3">
      <c r="A264" s="831" t="s">
        <v>584</v>
      </c>
      <c r="B264" s="832" t="s">
        <v>585</v>
      </c>
      <c r="C264" s="835" t="s">
        <v>605</v>
      </c>
      <c r="D264" s="863" t="s">
        <v>606</v>
      </c>
      <c r="E264" s="835" t="s">
        <v>3430</v>
      </c>
      <c r="F264" s="863" t="s">
        <v>3431</v>
      </c>
      <c r="G264" s="835" t="s">
        <v>3466</v>
      </c>
      <c r="H264" s="835" t="s">
        <v>3467</v>
      </c>
      <c r="I264" s="849">
        <v>1679</v>
      </c>
      <c r="J264" s="849">
        <v>2</v>
      </c>
      <c r="K264" s="850">
        <v>3358</v>
      </c>
    </row>
    <row r="265" spans="1:11" ht="14.4" customHeight="1" x14ac:dyDescent="0.3">
      <c r="A265" s="831" t="s">
        <v>584</v>
      </c>
      <c r="B265" s="832" t="s">
        <v>585</v>
      </c>
      <c r="C265" s="835" t="s">
        <v>605</v>
      </c>
      <c r="D265" s="863" t="s">
        <v>606</v>
      </c>
      <c r="E265" s="835" t="s">
        <v>3430</v>
      </c>
      <c r="F265" s="863" t="s">
        <v>3431</v>
      </c>
      <c r="G265" s="835" t="s">
        <v>3468</v>
      </c>
      <c r="H265" s="835" t="s">
        <v>3469</v>
      </c>
      <c r="I265" s="849">
        <v>3047.1300048828125</v>
      </c>
      <c r="J265" s="849">
        <v>2</v>
      </c>
      <c r="K265" s="850">
        <v>6094.260009765625</v>
      </c>
    </row>
    <row r="266" spans="1:11" ht="14.4" customHeight="1" x14ac:dyDescent="0.3">
      <c r="A266" s="831" t="s">
        <v>584</v>
      </c>
      <c r="B266" s="832" t="s">
        <v>585</v>
      </c>
      <c r="C266" s="835" t="s">
        <v>605</v>
      </c>
      <c r="D266" s="863" t="s">
        <v>606</v>
      </c>
      <c r="E266" s="835" t="s">
        <v>3430</v>
      </c>
      <c r="F266" s="863" t="s">
        <v>3431</v>
      </c>
      <c r="G266" s="835" t="s">
        <v>3470</v>
      </c>
      <c r="H266" s="835" t="s">
        <v>3471</v>
      </c>
      <c r="I266" s="849">
        <v>1076.8133544921875</v>
      </c>
      <c r="J266" s="849">
        <v>13</v>
      </c>
      <c r="K266" s="850">
        <v>13998.90966796875</v>
      </c>
    </row>
    <row r="267" spans="1:11" ht="14.4" customHeight="1" x14ac:dyDescent="0.3">
      <c r="A267" s="831" t="s">
        <v>584</v>
      </c>
      <c r="B267" s="832" t="s">
        <v>585</v>
      </c>
      <c r="C267" s="835" t="s">
        <v>605</v>
      </c>
      <c r="D267" s="863" t="s">
        <v>606</v>
      </c>
      <c r="E267" s="835" t="s">
        <v>3430</v>
      </c>
      <c r="F267" s="863" t="s">
        <v>3431</v>
      </c>
      <c r="G267" s="835" t="s">
        <v>3472</v>
      </c>
      <c r="H267" s="835" t="s">
        <v>3473</v>
      </c>
      <c r="I267" s="849">
        <v>885.5</v>
      </c>
      <c r="J267" s="849">
        <v>2</v>
      </c>
      <c r="K267" s="850">
        <v>1771</v>
      </c>
    </row>
    <row r="268" spans="1:11" ht="14.4" customHeight="1" x14ac:dyDescent="0.3">
      <c r="A268" s="831" t="s">
        <v>584</v>
      </c>
      <c r="B268" s="832" t="s">
        <v>585</v>
      </c>
      <c r="C268" s="835" t="s">
        <v>605</v>
      </c>
      <c r="D268" s="863" t="s">
        <v>606</v>
      </c>
      <c r="E268" s="835" t="s">
        <v>3430</v>
      </c>
      <c r="F268" s="863" t="s">
        <v>3431</v>
      </c>
      <c r="G268" s="835" t="s">
        <v>3474</v>
      </c>
      <c r="H268" s="835" t="s">
        <v>3475</v>
      </c>
      <c r="I268" s="849">
        <v>885.5</v>
      </c>
      <c r="J268" s="849">
        <v>1</v>
      </c>
      <c r="K268" s="850">
        <v>885.5</v>
      </c>
    </row>
    <row r="269" spans="1:11" ht="14.4" customHeight="1" x14ac:dyDescent="0.3">
      <c r="A269" s="831" t="s">
        <v>584</v>
      </c>
      <c r="B269" s="832" t="s">
        <v>585</v>
      </c>
      <c r="C269" s="835" t="s">
        <v>605</v>
      </c>
      <c r="D269" s="863" t="s">
        <v>606</v>
      </c>
      <c r="E269" s="835" t="s">
        <v>3430</v>
      </c>
      <c r="F269" s="863" t="s">
        <v>3431</v>
      </c>
      <c r="G269" s="835" t="s">
        <v>3476</v>
      </c>
      <c r="H269" s="835" t="s">
        <v>3477</v>
      </c>
      <c r="I269" s="849">
        <v>1782.5399780273438</v>
      </c>
      <c r="J269" s="849">
        <v>2</v>
      </c>
      <c r="K269" s="850">
        <v>3565.0799560546875</v>
      </c>
    </row>
    <row r="270" spans="1:11" ht="14.4" customHeight="1" x14ac:dyDescent="0.3">
      <c r="A270" s="831" t="s">
        <v>584</v>
      </c>
      <c r="B270" s="832" t="s">
        <v>585</v>
      </c>
      <c r="C270" s="835" t="s">
        <v>605</v>
      </c>
      <c r="D270" s="863" t="s">
        <v>606</v>
      </c>
      <c r="E270" s="835" t="s">
        <v>3430</v>
      </c>
      <c r="F270" s="863" t="s">
        <v>3431</v>
      </c>
      <c r="G270" s="835" t="s">
        <v>3478</v>
      </c>
      <c r="H270" s="835" t="s">
        <v>3479</v>
      </c>
      <c r="I270" s="849">
        <v>1138.5</v>
      </c>
      <c r="J270" s="849">
        <v>2</v>
      </c>
      <c r="K270" s="850">
        <v>2277</v>
      </c>
    </row>
    <row r="271" spans="1:11" ht="14.4" customHeight="1" x14ac:dyDescent="0.3">
      <c r="A271" s="831" t="s">
        <v>584</v>
      </c>
      <c r="B271" s="832" t="s">
        <v>585</v>
      </c>
      <c r="C271" s="835" t="s">
        <v>605</v>
      </c>
      <c r="D271" s="863" t="s">
        <v>606</v>
      </c>
      <c r="E271" s="835" t="s">
        <v>3430</v>
      </c>
      <c r="F271" s="863" t="s">
        <v>3431</v>
      </c>
      <c r="G271" s="835" t="s">
        <v>3480</v>
      </c>
      <c r="H271" s="835" t="s">
        <v>3481</v>
      </c>
      <c r="I271" s="849">
        <v>1138.5</v>
      </c>
      <c r="J271" s="849">
        <v>2</v>
      </c>
      <c r="K271" s="850">
        <v>2277</v>
      </c>
    </row>
    <row r="272" spans="1:11" ht="14.4" customHeight="1" x14ac:dyDescent="0.3">
      <c r="A272" s="831" t="s">
        <v>584</v>
      </c>
      <c r="B272" s="832" t="s">
        <v>585</v>
      </c>
      <c r="C272" s="835" t="s">
        <v>605</v>
      </c>
      <c r="D272" s="863" t="s">
        <v>606</v>
      </c>
      <c r="E272" s="835" t="s">
        <v>3430</v>
      </c>
      <c r="F272" s="863" t="s">
        <v>3431</v>
      </c>
      <c r="G272" s="835" t="s">
        <v>3482</v>
      </c>
      <c r="H272" s="835" t="s">
        <v>3483</v>
      </c>
      <c r="I272" s="849">
        <v>1138.5</v>
      </c>
      <c r="J272" s="849">
        <v>2</v>
      </c>
      <c r="K272" s="850">
        <v>2277</v>
      </c>
    </row>
    <row r="273" spans="1:11" ht="14.4" customHeight="1" x14ac:dyDescent="0.3">
      <c r="A273" s="831" t="s">
        <v>584</v>
      </c>
      <c r="B273" s="832" t="s">
        <v>585</v>
      </c>
      <c r="C273" s="835" t="s">
        <v>605</v>
      </c>
      <c r="D273" s="863" t="s">
        <v>606</v>
      </c>
      <c r="E273" s="835" t="s">
        <v>3430</v>
      </c>
      <c r="F273" s="863" t="s">
        <v>3431</v>
      </c>
      <c r="G273" s="835" t="s">
        <v>3484</v>
      </c>
      <c r="H273" s="835" t="s">
        <v>3485</v>
      </c>
      <c r="I273" s="849">
        <v>1040</v>
      </c>
      <c r="J273" s="849">
        <v>27</v>
      </c>
      <c r="K273" s="850">
        <v>28080.06005859375</v>
      </c>
    </row>
    <row r="274" spans="1:11" ht="14.4" customHeight="1" x14ac:dyDescent="0.3">
      <c r="A274" s="831" t="s">
        <v>584</v>
      </c>
      <c r="B274" s="832" t="s">
        <v>585</v>
      </c>
      <c r="C274" s="835" t="s">
        <v>605</v>
      </c>
      <c r="D274" s="863" t="s">
        <v>606</v>
      </c>
      <c r="E274" s="835" t="s">
        <v>3430</v>
      </c>
      <c r="F274" s="863" t="s">
        <v>3431</v>
      </c>
      <c r="G274" s="835" t="s">
        <v>3486</v>
      </c>
      <c r="H274" s="835" t="s">
        <v>3487</v>
      </c>
      <c r="I274" s="849">
        <v>1040</v>
      </c>
      <c r="J274" s="849">
        <v>20</v>
      </c>
      <c r="K274" s="850">
        <v>20800.01953125</v>
      </c>
    </row>
    <row r="275" spans="1:11" ht="14.4" customHeight="1" x14ac:dyDescent="0.3">
      <c r="A275" s="831" t="s">
        <v>584</v>
      </c>
      <c r="B275" s="832" t="s">
        <v>585</v>
      </c>
      <c r="C275" s="835" t="s">
        <v>605</v>
      </c>
      <c r="D275" s="863" t="s">
        <v>606</v>
      </c>
      <c r="E275" s="835" t="s">
        <v>3430</v>
      </c>
      <c r="F275" s="863" t="s">
        <v>3431</v>
      </c>
      <c r="G275" s="835" t="s">
        <v>3488</v>
      </c>
      <c r="H275" s="835" t="s">
        <v>3489</v>
      </c>
      <c r="I275" s="849">
        <v>1545.5999755859375</v>
      </c>
      <c r="J275" s="849">
        <v>1</v>
      </c>
      <c r="K275" s="850">
        <v>1545.5999755859375</v>
      </c>
    </row>
    <row r="276" spans="1:11" ht="14.4" customHeight="1" x14ac:dyDescent="0.3">
      <c r="A276" s="831" t="s">
        <v>584</v>
      </c>
      <c r="B276" s="832" t="s">
        <v>585</v>
      </c>
      <c r="C276" s="835" t="s">
        <v>605</v>
      </c>
      <c r="D276" s="863" t="s">
        <v>606</v>
      </c>
      <c r="E276" s="835" t="s">
        <v>3430</v>
      </c>
      <c r="F276" s="863" t="s">
        <v>3431</v>
      </c>
      <c r="G276" s="835" t="s">
        <v>3490</v>
      </c>
      <c r="H276" s="835" t="s">
        <v>3491</v>
      </c>
      <c r="I276" s="849">
        <v>1545.5999755859375</v>
      </c>
      <c r="J276" s="849">
        <v>1</v>
      </c>
      <c r="K276" s="850">
        <v>1545.5999755859375</v>
      </c>
    </row>
    <row r="277" spans="1:11" ht="14.4" customHeight="1" x14ac:dyDescent="0.3">
      <c r="A277" s="831" t="s">
        <v>584</v>
      </c>
      <c r="B277" s="832" t="s">
        <v>585</v>
      </c>
      <c r="C277" s="835" t="s">
        <v>605</v>
      </c>
      <c r="D277" s="863" t="s">
        <v>606</v>
      </c>
      <c r="E277" s="835" t="s">
        <v>3430</v>
      </c>
      <c r="F277" s="863" t="s">
        <v>3431</v>
      </c>
      <c r="G277" s="835" t="s">
        <v>3492</v>
      </c>
      <c r="H277" s="835" t="s">
        <v>3493</v>
      </c>
      <c r="I277" s="849">
        <v>1545.6099853515625</v>
      </c>
      <c r="J277" s="849">
        <v>2</v>
      </c>
      <c r="K277" s="850">
        <v>3091.219970703125</v>
      </c>
    </row>
    <row r="278" spans="1:11" ht="14.4" customHeight="1" x14ac:dyDescent="0.3">
      <c r="A278" s="831" t="s">
        <v>584</v>
      </c>
      <c r="B278" s="832" t="s">
        <v>585</v>
      </c>
      <c r="C278" s="835" t="s">
        <v>605</v>
      </c>
      <c r="D278" s="863" t="s">
        <v>606</v>
      </c>
      <c r="E278" s="835" t="s">
        <v>3430</v>
      </c>
      <c r="F278" s="863" t="s">
        <v>3431</v>
      </c>
      <c r="G278" s="835" t="s">
        <v>3494</v>
      </c>
      <c r="H278" s="835" t="s">
        <v>3495</v>
      </c>
      <c r="I278" s="849">
        <v>1040</v>
      </c>
      <c r="J278" s="849">
        <v>1</v>
      </c>
      <c r="K278" s="850">
        <v>1040</v>
      </c>
    </row>
    <row r="279" spans="1:11" ht="14.4" customHeight="1" x14ac:dyDescent="0.3">
      <c r="A279" s="831" t="s">
        <v>584</v>
      </c>
      <c r="B279" s="832" t="s">
        <v>585</v>
      </c>
      <c r="C279" s="835" t="s">
        <v>605</v>
      </c>
      <c r="D279" s="863" t="s">
        <v>606</v>
      </c>
      <c r="E279" s="835" t="s">
        <v>3430</v>
      </c>
      <c r="F279" s="863" t="s">
        <v>3431</v>
      </c>
      <c r="G279" s="835" t="s">
        <v>3496</v>
      </c>
      <c r="H279" s="835" t="s">
        <v>3497</v>
      </c>
      <c r="I279" s="849">
        <v>1040</v>
      </c>
      <c r="J279" s="849">
        <v>1</v>
      </c>
      <c r="K279" s="850">
        <v>1040</v>
      </c>
    </row>
    <row r="280" spans="1:11" ht="14.4" customHeight="1" x14ac:dyDescent="0.3">
      <c r="A280" s="831" t="s">
        <v>584</v>
      </c>
      <c r="B280" s="832" t="s">
        <v>585</v>
      </c>
      <c r="C280" s="835" t="s">
        <v>605</v>
      </c>
      <c r="D280" s="863" t="s">
        <v>606</v>
      </c>
      <c r="E280" s="835" t="s">
        <v>3430</v>
      </c>
      <c r="F280" s="863" t="s">
        <v>3431</v>
      </c>
      <c r="G280" s="835" t="s">
        <v>3498</v>
      </c>
      <c r="H280" s="835" t="s">
        <v>3499</v>
      </c>
      <c r="I280" s="849">
        <v>3060</v>
      </c>
      <c r="J280" s="849">
        <v>1</v>
      </c>
      <c r="K280" s="850">
        <v>3060</v>
      </c>
    </row>
    <row r="281" spans="1:11" ht="14.4" customHeight="1" x14ac:dyDescent="0.3">
      <c r="A281" s="831" t="s">
        <v>584</v>
      </c>
      <c r="B281" s="832" t="s">
        <v>585</v>
      </c>
      <c r="C281" s="835" t="s">
        <v>605</v>
      </c>
      <c r="D281" s="863" t="s">
        <v>606</v>
      </c>
      <c r="E281" s="835" t="s">
        <v>3430</v>
      </c>
      <c r="F281" s="863" t="s">
        <v>3431</v>
      </c>
      <c r="G281" s="835" t="s">
        <v>3500</v>
      </c>
      <c r="H281" s="835" t="s">
        <v>3501</v>
      </c>
      <c r="I281" s="849">
        <v>1092.5</v>
      </c>
      <c r="J281" s="849">
        <v>6</v>
      </c>
      <c r="K281" s="850">
        <v>6555</v>
      </c>
    </row>
    <row r="282" spans="1:11" ht="14.4" customHeight="1" x14ac:dyDescent="0.3">
      <c r="A282" s="831" t="s">
        <v>584</v>
      </c>
      <c r="B282" s="832" t="s">
        <v>585</v>
      </c>
      <c r="C282" s="835" t="s">
        <v>605</v>
      </c>
      <c r="D282" s="863" t="s">
        <v>606</v>
      </c>
      <c r="E282" s="835" t="s">
        <v>3430</v>
      </c>
      <c r="F282" s="863" t="s">
        <v>3431</v>
      </c>
      <c r="G282" s="835" t="s">
        <v>3502</v>
      </c>
      <c r="H282" s="835" t="s">
        <v>3503</v>
      </c>
      <c r="I282" s="849">
        <v>1092.5</v>
      </c>
      <c r="J282" s="849">
        <v>6</v>
      </c>
      <c r="K282" s="850">
        <v>6555</v>
      </c>
    </row>
    <row r="283" spans="1:11" ht="14.4" customHeight="1" x14ac:dyDescent="0.3">
      <c r="A283" s="831" t="s">
        <v>584</v>
      </c>
      <c r="B283" s="832" t="s">
        <v>585</v>
      </c>
      <c r="C283" s="835" t="s">
        <v>605</v>
      </c>
      <c r="D283" s="863" t="s">
        <v>606</v>
      </c>
      <c r="E283" s="835" t="s">
        <v>3430</v>
      </c>
      <c r="F283" s="863" t="s">
        <v>3431</v>
      </c>
      <c r="G283" s="835" t="s">
        <v>3504</v>
      </c>
      <c r="H283" s="835" t="s">
        <v>3505</v>
      </c>
      <c r="I283" s="849">
        <v>1092.4324951171875</v>
      </c>
      <c r="J283" s="849">
        <v>6</v>
      </c>
      <c r="K283" s="850">
        <v>6554.72998046875</v>
      </c>
    </row>
    <row r="284" spans="1:11" ht="14.4" customHeight="1" x14ac:dyDescent="0.3">
      <c r="A284" s="831" t="s">
        <v>584</v>
      </c>
      <c r="B284" s="832" t="s">
        <v>585</v>
      </c>
      <c r="C284" s="835" t="s">
        <v>605</v>
      </c>
      <c r="D284" s="863" t="s">
        <v>606</v>
      </c>
      <c r="E284" s="835" t="s">
        <v>3430</v>
      </c>
      <c r="F284" s="863" t="s">
        <v>3431</v>
      </c>
      <c r="G284" s="835" t="s">
        <v>3506</v>
      </c>
      <c r="H284" s="835" t="s">
        <v>3507</v>
      </c>
      <c r="I284" s="849">
        <v>2616</v>
      </c>
      <c r="J284" s="849">
        <v>1</v>
      </c>
      <c r="K284" s="850">
        <v>2616</v>
      </c>
    </row>
    <row r="285" spans="1:11" ht="14.4" customHeight="1" x14ac:dyDescent="0.3">
      <c r="A285" s="831" t="s">
        <v>584</v>
      </c>
      <c r="B285" s="832" t="s">
        <v>585</v>
      </c>
      <c r="C285" s="835" t="s">
        <v>605</v>
      </c>
      <c r="D285" s="863" t="s">
        <v>606</v>
      </c>
      <c r="E285" s="835" t="s">
        <v>3430</v>
      </c>
      <c r="F285" s="863" t="s">
        <v>3431</v>
      </c>
      <c r="G285" s="835" t="s">
        <v>3508</v>
      </c>
      <c r="H285" s="835" t="s">
        <v>3509</v>
      </c>
      <c r="I285" s="849">
        <v>2616</v>
      </c>
      <c r="J285" s="849">
        <v>3</v>
      </c>
      <c r="K285" s="850">
        <v>7847.990234375</v>
      </c>
    </row>
    <row r="286" spans="1:11" ht="14.4" customHeight="1" x14ac:dyDescent="0.3">
      <c r="A286" s="831" t="s">
        <v>584</v>
      </c>
      <c r="B286" s="832" t="s">
        <v>585</v>
      </c>
      <c r="C286" s="835" t="s">
        <v>605</v>
      </c>
      <c r="D286" s="863" t="s">
        <v>606</v>
      </c>
      <c r="E286" s="835" t="s">
        <v>3430</v>
      </c>
      <c r="F286" s="863" t="s">
        <v>3431</v>
      </c>
      <c r="G286" s="835" t="s">
        <v>3510</v>
      </c>
      <c r="H286" s="835" t="s">
        <v>3511</v>
      </c>
      <c r="I286" s="849">
        <v>2616</v>
      </c>
      <c r="J286" s="849">
        <v>1</v>
      </c>
      <c r="K286" s="850">
        <v>2616</v>
      </c>
    </row>
    <row r="287" spans="1:11" ht="14.4" customHeight="1" x14ac:dyDescent="0.3">
      <c r="A287" s="831" t="s">
        <v>584</v>
      </c>
      <c r="B287" s="832" t="s">
        <v>585</v>
      </c>
      <c r="C287" s="835" t="s">
        <v>605</v>
      </c>
      <c r="D287" s="863" t="s">
        <v>606</v>
      </c>
      <c r="E287" s="835" t="s">
        <v>3512</v>
      </c>
      <c r="F287" s="863" t="s">
        <v>3513</v>
      </c>
      <c r="G287" s="835" t="s">
        <v>3514</v>
      </c>
      <c r="H287" s="835" t="s">
        <v>3515</v>
      </c>
      <c r="I287" s="849">
        <v>74.919998168945313</v>
      </c>
      <c r="J287" s="849">
        <v>10</v>
      </c>
      <c r="K287" s="850">
        <v>749.21002197265625</v>
      </c>
    </row>
    <row r="288" spans="1:11" ht="14.4" customHeight="1" x14ac:dyDescent="0.3">
      <c r="A288" s="831" t="s">
        <v>584</v>
      </c>
      <c r="B288" s="832" t="s">
        <v>585</v>
      </c>
      <c r="C288" s="835" t="s">
        <v>605</v>
      </c>
      <c r="D288" s="863" t="s">
        <v>606</v>
      </c>
      <c r="E288" s="835" t="s">
        <v>3516</v>
      </c>
      <c r="F288" s="863" t="s">
        <v>3517</v>
      </c>
      <c r="G288" s="835" t="s">
        <v>3518</v>
      </c>
      <c r="H288" s="835" t="s">
        <v>3519</v>
      </c>
      <c r="I288" s="849">
        <v>3605.800048828125</v>
      </c>
      <c r="J288" s="849">
        <v>7</v>
      </c>
      <c r="K288" s="850">
        <v>25240.600341796875</v>
      </c>
    </row>
    <row r="289" spans="1:11" ht="14.4" customHeight="1" x14ac:dyDescent="0.3">
      <c r="A289" s="831" t="s">
        <v>584</v>
      </c>
      <c r="B289" s="832" t="s">
        <v>585</v>
      </c>
      <c r="C289" s="835" t="s">
        <v>605</v>
      </c>
      <c r="D289" s="863" t="s">
        <v>606</v>
      </c>
      <c r="E289" s="835" t="s">
        <v>3516</v>
      </c>
      <c r="F289" s="863" t="s">
        <v>3517</v>
      </c>
      <c r="G289" s="835" t="s">
        <v>3520</v>
      </c>
      <c r="H289" s="835" t="s">
        <v>3521</v>
      </c>
      <c r="I289" s="849">
        <v>3085.5</v>
      </c>
      <c r="J289" s="849">
        <v>1</v>
      </c>
      <c r="K289" s="850">
        <v>3085.5</v>
      </c>
    </row>
    <row r="290" spans="1:11" ht="14.4" customHeight="1" x14ac:dyDescent="0.3">
      <c r="A290" s="831" t="s">
        <v>584</v>
      </c>
      <c r="B290" s="832" t="s">
        <v>585</v>
      </c>
      <c r="C290" s="835" t="s">
        <v>605</v>
      </c>
      <c r="D290" s="863" t="s">
        <v>606</v>
      </c>
      <c r="E290" s="835" t="s">
        <v>3516</v>
      </c>
      <c r="F290" s="863" t="s">
        <v>3517</v>
      </c>
      <c r="G290" s="835" t="s">
        <v>3522</v>
      </c>
      <c r="H290" s="835" t="s">
        <v>3523</v>
      </c>
      <c r="I290" s="849">
        <v>48795.671875</v>
      </c>
      <c r="J290" s="849">
        <v>1</v>
      </c>
      <c r="K290" s="850">
        <v>48795.671875</v>
      </c>
    </row>
    <row r="291" spans="1:11" ht="14.4" customHeight="1" x14ac:dyDescent="0.3">
      <c r="A291" s="831" t="s">
        <v>584</v>
      </c>
      <c r="B291" s="832" t="s">
        <v>585</v>
      </c>
      <c r="C291" s="835" t="s">
        <v>605</v>
      </c>
      <c r="D291" s="863" t="s">
        <v>606</v>
      </c>
      <c r="E291" s="835" t="s">
        <v>3516</v>
      </c>
      <c r="F291" s="863" t="s">
        <v>3517</v>
      </c>
      <c r="G291" s="835" t="s">
        <v>3524</v>
      </c>
      <c r="H291" s="835" t="s">
        <v>3525</v>
      </c>
      <c r="I291" s="849">
        <v>30250</v>
      </c>
      <c r="J291" s="849">
        <v>1</v>
      </c>
      <c r="K291" s="850">
        <v>30250</v>
      </c>
    </row>
    <row r="292" spans="1:11" ht="14.4" customHeight="1" x14ac:dyDescent="0.3">
      <c r="A292" s="831" t="s">
        <v>584</v>
      </c>
      <c r="B292" s="832" t="s">
        <v>585</v>
      </c>
      <c r="C292" s="835" t="s">
        <v>605</v>
      </c>
      <c r="D292" s="863" t="s">
        <v>606</v>
      </c>
      <c r="E292" s="835" t="s">
        <v>3516</v>
      </c>
      <c r="F292" s="863" t="s">
        <v>3517</v>
      </c>
      <c r="G292" s="835" t="s">
        <v>3526</v>
      </c>
      <c r="H292" s="835" t="s">
        <v>3527</v>
      </c>
      <c r="I292" s="849">
        <v>9350.4697265625</v>
      </c>
      <c r="J292" s="849">
        <v>3</v>
      </c>
      <c r="K292" s="850">
        <v>28051.41015625</v>
      </c>
    </row>
    <row r="293" spans="1:11" ht="14.4" customHeight="1" x14ac:dyDescent="0.3">
      <c r="A293" s="831" t="s">
        <v>584</v>
      </c>
      <c r="B293" s="832" t="s">
        <v>585</v>
      </c>
      <c r="C293" s="835" t="s">
        <v>3005</v>
      </c>
      <c r="D293" s="863" t="s">
        <v>3006</v>
      </c>
      <c r="E293" s="835" t="s">
        <v>3074</v>
      </c>
      <c r="F293" s="863" t="s">
        <v>3075</v>
      </c>
      <c r="G293" s="835" t="s">
        <v>3298</v>
      </c>
      <c r="H293" s="835" t="s">
        <v>3299</v>
      </c>
      <c r="I293" s="849">
        <v>22.870000839233398</v>
      </c>
      <c r="J293" s="849">
        <v>60</v>
      </c>
      <c r="K293" s="850">
        <v>1372.1400146484375</v>
      </c>
    </row>
    <row r="294" spans="1:11" ht="14.4" customHeight="1" x14ac:dyDescent="0.3">
      <c r="A294" s="831" t="s">
        <v>584</v>
      </c>
      <c r="B294" s="832" t="s">
        <v>585</v>
      </c>
      <c r="C294" s="835" t="s">
        <v>3005</v>
      </c>
      <c r="D294" s="863" t="s">
        <v>3006</v>
      </c>
      <c r="E294" s="835" t="s">
        <v>3074</v>
      </c>
      <c r="F294" s="863" t="s">
        <v>3075</v>
      </c>
      <c r="G294" s="835" t="s">
        <v>3528</v>
      </c>
      <c r="H294" s="835" t="s">
        <v>3529</v>
      </c>
      <c r="I294" s="849">
        <v>22.870000839233398</v>
      </c>
      <c r="J294" s="849">
        <v>72</v>
      </c>
      <c r="K294" s="850">
        <v>1646.5699462890625</v>
      </c>
    </row>
    <row r="295" spans="1:11" ht="14.4" customHeight="1" x14ac:dyDescent="0.3">
      <c r="A295" s="831" t="s">
        <v>584</v>
      </c>
      <c r="B295" s="832" t="s">
        <v>585</v>
      </c>
      <c r="C295" s="835" t="s">
        <v>3005</v>
      </c>
      <c r="D295" s="863" t="s">
        <v>3006</v>
      </c>
      <c r="E295" s="835" t="s">
        <v>3074</v>
      </c>
      <c r="F295" s="863" t="s">
        <v>3075</v>
      </c>
      <c r="G295" s="835" t="s">
        <v>3530</v>
      </c>
      <c r="H295" s="835" t="s">
        <v>3531</v>
      </c>
      <c r="I295" s="849">
        <v>22.870000839233398</v>
      </c>
      <c r="J295" s="849">
        <v>24</v>
      </c>
      <c r="K295" s="850">
        <v>548.8599853515625</v>
      </c>
    </row>
    <row r="296" spans="1:11" ht="14.4" customHeight="1" x14ac:dyDescent="0.3">
      <c r="A296" s="831" t="s">
        <v>584</v>
      </c>
      <c r="B296" s="832" t="s">
        <v>585</v>
      </c>
      <c r="C296" s="835" t="s">
        <v>3005</v>
      </c>
      <c r="D296" s="863" t="s">
        <v>3006</v>
      </c>
      <c r="E296" s="835" t="s">
        <v>3074</v>
      </c>
      <c r="F296" s="863" t="s">
        <v>3075</v>
      </c>
      <c r="G296" s="835" t="s">
        <v>3300</v>
      </c>
      <c r="H296" s="835" t="s">
        <v>3532</v>
      </c>
      <c r="I296" s="849">
        <v>22.870000839233398</v>
      </c>
      <c r="J296" s="849">
        <v>36</v>
      </c>
      <c r="K296" s="850">
        <v>823.32000732421875</v>
      </c>
    </row>
    <row r="297" spans="1:11" ht="14.4" customHeight="1" x14ac:dyDescent="0.3">
      <c r="A297" s="831" t="s">
        <v>584</v>
      </c>
      <c r="B297" s="832" t="s">
        <v>585</v>
      </c>
      <c r="C297" s="835" t="s">
        <v>3005</v>
      </c>
      <c r="D297" s="863" t="s">
        <v>3006</v>
      </c>
      <c r="E297" s="835" t="s">
        <v>3074</v>
      </c>
      <c r="F297" s="863" t="s">
        <v>3075</v>
      </c>
      <c r="G297" s="835" t="s">
        <v>3302</v>
      </c>
      <c r="H297" s="835" t="s">
        <v>3533</v>
      </c>
      <c r="I297" s="849">
        <v>22.870000839233398</v>
      </c>
      <c r="J297" s="849">
        <v>36</v>
      </c>
      <c r="K297" s="850">
        <v>823.280029296875</v>
      </c>
    </row>
    <row r="298" spans="1:11" ht="14.4" customHeight="1" x14ac:dyDescent="0.3">
      <c r="A298" s="831" t="s">
        <v>584</v>
      </c>
      <c r="B298" s="832" t="s">
        <v>585</v>
      </c>
      <c r="C298" s="835" t="s">
        <v>608</v>
      </c>
      <c r="D298" s="863" t="s">
        <v>609</v>
      </c>
      <c r="E298" s="835" t="s">
        <v>3534</v>
      </c>
      <c r="F298" s="863" t="s">
        <v>3535</v>
      </c>
      <c r="G298" s="835" t="s">
        <v>3536</v>
      </c>
      <c r="H298" s="835" t="s">
        <v>3537</v>
      </c>
      <c r="I298" s="849">
        <v>53227.8984375</v>
      </c>
      <c r="J298" s="849">
        <v>2</v>
      </c>
      <c r="K298" s="850">
        <v>106455.796875</v>
      </c>
    </row>
    <row r="299" spans="1:11" ht="14.4" customHeight="1" x14ac:dyDescent="0.3">
      <c r="A299" s="831" t="s">
        <v>584</v>
      </c>
      <c r="B299" s="832" t="s">
        <v>585</v>
      </c>
      <c r="C299" s="835" t="s">
        <v>608</v>
      </c>
      <c r="D299" s="863" t="s">
        <v>609</v>
      </c>
      <c r="E299" s="835" t="s">
        <v>3534</v>
      </c>
      <c r="F299" s="863" t="s">
        <v>3535</v>
      </c>
      <c r="G299" s="835" t="s">
        <v>3538</v>
      </c>
      <c r="H299" s="835" t="s">
        <v>3539</v>
      </c>
      <c r="I299" s="849">
        <v>5868.25</v>
      </c>
      <c r="J299" s="849">
        <v>3</v>
      </c>
      <c r="K299" s="850">
        <v>17605</v>
      </c>
    </row>
    <row r="300" spans="1:11" ht="14.4" customHeight="1" x14ac:dyDescent="0.3">
      <c r="A300" s="831" t="s">
        <v>584</v>
      </c>
      <c r="B300" s="832" t="s">
        <v>585</v>
      </c>
      <c r="C300" s="835" t="s">
        <v>608</v>
      </c>
      <c r="D300" s="863" t="s">
        <v>609</v>
      </c>
      <c r="E300" s="835" t="s">
        <v>3074</v>
      </c>
      <c r="F300" s="863" t="s">
        <v>3075</v>
      </c>
      <c r="G300" s="835" t="s">
        <v>3540</v>
      </c>
      <c r="H300" s="835" t="s">
        <v>3541</v>
      </c>
      <c r="I300" s="849">
        <v>2.3599998950958252</v>
      </c>
      <c r="J300" s="849">
        <v>100</v>
      </c>
      <c r="K300" s="850">
        <v>236</v>
      </c>
    </row>
    <row r="301" spans="1:11" ht="14.4" customHeight="1" x14ac:dyDescent="0.3">
      <c r="A301" s="831" t="s">
        <v>584</v>
      </c>
      <c r="B301" s="832" t="s">
        <v>585</v>
      </c>
      <c r="C301" s="835" t="s">
        <v>608</v>
      </c>
      <c r="D301" s="863" t="s">
        <v>609</v>
      </c>
      <c r="E301" s="835" t="s">
        <v>3074</v>
      </c>
      <c r="F301" s="863" t="s">
        <v>3075</v>
      </c>
      <c r="G301" s="835" t="s">
        <v>3242</v>
      </c>
      <c r="H301" s="835" t="s">
        <v>3243</v>
      </c>
      <c r="I301" s="849">
        <v>641.29998779296875</v>
      </c>
      <c r="J301" s="849">
        <v>5</v>
      </c>
      <c r="K301" s="850">
        <v>3206.5</v>
      </c>
    </row>
    <row r="302" spans="1:11" ht="14.4" customHeight="1" x14ac:dyDescent="0.3">
      <c r="A302" s="831" t="s">
        <v>584</v>
      </c>
      <c r="B302" s="832" t="s">
        <v>585</v>
      </c>
      <c r="C302" s="835" t="s">
        <v>608</v>
      </c>
      <c r="D302" s="863" t="s">
        <v>609</v>
      </c>
      <c r="E302" s="835" t="s">
        <v>3074</v>
      </c>
      <c r="F302" s="863" t="s">
        <v>3075</v>
      </c>
      <c r="G302" s="835" t="s">
        <v>3542</v>
      </c>
      <c r="H302" s="835" t="s">
        <v>3543</v>
      </c>
      <c r="I302" s="849">
        <v>971.57000732421875</v>
      </c>
      <c r="J302" s="849">
        <v>5</v>
      </c>
      <c r="K302" s="850">
        <v>4857.83984375</v>
      </c>
    </row>
    <row r="303" spans="1:11" ht="14.4" customHeight="1" x14ac:dyDescent="0.3">
      <c r="A303" s="831" t="s">
        <v>584</v>
      </c>
      <c r="B303" s="832" t="s">
        <v>585</v>
      </c>
      <c r="C303" s="835" t="s">
        <v>608</v>
      </c>
      <c r="D303" s="863" t="s">
        <v>609</v>
      </c>
      <c r="E303" s="835" t="s">
        <v>3074</v>
      </c>
      <c r="F303" s="863" t="s">
        <v>3075</v>
      </c>
      <c r="G303" s="835" t="s">
        <v>3544</v>
      </c>
      <c r="H303" s="835" t="s">
        <v>3545</v>
      </c>
      <c r="I303" s="849">
        <v>6343</v>
      </c>
      <c r="J303" s="849">
        <v>4</v>
      </c>
      <c r="K303" s="850">
        <v>25371.990234375</v>
      </c>
    </row>
    <row r="304" spans="1:11" ht="14.4" customHeight="1" x14ac:dyDescent="0.3">
      <c r="A304" s="831" t="s">
        <v>584</v>
      </c>
      <c r="B304" s="832" t="s">
        <v>585</v>
      </c>
      <c r="C304" s="835" t="s">
        <v>608</v>
      </c>
      <c r="D304" s="863" t="s">
        <v>609</v>
      </c>
      <c r="E304" s="835" t="s">
        <v>3074</v>
      </c>
      <c r="F304" s="863" t="s">
        <v>3075</v>
      </c>
      <c r="G304" s="835" t="s">
        <v>3546</v>
      </c>
      <c r="H304" s="835" t="s">
        <v>3547</v>
      </c>
      <c r="I304" s="849">
        <v>7.1599998474121094</v>
      </c>
      <c r="J304" s="849">
        <v>200</v>
      </c>
      <c r="K304" s="850">
        <v>1431.4100341796875</v>
      </c>
    </row>
    <row r="305" spans="1:11" ht="14.4" customHeight="1" x14ac:dyDescent="0.3">
      <c r="A305" s="831" t="s">
        <v>584</v>
      </c>
      <c r="B305" s="832" t="s">
        <v>585</v>
      </c>
      <c r="C305" s="835" t="s">
        <v>608</v>
      </c>
      <c r="D305" s="863" t="s">
        <v>609</v>
      </c>
      <c r="E305" s="835" t="s">
        <v>3074</v>
      </c>
      <c r="F305" s="863" t="s">
        <v>3075</v>
      </c>
      <c r="G305" s="835" t="s">
        <v>3148</v>
      </c>
      <c r="H305" s="835" t="s">
        <v>3149</v>
      </c>
      <c r="I305" s="849">
        <v>1.559999942779541</v>
      </c>
      <c r="J305" s="849">
        <v>100</v>
      </c>
      <c r="K305" s="850">
        <v>156</v>
      </c>
    </row>
    <row r="306" spans="1:11" ht="14.4" customHeight="1" x14ac:dyDescent="0.3">
      <c r="A306" s="831" t="s">
        <v>584</v>
      </c>
      <c r="B306" s="832" t="s">
        <v>585</v>
      </c>
      <c r="C306" s="835" t="s">
        <v>608</v>
      </c>
      <c r="D306" s="863" t="s">
        <v>609</v>
      </c>
      <c r="E306" s="835" t="s">
        <v>3548</v>
      </c>
      <c r="F306" s="863" t="s">
        <v>3549</v>
      </c>
      <c r="G306" s="835" t="s">
        <v>3550</v>
      </c>
      <c r="H306" s="835" t="s">
        <v>3551</v>
      </c>
      <c r="I306" s="849">
        <v>631.3499755859375</v>
      </c>
      <c r="J306" s="849">
        <v>60</v>
      </c>
      <c r="K306" s="850">
        <v>37881.0009765625</v>
      </c>
    </row>
    <row r="307" spans="1:11" ht="14.4" customHeight="1" x14ac:dyDescent="0.3">
      <c r="A307" s="831" t="s">
        <v>584</v>
      </c>
      <c r="B307" s="832" t="s">
        <v>585</v>
      </c>
      <c r="C307" s="835" t="s">
        <v>608</v>
      </c>
      <c r="D307" s="863" t="s">
        <v>609</v>
      </c>
      <c r="E307" s="835" t="s">
        <v>3548</v>
      </c>
      <c r="F307" s="863" t="s">
        <v>3549</v>
      </c>
      <c r="G307" s="835" t="s">
        <v>3552</v>
      </c>
      <c r="H307" s="835" t="s">
        <v>3553</v>
      </c>
      <c r="I307" s="849">
        <v>631.3499755859375</v>
      </c>
      <c r="J307" s="849">
        <v>72</v>
      </c>
      <c r="K307" s="850">
        <v>45457.201171875</v>
      </c>
    </row>
    <row r="308" spans="1:11" ht="14.4" customHeight="1" x14ac:dyDescent="0.3">
      <c r="A308" s="831" t="s">
        <v>584</v>
      </c>
      <c r="B308" s="832" t="s">
        <v>585</v>
      </c>
      <c r="C308" s="835" t="s">
        <v>608</v>
      </c>
      <c r="D308" s="863" t="s">
        <v>609</v>
      </c>
      <c r="E308" s="835" t="s">
        <v>3218</v>
      </c>
      <c r="F308" s="863" t="s">
        <v>3219</v>
      </c>
      <c r="G308" s="835" t="s">
        <v>3380</v>
      </c>
      <c r="H308" s="835" t="s">
        <v>3381</v>
      </c>
      <c r="I308" s="849">
        <v>258.51998901367188</v>
      </c>
      <c r="J308" s="849">
        <v>5</v>
      </c>
      <c r="K308" s="850">
        <v>1292.5799560546875</v>
      </c>
    </row>
    <row r="309" spans="1:11" ht="14.4" customHeight="1" x14ac:dyDescent="0.3">
      <c r="A309" s="831" t="s">
        <v>584</v>
      </c>
      <c r="B309" s="832" t="s">
        <v>585</v>
      </c>
      <c r="C309" s="835" t="s">
        <v>608</v>
      </c>
      <c r="D309" s="863" t="s">
        <v>609</v>
      </c>
      <c r="E309" s="835" t="s">
        <v>3218</v>
      </c>
      <c r="F309" s="863" t="s">
        <v>3219</v>
      </c>
      <c r="G309" s="835" t="s">
        <v>3554</v>
      </c>
      <c r="H309" s="835" t="s">
        <v>3555</v>
      </c>
      <c r="I309" s="849">
        <v>258.51998901367188</v>
      </c>
      <c r="J309" s="849">
        <v>5</v>
      </c>
      <c r="K309" s="850">
        <v>1292.5799560546875</v>
      </c>
    </row>
    <row r="310" spans="1:11" ht="14.4" customHeight="1" x14ac:dyDescent="0.3">
      <c r="A310" s="831" t="s">
        <v>584</v>
      </c>
      <c r="B310" s="832" t="s">
        <v>585</v>
      </c>
      <c r="C310" s="835" t="s">
        <v>608</v>
      </c>
      <c r="D310" s="863" t="s">
        <v>609</v>
      </c>
      <c r="E310" s="835" t="s">
        <v>3218</v>
      </c>
      <c r="F310" s="863" t="s">
        <v>3219</v>
      </c>
      <c r="G310" s="835" t="s">
        <v>3386</v>
      </c>
      <c r="H310" s="835" t="s">
        <v>3387</v>
      </c>
      <c r="I310" s="849">
        <v>145.19999694824219</v>
      </c>
      <c r="J310" s="849">
        <v>25</v>
      </c>
      <c r="K310" s="850">
        <v>3630.010009765625</v>
      </c>
    </row>
    <row r="311" spans="1:11" ht="14.4" customHeight="1" x14ac:dyDescent="0.3">
      <c r="A311" s="831" t="s">
        <v>584</v>
      </c>
      <c r="B311" s="832" t="s">
        <v>585</v>
      </c>
      <c r="C311" s="835" t="s">
        <v>608</v>
      </c>
      <c r="D311" s="863" t="s">
        <v>609</v>
      </c>
      <c r="E311" s="835" t="s">
        <v>3218</v>
      </c>
      <c r="F311" s="863" t="s">
        <v>3219</v>
      </c>
      <c r="G311" s="835" t="s">
        <v>3400</v>
      </c>
      <c r="H311" s="835" t="s">
        <v>3401</v>
      </c>
      <c r="I311" s="849">
        <v>344.85000610351563</v>
      </c>
      <c r="J311" s="849">
        <v>10</v>
      </c>
      <c r="K311" s="850">
        <v>3448.5</v>
      </c>
    </row>
    <row r="312" spans="1:11" ht="14.4" customHeight="1" x14ac:dyDescent="0.3">
      <c r="A312" s="831" t="s">
        <v>584</v>
      </c>
      <c r="B312" s="832" t="s">
        <v>585</v>
      </c>
      <c r="C312" s="835" t="s">
        <v>608</v>
      </c>
      <c r="D312" s="863" t="s">
        <v>609</v>
      </c>
      <c r="E312" s="835" t="s">
        <v>3430</v>
      </c>
      <c r="F312" s="863" t="s">
        <v>3431</v>
      </c>
      <c r="G312" s="835" t="s">
        <v>3432</v>
      </c>
      <c r="H312" s="835" t="s">
        <v>3433</v>
      </c>
      <c r="I312" s="849">
        <v>1035</v>
      </c>
      <c r="J312" s="849">
        <v>2</v>
      </c>
      <c r="K312" s="850">
        <v>2070</v>
      </c>
    </row>
    <row r="313" spans="1:11" ht="14.4" customHeight="1" x14ac:dyDescent="0.3">
      <c r="A313" s="831" t="s">
        <v>584</v>
      </c>
      <c r="B313" s="832" t="s">
        <v>585</v>
      </c>
      <c r="C313" s="835" t="s">
        <v>608</v>
      </c>
      <c r="D313" s="863" t="s">
        <v>609</v>
      </c>
      <c r="E313" s="835" t="s">
        <v>3430</v>
      </c>
      <c r="F313" s="863" t="s">
        <v>3431</v>
      </c>
      <c r="G313" s="835" t="s">
        <v>3470</v>
      </c>
      <c r="H313" s="835" t="s">
        <v>3471</v>
      </c>
      <c r="I313" s="849">
        <v>1076.9000244140625</v>
      </c>
      <c r="J313" s="849">
        <v>9</v>
      </c>
      <c r="K313" s="850">
        <v>9692.099853515625</v>
      </c>
    </row>
    <row r="314" spans="1:11" ht="14.4" customHeight="1" x14ac:dyDescent="0.3">
      <c r="A314" s="831" t="s">
        <v>584</v>
      </c>
      <c r="B314" s="832" t="s">
        <v>585</v>
      </c>
      <c r="C314" s="835" t="s">
        <v>608</v>
      </c>
      <c r="D314" s="863" t="s">
        <v>609</v>
      </c>
      <c r="E314" s="835" t="s">
        <v>3430</v>
      </c>
      <c r="F314" s="863" t="s">
        <v>3431</v>
      </c>
      <c r="G314" s="835" t="s">
        <v>3556</v>
      </c>
      <c r="H314" s="835" t="s">
        <v>3557</v>
      </c>
      <c r="I314" s="849">
        <v>1495</v>
      </c>
      <c r="J314" s="849">
        <v>1</v>
      </c>
      <c r="K314" s="850">
        <v>1495</v>
      </c>
    </row>
    <row r="315" spans="1:11" ht="14.4" customHeight="1" x14ac:dyDescent="0.3">
      <c r="A315" s="831" t="s">
        <v>584</v>
      </c>
      <c r="B315" s="832" t="s">
        <v>585</v>
      </c>
      <c r="C315" s="835" t="s">
        <v>608</v>
      </c>
      <c r="D315" s="863" t="s">
        <v>609</v>
      </c>
      <c r="E315" s="835" t="s">
        <v>3430</v>
      </c>
      <c r="F315" s="863" t="s">
        <v>3431</v>
      </c>
      <c r="G315" s="835" t="s">
        <v>3488</v>
      </c>
      <c r="H315" s="835" t="s">
        <v>3489</v>
      </c>
      <c r="I315" s="849">
        <v>1495</v>
      </c>
      <c r="J315" s="849">
        <v>1</v>
      </c>
      <c r="K315" s="850">
        <v>1495</v>
      </c>
    </row>
    <row r="316" spans="1:11" ht="14.4" customHeight="1" x14ac:dyDescent="0.3">
      <c r="A316" s="831" t="s">
        <v>584</v>
      </c>
      <c r="B316" s="832" t="s">
        <v>585</v>
      </c>
      <c r="C316" s="835" t="s">
        <v>608</v>
      </c>
      <c r="D316" s="863" t="s">
        <v>609</v>
      </c>
      <c r="E316" s="835" t="s">
        <v>3430</v>
      </c>
      <c r="F316" s="863" t="s">
        <v>3431</v>
      </c>
      <c r="G316" s="835" t="s">
        <v>3490</v>
      </c>
      <c r="H316" s="835" t="s">
        <v>3491</v>
      </c>
      <c r="I316" s="849">
        <v>1495</v>
      </c>
      <c r="J316" s="849">
        <v>1</v>
      </c>
      <c r="K316" s="850">
        <v>1495</v>
      </c>
    </row>
    <row r="317" spans="1:11" ht="14.4" customHeight="1" x14ac:dyDescent="0.3">
      <c r="A317" s="831" t="s">
        <v>584</v>
      </c>
      <c r="B317" s="832" t="s">
        <v>585</v>
      </c>
      <c r="C317" s="835" t="s">
        <v>608</v>
      </c>
      <c r="D317" s="863" t="s">
        <v>609</v>
      </c>
      <c r="E317" s="835" t="s">
        <v>3430</v>
      </c>
      <c r="F317" s="863" t="s">
        <v>3431</v>
      </c>
      <c r="G317" s="835" t="s">
        <v>3496</v>
      </c>
      <c r="H317" s="835" t="s">
        <v>3497</v>
      </c>
      <c r="I317" s="849">
        <v>1040.010009765625</v>
      </c>
      <c r="J317" s="849">
        <v>2</v>
      </c>
      <c r="K317" s="850">
        <v>2080.010009765625</v>
      </c>
    </row>
    <row r="318" spans="1:11" ht="14.4" customHeight="1" x14ac:dyDescent="0.3">
      <c r="A318" s="831" t="s">
        <v>584</v>
      </c>
      <c r="B318" s="832" t="s">
        <v>585</v>
      </c>
      <c r="C318" s="835" t="s">
        <v>608</v>
      </c>
      <c r="D318" s="863" t="s">
        <v>609</v>
      </c>
      <c r="E318" s="835" t="s">
        <v>3516</v>
      </c>
      <c r="F318" s="863" t="s">
        <v>3517</v>
      </c>
      <c r="G318" s="835" t="s">
        <v>3558</v>
      </c>
      <c r="H318" s="835" t="s">
        <v>3559</v>
      </c>
      <c r="I318" s="849">
        <v>4730.7998046875</v>
      </c>
      <c r="J318" s="849">
        <v>1</v>
      </c>
      <c r="K318" s="850">
        <v>4730.7998046875</v>
      </c>
    </row>
    <row r="319" spans="1:11" ht="14.4" customHeight="1" x14ac:dyDescent="0.3">
      <c r="A319" s="831" t="s">
        <v>584</v>
      </c>
      <c r="B319" s="832" t="s">
        <v>585</v>
      </c>
      <c r="C319" s="835" t="s">
        <v>608</v>
      </c>
      <c r="D319" s="863" t="s">
        <v>609</v>
      </c>
      <c r="E319" s="835" t="s">
        <v>3516</v>
      </c>
      <c r="F319" s="863" t="s">
        <v>3517</v>
      </c>
      <c r="G319" s="835" t="s">
        <v>3560</v>
      </c>
      <c r="H319" s="835" t="s">
        <v>3561</v>
      </c>
      <c r="I319" s="849">
        <v>11225.7802734375</v>
      </c>
      <c r="J319" s="849">
        <v>1</v>
      </c>
      <c r="K319" s="850">
        <v>11225.7802734375</v>
      </c>
    </row>
    <row r="320" spans="1:11" ht="14.4" customHeight="1" x14ac:dyDescent="0.3">
      <c r="A320" s="831" t="s">
        <v>584</v>
      </c>
      <c r="B320" s="832" t="s">
        <v>585</v>
      </c>
      <c r="C320" s="835" t="s">
        <v>608</v>
      </c>
      <c r="D320" s="863" t="s">
        <v>609</v>
      </c>
      <c r="E320" s="835" t="s">
        <v>3516</v>
      </c>
      <c r="F320" s="863" t="s">
        <v>3517</v>
      </c>
      <c r="G320" s="835" t="s">
        <v>3562</v>
      </c>
      <c r="H320" s="835" t="s">
        <v>3563</v>
      </c>
      <c r="I320" s="849">
        <v>9989.759765625</v>
      </c>
      <c r="J320" s="849">
        <v>3</v>
      </c>
      <c r="K320" s="850">
        <v>29969.279296875</v>
      </c>
    </row>
    <row r="321" spans="1:11" ht="14.4" customHeight="1" x14ac:dyDescent="0.3">
      <c r="A321" s="831" t="s">
        <v>584</v>
      </c>
      <c r="B321" s="832" t="s">
        <v>585</v>
      </c>
      <c r="C321" s="835" t="s">
        <v>608</v>
      </c>
      <c r="D321" s="863" t="s">
        <v>609</v>
      </c>
      <c r="E321" s="835" t="s">
        <v>3516</v>
      </c>
      <c r="F321" s="863" t="s">
        <v>3517</v>
      </c>
      <c r="G321" s="835" t="s">
        <v>3564</v>
      </c>
      <c r="H321" s="835" t="s">
        <v>3565</v>
      </c>
      <c r="I321" s="849">
        <v>5009.5</v>
      </c>
      <c r="J321" s="849">
        <v>2</v>
      </c>
      <c r="K321" s="850">
        <v>25046</v>
      </c>
    </row>
    <row r="322" spans="1:11" ht="14.4" customHeight="1" x14ac:dyDescent="0.3">
      <c r="A322" s="831" t="s">
        <v>584</v>
      </c>
      <c r="B322" s="832" t="s">
        <v>585</v>
      </c>
      <c r="C322" s="835" t="s">
        <v>608</v>
      </c>
      <c r="D322" s="863" t="s">
        <v>609</v>
      </c>
      <c r="E322" s="835" t="s">
        <v>3516</v>
      </c>
      <c r="F322" s="863" t="s">
        <v>3517</v>
      </c>
      <c r="G322" s="835" t="s">
        <v>3566</v>
      </c>
      <c r="H322" s="835" t="s">
        <v>3567</v>
      </c>
      <c r="I322" s="849">
        <v>1493.8699951171875</v>
      </c>
      <c r="J322" s="849">
        <v>18</v>
      </c>
      <c r="K322" s="850">
        <v>26889.58984375</v>
      </c>
    </row>
    <row r="323" spans="1:11" ht="14.4" customHeight="1" thickBot="1" x14ac:dyDescent="0.35">
      <c r="A323" s="839" t="s">
        <v>584</v>
      </c>
      <c r="B323" s="840" t="s">
        <v>585</v>
      </c>
      <c r="C323" s="843" t="s">
        <v>608</v>
      </c>
      <c r="D323" s="864" t="s">
        <v>609</v>
      </c>
      <c r="E323" s="843" t="s">
        <v>3516</v>
      </c>
      <c r="F323" s="864" t="s">
        <v>3517</v>
      </c>
      <c r="G323" s="843" t="s">
        <v>3568</v>
      </c>
      <c r="H323" s="843" t="s">
        <v>3569</v>
      </c>
      <c r="I323" s="851">
        <v>3660.02001953125</v>
      </c>
      <c r="J323" s="851">
        <v>1</v>
      </c>
      <c r="K323" s="852">
        <v>3660.02001953125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63.923175000000001</v>
      </c>
      <c r="D6" s="491"/>
      <c r="E6" s="491"/>
      <c r="F6" s="490"/>
      <c r="G6" s="492">
        <f ca="1">SUM(Tabulka[05 h_vram])/2</f>
        <v>36459.85</v>
      </c>
      <c r="H6" s="491">
        <f ca="1">SUM(Tabulka[06 h_naduv])/2</f>
        <v>2571.8000000000002</v>
      </c>
      <c r="I6" s="491">
        <f ca="1">SUM(Tabulka[07 h_nadzk])/2</f>
        <v>1115.1300000000001</v>
      </c>
      <c r="J6" s="490">
        <f ca="1">SUM(Tabulka[08 h_oon])/2</f>
        <v>64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131580</v>
      </c>
      <c r="N6" s="491">
        <f ca="1">SUM(Tabulka[12 m_oc])/2</f>
        <v>131580</v>
      </c>
      <c r="O6" s="490">
        <f ca="1">SUM(Tabulka[13 m_sk])/2</f>
        <v>13281088</v>
      </c>
      <c r="P6" s="489">
        <f ca="1">SUM(Tabulka[14_vzsk])/2</f>
        <v>42820</v>
      </c>
      <c r="Q6" s="489">
        <f ca="1">SUM(Tabulka[15_vzpl])/2</f>
        <v>27968.230694037145</v>
      </c>
      <c r="R6" s="488">
        <f ca="1">IF(Q6=0,0,P6/Q6)</f>
        <v>1.531022840466246</v>
      </c>
      <c r="S6" s="487">
        <f ca="1">Q6-P6</f>
        <v>-14851.769305962855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19.048175000000001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10782.6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1740.3000000000002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6858651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17968.230694037145</v>
      </c>
      <c r="R8" s="471">
        <f ca="1">IF(Tabulka[[#This Row],[15_vzpl]]=0,"",Tabulka[[#This Row],[14_vzsk]]/Tabulka[[#This Row],[15_vzpl]])</f>
        <v>1.5193482577591599</v>
      </c>
      <c r="S8" s="470">
        <f ca="1">IF(Tabulka[[#This Row],[15_vzpl]]-Tabulka[[#This Row],[14_vzsk]]=0,"",Tabulka[[#This Row],[15_vzpl]]-Tabulka[[#This Row],[14_vzsk]])</f>
        <v>-9331.7693059628546</v>
      </c>
    </row>
    <row r="9" spans="1:19" x14ac:dyDescent="0.3">
      <c r="A9" s="469">
        <v>99</v>
      </c>
      <c r="B9" s="468" t="s">
        <v>3578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442723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17968.230694037145</v>
      </c>
      <c r="R9" s="471">
        <f ca="1">IF(Tabulka[[#This Row],[15_vzpl]]=0,"",Tabulka[[#This Row],[14_vzsk]]/Tabulka[[#This Row],[15_vzpl]])</f>
        <v>1.5193482577591599</v>
      </c>
      <c r="S9" s="470">
        <f ca="1">IF(Tabulka[[#This Row],[15_vzpl]]-Tabulka[[#This Row],[14_vzsk]]=0,"",Tabulka[[#This Row],[15_vzpl]]-Tabulka[[#This Row],[14_vzsk]])</f>
        <v>-9331.7693059628546</v>
      </c>
    </row>
    <row r="10" spans="1:19" x14ac:dyDescent="0.3">
      <c r="A10" s="469">
        <v>100</v>
      </c>
      <c r="B10" s="468" t="s">
        <v>3579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1.4981749999999998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413412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3580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15.149999999999999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8474.6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6002516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3571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23189.25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202.63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5987951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1.4570000000000001</v>
      </c>
      <c r="S12" s="470">
        <f ca="1">IF(Tabulka[[#This Row],[15_vzpl]]-Tabulka[[#This Row],[14_vzsk]]=0,"",Tabulka[[#This Row],[15_vzpl]]-Tabulka[[#This Row],[14_vzsk]])</f>
        <v>-4570</v>
      </c>
    </row>
    <row r="13" spans="1:19" x14ac:dyDescent="0.3">
      <c r="A13" s="469">
        <v>303</v>
      </c>
      <c r="B13" s="468" t="s">
        <v>3581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10586.5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202.63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2925445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1.4570000000000001</v>
      </c>
      <c r="S13" s="470">
        <f ca="1">IF(Tabulka[[#This Row],[15_vzpl]]-Tabulka[[#This Row],[14_vzsk]]=0,"",Tabulka[[#This Row],[15_vzpl]]-Tabulka[[#This Row],[14_vzsk]])</f>
        <v>-4570</v>
      </c>
    </row>
    <row r="14" spans="1:19" x14ac:dyDescent="0.3">
      <c r="A14" s="469">
        <v>304</v>
      </c>
      <c r="B14" s="468" t="s">
        <v>3582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1999184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3583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216843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3584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4917.75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846479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3572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434486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>
        <f ca="1">IF(Tabulka[[#This Row],[15_vzpl]]-Tabulka[[#This Row],[14_vzsk]]=0,"",Tabulka[[#This Row],[15_vzpl]]-Tabulka[[#This Row],[14_vzsk]])</f>
        <v>-950</v>
      </c>
    </row>
    <row r="18" spans="1:19" x14ac:dyDescent="0.3">
      <c r="A18" s="469">
        <v>30</v>
      </c>
      <c r="B18" s="468" t="s">
        <v>3585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434486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>
        <f ca="1">IF(Tabulka[[#This Row],[15_vzpl]]-Tabulka[[#This Row],[14_vzsk]]=0,"",Tabulka[[#This Row],[15_vzpl]]-Tabulka[[#This Row],[14_vzsk]])</f>
        <v>-950</v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3577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19.25</v>
      </c>
      <c r="F4" s="498"/>
      <c r="G4" s="498"/>
      <c r="H4" s="498"/>
      <c r="I4" s="498">
        <v>3040.4</v>
      </c>
      <c r="J4" s="498">
        <v>428</v>
      </c>
      <c r="K4" s="498">
        <v>239.3</v>
      </c>
      <c r="L4" s="498">
        <v>16</v>
      </c>
      <c r="M4" s="498"/>
      <c r="N4" s="498"/>
      <c r="O4" s="498">
        <v>750</v>
      </c>
      <c r="P4" s="498">
        <v>750</v>
      </c>
      <c r="Q4" s="498">
        <v>1740796</v>
      </c>
      <c r="R4" s="498">
        <v>2950</v>
      </c>
      <c r="S4" s="498">
        <v>4492.0576735092864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</v>
      </c>
      <c r="I5">
        <v>390.4</v>
      </c>
      <c r="K5">
        <v>39</v>
      </c>
      <c r="Q5">
        <v>102435</v>
      </c>
      <c r="R5">
        <v>2950</v>
      </c>
      <c r="S5">
        <v>4492.0576735092864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</v>
      </c>
      <c r="I6">
        <v>296</v>
      </c>
      <c r="J6">
        <v>42.5</v>
      </c>
      <c r="K6">
        <v>49</v>
      </c>
      <c r="Q6">
        <v>110625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15.149999999999999</v>
      </c>
      <c r="I7">
        <v>2354</v>
      </c>
      <c r="J7">
        <v>385.5</v>
      </c>
      <c r="K7">
        <v>151.30000000000001</v>
      </c>
      <c r="L7">
        <v>16</v>
      </c>
      <c r="O7">
        <v>750</v>
      </c>
      <c r="P7">
        <v>750</v>
      </c>
      <c r="Q7">
        <v>1527736</v>
      </c>
    </row>
    <row r="8" spans="1:19" x14ac:dyDescent="0.3">
      <c r="A8" s="505" t="s">
        <v>215</v>
      </c>
      <c r="B8" s="504">
        <v>5</v>
      </c>
      <c r="C8">
        <v>1</v>
      </c>
      <c r="D8" t="s">
        <v>3571</v>
      </c>
      <c r="E8">
        <v>42</v>
      </c>
      <c r="I8">
        <v>6533.25</v>
      </c>
      <c r="J8">
        <v>190.75</v>
      </c>
      <c r="K8">
        <v>40.5</v>
      </c>
      <c r="O8">
        <v>7876</v>
      </c>
      <c r="P8">
        <v>7876</v>
      </c>
      <c r="Q8">
        <v>1525692</v>
      </c>
      <c r="R8">
        <v>3850</v>
      </c>
      <c r="S8">
        <v>2500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18</v>
      </c>
      <c r="I9">
        <v>2872</v>
      </c>
      <c r="J9">
        <v>86</v>
      </c>
      <c r="K9">
        <v>40.5</v>
      </c>
      <c r="Q9">
        <v>721906</v>
      </c>
      <c r="R9">
        <v>3850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2076.5</v>
      </c>
      <c r="J10">
        <v>83.25</v>
      </c>
      <c r="Q10">
        <v>529825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168</v>
      </c>
      <c r="J11">
        <v>12</v>
      </c>
      <c r="Q11">
        <v>51998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10</v>
      </c>
      <c r="I12">
        <v>1416.75</v>
      </c>
      <c r="J12">
        <v>9.5</v>
      </c>
      <c r="O12">
        <v>7876</v>
      </c>
      <c r="P12">
        <v>7876</v>
      </c>
      <c r="Q12">
        <v>221963</v>
      </c>
    </row>
    <row r="13" spans="1:19" x14ac:dyDescent="0.3">
      <c r="A13" s="503" t="s">
        <v>220</v>
      </c>
      <c r="B13" s="502">
        <v>10</v>
      </c>
      <c r="C13">
        <v>1</v>
      </c>
      <c r="D13" t="s">
        <v>3572</v>
      </c>
      <c r="E13">
        <v>4</v>
      </c>
      <c r="I13">
        <v>696</v>
      </c>
      <c r="Q13">
        <v>108475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4</v>
      </c>
      <c r="I14">
        <v>696</v>
      </c>
      <c r="Q14">
        <v>108475</v>
      </c>
    </row>
    <row r="15" spans="1:19" x14ac:dyDescent="0.3">
      <c r="A15" s="503" t="s">
        <v>222</v>
      </c>
      <c r="B15" s="502">
        <v>12</v>
      </c>
      <c r="C15" t="s">
        <v>3573</v>
      </c>
      <c r="E15">
        <v>65.25</v>
      </c>
      <c r="I15">
        <v>10269.65</v>
      </c>
      <c r="J15">
        <v>618.75</v>
      </c>
      <c r="K15">
        <v>279.8</v>
      </c>
      <c r="L15">
        <v>16</v>
      </c>
      <c r="O15">
        <v>8626</v>
      </c>
      <c r="P15">
        <v>8626</v>
      </c>
      <c r="Q15">
        <v>3374963</v>
      </c>
      <c r="R15">
        <v>6800</v>
      </c>
      <c r="S15">
        <v>6992.0576735092864</v>
      </c>
    </row>
    <row r="16" spans="1:19" x14ac:dyDescent="0.3">
      <c r="A16" s="501" t="s">
        <v>210</v>
      </c>
      <c r="B16" s="500">
        <v>2019</v>
      </c>
      <c r="C16">
        <v>2</v>
      </c>
      <c r="D16" t="s">
        <v>272</v>
      </c>
      <c r="E16">
        <v>19.25</v>
      </c>
      <c r="I16">
        <v>2691.4000000000005</v>
      </c>
      <c r="J16">
        <v>432.5</v>
      </c>
      <c r="K16">
        <v>211.7</v>
      </c>
      <c r="L16">
        <v>8</v>
      </c>
      <c r="O16">
        <v>39478</v>
      </c>
      <c r="P16">
        <v>39478</v>
      </c>
      <c r="Q16">
        <v>1710485</v>
      </c>
      <c r="R16">
        <v>8300</v>
      </c>
      <c r="S16">
        <v>4492.0576735092864</v>
      </c>
    </row>
    <row r="17" spans="3:19" x14ac:dyDescent="0.3">
      <c r="C17">
        <v>2</v>
      </c>
      <c r="D17">
        <v>99</v>
      </c>
      <c r="E17">
        <v>2.4</v>
      </c>
      <c r="I17">
        <v>371.2</v>
      </c>
      <c r="K17">
        <v>47</v>
      </c>
      <c r="O17">
        <v>10500</v>
      </c>
      <c r="P17">
        <v>10500</v>
      </c>
      <c r="Q17">
        <v>116170</v>
      </c>
      <c r="R17">
        <v>8300</v>
      </c>
      <c r="S17">
        <v>4492.0576735092864</v>
      </c>
    </row>
    <row r="18" spans="3:19" x14ac:dyDescent="0.3">
      <c r="C18">
        <v>2</v>
      </c>
      <c r="D18">
        <v>100</v>
      </c>
      <c r="E18">
        <v>1.7</v>
      </c>
      <c r="I18">
        <v>208</v>
      </c>
      <c r="J18">
        <v>42</v>
      </c>
      <c r="K18">
        <v>40</v>
      </c>
      <c r="O18">
        <v>4500</v>
      </c>
      <c r="P18">
        <v>4500</v>
      </c>
      <c r="Q18">
        <v>114146</v>
      </c>
    </row>
    <row r="19" spans="3:19" x14ac:dyDescent="0.3">
      <c r="C19">
        <v>2</v>
      </c>
      <c r="D19">
        <v>101</v>
      </c>
      <c r="E19">
        <v>15.149999999999999</v>
      </c>
      <c r="I19">
        <v>2112.2000000000003</v>
      </c>
      <c r="J19">
        <v>390.5</v>
      </c>
      <c r="K19">
        <v>124.7</v>
      </c>
      <c r="L19">
        <v>8</v>
      </c>
      <c r="O19">
        <v>24478</v>
      </c>
      <c r="P19">
        <v>24478</v>
      </c>
      <c r="Q19">
        <v>1480169</v>
      </c>
    </row>
    <row r="20" spans="3:19" x14ac:dyDescent="0.3">
      <c r="C20">
        <v>2</v>
      </c>
      <c r="D20" t="s">
        <v>3571</v>
      </c>
      <c r="E20">
        <v>41</v>
      </c>
      <c r="I20">
        <v>5202</v>
      </c>
      <c r="J20">
        <v>181.5</v>
      </c>
      <c r="K20">
        <v>162.13</v>
      </c>
      <c r="O20">
        <v>9178</v>
      </c>
      <c r="P20">
        <v>9178</v>
      </c>
      <c r="Q20">
        <v>1500161</v>
      </c>
      <c r="S20">
        <v>2500</v>
      </c>
    </row>
    <row r="21" spans="3:19" x14ac:dyDescent="0.3">
      <c r="C21">
        <v>2</v>
      </c>
      <c r="D21">
        <v>303</v>
      </c>
      <c r="E21">
        <v>18</v>
      </c>
      <c r="I21">
        <v>2514</v>
      </c>
      <c r="J21">
        <v>69.5</v>
      </c>
      <c r="K21">
        <v>162.13</v>
      </c>
      <c r="Q21">
        <v>771410</v>
      </c>
      <c r="S21">
        <v>2500</v>
      </c>
    </row>
    <row r="22" spans="3:19" x14ac:dyDescent="0.3">
      <c r="C22">
        <v>2</v>
      </c>
      <c r="D22">
        <v>304</v>
      </c>
      <c r="E22">
        <v>11</v>
      </c>
      <c r="I22">
        <v>1537</v>
      </c>
      <c r="J22">
        <v>84</v>
      </c>
      <c r="O22">
        <v>750</v>
      </c>
      <c r="P22">
        <v>750</v>
      </c>
      <c r="Q22">
        <v>469037</v>
      </c>
    </row>
    <row r="23" spans="3:19" x14ac:dyDescent="0.3">
      <c r="C23">
        <v>2</v>
      </c>
      <c r="D23">
        <v>305</v>
      </c>
      <c r="E23">
        <v>2</v>
      </c>
      <c r="I23">
        <v>120</v>
      </c>
      <c r="J23">
        <v>24</v>
      </c>
      <c r="Q23">
        <v>56624</v>
      </c>
    </row>
    <row r="24" spans="3:19" x14ac:dyDescent="0.3">
      <c r="C24">
        <v>2</v>
      </c>
      <c r="D24">
        <v>642</v>
      </c>
      <c r="E24">
        <v>10</v>
      </c>
      <c r="I24">
        <v>1031</v>
      </c>
      <c r="J24">
        <v>4</v>
      </c>
      <c r="O24">
        <v>8428</v>
      </c>
      <c r="P24">
        <v>8428</v>
      </c>
      <c r="Q24">
        <v>203090</v>
      </c>
    </row>
    <row r="25" spans="3:19" x14ac:dyDescent="0.3">
      <c r="C25">
        <v>2</v>
      </c>
      <c r="D25" t="s">
        <v>3572</v>
      </c>
      <c r="E25">
        <v>4</v>
      </c>
      <c r="I25">
        <v>560</v>
      </c>
      <c r="Q25">
        <v>110546</v>
      </c>
    </row>
    <row r="26" spans="3:19" x14ac:dyDescent="0.3">
      <c r="C26">
        <v>2</v>
      </c>
      <c r="D26">
        <v>30</v>
      </c>
      <c r="E26">
        <v>4</v>
      </c>
      <c r="I26">
        <v>560</v>
      </c>
      <c r="Q26">
        <v>110546</v>
      </c>
    </row>
    <row r="27" spans="3:19" x14ac:dyDescent="0.3">
      <c r="C27" t="s">
        <v>3574</v>
      </c>
      <c r="E27">
        <v>64.25</v>
      </c>
      <c r="I27">
        <v>8453.4000000000015</v>
      </c>
      <c r="J27">
        <v>614</v>
      </c>
      <c r="K27">
        <v>373.83</v>
      </c>
      <c r="L27">
        <v>8</v>
      </c>
      <c r="O27">
        <v>48656</v>
      </c>
      <c r="P27">
        <v>48656</v>
      </c>
      <c r="Q27">
        <v>3321192</v>
      </c>
      <c r="R27">
        <v>8300</v>
      </c>
      <c r="S27">
        <v>6992.0576735092864</v>
      </c>
    </row>
    <row r="28" spans="3:19" x14ac:dyDescent="0.3">
      <c r="C28">
        <v>3</v>
      </c>
      <c r="D28" t="s">
        <v>272</v>
      </c>
      <c r="E28">
        <v>19.25</v>
      </c>
      <c r="I28">
        <v>2401.8000000000002</v>
      </c>
      <c r="J28">
        <v>471.4</v>
      </c>
      <c r="K28">
        <v>213</v>
      </c>
      <c r="L28">
        <v>24</v>
      </c>
      <c r="Q28">
        <v>1760664</v>
      </c>
      <c r="S28">
        <v>4492.0576735092864</v>
      </c>
    </row>
    <row r="29" spans="3:19" x14ac:dyDescent="0.3">
      <c r="C29">
        <v>3</v>
      </c>
      <c r="D29">
        <v>99</v>
      </c>
      <c r="E29">
        <v>2.4</v>
      </c>
      <c r="I29">
        <v>275.2</v>
      </c>
      <c r="K29">
        <v>38</v>
      </c>
      <c r="Q29">
        <v>98108</v>
      </c>
      <c r="S29">
        <v>4492.0576735092864</v>
      </c>
    </row>
    <row r="30" spans="3:19" x14ac:dyDescent="0.3">
      <c r="C30">
        <v>3</v>
      </c>
      <c r="D30">
        <v>100</v>
      </c>
      <c r="E30">
        <v>1.7</v>
      </c>
      <c r="I30">
        <v>284</v>
      </c>
      <c r="J30">
        <v>53</v>
      </c>
      <c r="K30">
        <v>52</v>
      </c>
      <c r="Q30">
        <v>118842</v>
      </c>
    </row>
    <row r="31" spans="3:19" x14ac:dyDescent="0.3">
      <c r="C31">
        <v>3</v>
      </c>
      <c r="D31">
        <v>101</v>
      </c>
      <c r="E31">
        <v>15.149999999999999</v>
      </c>
      <c r="I31">
        <v>1842.6</v>
      </c>
      <c r="J31">
        <v>418.4</v>
      </c>
      <c r="K31">
        <v>123</v>
      </c>
      <c r="L31">
        <v>24</v>
      </c>
      <c r="Q31">
        <v>1543714</v>
      </c>
    </row>
    <row r="32" spans="3:19" x14ac:dyDescent="0.3">
      <c r="C32">
        <v>3</v>
      </c>
      <c r="D32" t="s">
        <v>3571</v>
      </c>
      <c r="E32">
        <v>40</v>
      </c>
      <c r="I32">
        <v>5315</v>
      </c>
      <c r="J32">
        <v>279</v>
      </c>
      <c r="O32">
        <v>13918</v>
      </c>
      <c r="P32">
        <v>13918</v>
      </c>
      <c r="Q32">
        <v>1464905</v>
      </c>
      <c r="R32">
        <v>3850</v>
      </c>
      <c r="S32">
        <v>2500</v>
      </c>
    </row>
    <row r="33" spans="3:19" x14ac:dyDescent="0.3">
      <c r="C33">
        <v>3</v>
      </c>
      <c r="D33">
        <v>303</v>
      </c>
      <c r="E33">
        <v>18</v>
      </c>
      <c r="I33">
        <v>2386.5</v>
      </c>
      <c r="J33">
        <v>172.25</v>
      </c>
      <c r="O33">
        <v>7300</v>
      </c>
      <c r="P33">
        <v>7300</v>
      </c>
      <c r="Q33">
        <v>713335</v>
      </c>
      <c r="R33">
        <v>3850</v>
      </c>
      <c r="S33">
        <v>2500</v>
      </c>
    </row>
    <row r="34" spans="3:19" x14ac:dyDescent="0.3">
      <c r="C34">
        <v>3</v>
      </c>
      <c r="D34">
        <v>304</v>
      </c>
      <c r="E34">
        <v>11</v>
      </c>
      <c r="I34">
        <v>1662</v>
      </c>
      <c r="J34">
        <v>75.25</v>
      </c>
      <c r="O34">
        <v>4118</v>
      </c>
      <c r="P34">
        <v>4118</v>
      </c>
      <c r="Q34">
        <v>494587</v>
      </c>
    </row>
    <row r="35" spans="3:19" x14ac:dyDescent="0.3">
      <c r="C35">
        <v>3</v>
      </c>
      <c r="D35">
        <v>305</v>
      </c>
      <c r="E35">
        <v>1</v>
      </c>
      <c r="I35">
        <v>144</v>
      </c>
      <c r="J35">
        <v>15</v>
      </c>
      <c r="O35">
        <v>1200</v>
      </c>
      <c r="P35">
        <v>1200</v>
      </c>
      <c r="Q35">
        <v>54727</v>
      </c>
    </row>
    <row r="36" spans="3:19" x14ac:dyDescent="0.3">
      <c r="C36">
        <v>3</v>
      </c>
      <c r="D36">
        <v>642</v>
      </c>
      <c r="E36">
        <v>10</v>
      </c>
      <c r="I36">
        <v>1122.5</v>
      </c>
      <c r="J36">
        <v>16.5</v>
      </c>
      <c r="O36">
        <v>1300</v>
      </c>
      <c r="P36">
        <v>1300</v>
      </c>
      <c r="Q36">
        <v>202256</v>
      </c>
    </row>
    <row r="37" spans="3:19" x14ac:dyDescent="0.3">
      <c r="C37">
        <v>3</v>
      </c>
      <c r="D37" t="s">
        <v>3572</v>
      </c>
      <c r="E37">
        <v>4</v>
      </c>
      <c r="I37">
        <v>552</v>
      </c>
      <c r="Q37">
        <v>103458</v>
      </c>
    </row>
    <row r="38" spans="3:19" x14ac:dyDescent="0.3">
      <c r="C38">
        <v>3</v>
      </c>
      <c r="D38">
        <v>30</v>
      </c>
      <c r="E38">
        <v>4</v>
      </c>
      <c r="I38">
        <v>552</v>
      </c>
      <c r="Q38">
        <v>103458</v>
      </c>
    </row>
    <row r="39" spans="3:19" x14ac:dyDescent="0.3">
      <c r="C39" t="s">
        <v>3575</v>
      </c>
      <c r="E39">
        <v>63.25</v>
      </c>
      <c r="I39">
        <v>8268.7999999999993</v>
      </c>
      <c r="J39">
        <v>750.4</v>
      </c>
      <c r="K39">
        <v>213</v>
      </c>
      <c r="L39">
        <v>24</v>
      </c>
      <c r="O39">
        <v>13918</v>
      </c>
      <c r="P39">
        <v>13918</v>
      </c>
      <c r="Q39">
        <v>3329027</v>
      </c>
      <c r="R39">
        <v>3850</v>
      </c>
      <c r="S39">
        <v>6992.0576735092864</v>
      </c>
    </row>
    <row r="40" spans="3:19" x14ac:dyDescent="0.3">
      <c r="C40">
        <v>4</v>
      </c>
      <c r="D40" t="s">
        <v>272</v>
      </c>
      <c r="E40">
        <v>18.442699999999999</v>
      </c>
      <c r="I40">
        <v>2648.9999999999995</v>
      </c>
      <c r="J40">
        <v>408.40000000000003</v>
      </c>
      <c r="K40">
        <v>248.5</v>
      </c>
      <c r="L40">
        <v>16</v>
      </c>
      <c r="O40">
        <v>38728</v>
      </c>
      <c r="P40">
        <v>38728</v>
      </c>
      <c r="Q40">
        <v>1646706</v>
      </c>
      <c r="R40">
        <v>16050</v>
      </c>
      <c r="S40">
        <v>4492.0576735092864</v>
      </c>
    </row>
    <row r="41" spans="3:19" x14ac:dyDescent="0.3">
      <c r="C41">
        <v>4</v>
      </c>
      <c r="D41">
        <v>99</v>
      </c>
      <c r="E41">
        <v>2.4</v>
      </c>
      <c r="I41">
        <v>339.2</v>
      </c>
      <c r="J41">
        <v>3.6</v>
      </c>
      <c r="K41">
        <v>66.400000000000006</v>
      </c>
      <c r="O41">
        <v>10000</v>
      </c>
      <c r="P41">
        <v>10000</v>
      </c>
      <c r="Q41">
        <v>126010</v>
      </c>
      <c r="R41">
        <v>16050</v>
      </c>
      <c r="S41">
        <v>4492.0576735092864</v>
      </c>
    </row>
    <row r="42" spans="3:19" x14ac:dyDescent="0.3">
      <c r="C42">
        <v>4</v>
      </c>
      <c r="D42">
        <v>100</v>
      </c>
      <c r="E42">
        <v>0.89270000000000005</v>
      </c>
      <c r="I42">
        <v>144</v>
      </c>
      <c r="J42">
        <v>26.5</v>
      </c>
      <c r="K42">
        <v>49</v>
      </c>
      <c r="O42">
        <v>3000</v>
      </c>
      <c r="P42">
        <v>3000</v>
      </c>
      <c r="Q42">
        <v>69799</v>
      </c>
    </row>
    <row r="43" spans="3:19" x14ac:dyDescent="0.3">
      <c r="C43">
        <v>4</v>
      </c>
      <c r="D43">
        <v>101</v>
      </c>
      <c r="E43">
        <v>15.149999999999999</v>
      </c>
      <c r="I43">
        <v>2165.7999999999997</v>
      </c>
      <c r="J43">
        <v>378.3</v>
      </c>
      <c r="K43">
        <v>133.1</v>
      </c>
      <c r="L43">
        <v>16</v>
      </c>
      <c r="O43">
        <v>25728</v>
      </c>
      <c r="P43">
        <v>25728</v>
      </c>
      <c r="Q43">
        <v>1450897</v>
      </c>
    </row>
    <row r="44" spans="3:19" x14ac:dyDescent="0.3">
      <c r="C44">
        <v>4</v>
      </c>
      <c r="D44" t="s">
        <v>3571</v>
      </c>
      <c r="E44">
        <v>40.5</v>
      </c>
      <c r="I44">
        <v>6139</v>
      </c>
      <c r="J44">
        <v>180.25</v>
      </c>
      <c r="O44">
        <v>21652</v>
      </c>
      <c r="P44">
        <v>21652</v>
      </c>
      <c r="Q44">
        <v>1497193</v>
      </c>
      <c r="R44">
        <v>6870</v>
      </c>
      <c r="S44">
        <v>2500</v>
      </c>
    </row>
    <row r="45" spans="3:19" x14ac:dyDescent="0.3">
      <c r="C45">
        <v>4</v>
      </c>
      <c r="D45">
        <v>303</v>
      </c>
      <c r="E45">
        <v>18.5</v>
      </c>
      <c r="I45">
        <v>2814</v>
      </c>
      <c r="J45">
        <v>81</v>
      </c>
      <c r="O45">
        <v>7166</v>
      </c>
      <c r="P45">
        <v>7166</v>
      </c>
      <c r="Q45">
        <v>718794</v>
      </c>
      <c r="R45">
        <v>6870</v>
      </c>
      <c r="S45">
        <v>2500</v>
      </c>
    </row>
    <row r="46" spans="3:19" x14ac:dyDescent="0.3">
      <c r="C46">
        <v>4</v>
      </c>
      <c r="D46">
        <v>304</v>
      </c>
      <c r="E46">
        <v>11</v>
      </c>
      <c r="I46">
        <v>1833.5</v>
      </c>
      <c r="J46">
        <v>71</v>
      </c>
      <c r="O46">
        <v>6058</v>
      </c>
      <c r="P46">
        <v>6058</v>
      </c>
      <c r="Q46">
        <v>505735</v>
      </c>
    </row>
    <row r="47" spans="3:19" x14ac:dyDescent="0.3">
      <c r="C47">
        <v>4</v>
      </c>
      <c r="D47">
        <v>305</v>
      </c>
      <c r="E47">
        <v>1</v>
      </c>
      <c r="I47">
        <v>144</v>
      </c>
      <c r="J47">
        <v>7.5</v>
      </c>
      <c r="Q47">
        <v>53494</v>
      </c>
    </row>
    <row r="48" spans="3:19" x14ac:dyDescent="0.3">
      <c r="C48">
        <v>4</v>
      </c>
      <c r="D48">
        <v>642</v>
      </c>
      <c r="E48">
        <v>10</v>
      </c>
      <c r="I48">
        <v>1347.5</v>
      </c>
      <c r="J48">
        <v>20.75</v>
      </c>
      <c r="O48">
        <v>8428</v>
      </c>
      <c r="P48">
        <v>8428</v>
      </c>
      <c r="Q48">
        <v>219170</v>
      </c>
    </row>
    <row r="49" spans="3:19" x14ac:dyDescent="0.3">
      <c r="C49">
        <v>4</v>
      </c>
      <c r="D49" t="s">
        <v>3572</v>
      </c>
      <c r="E49">
        <v>4</v>
      </c>
      <c r="I49">
        <v>680</v>
      </c>
      <c r="Q49">
        <v>112007</v>
      </c>
      <c r="R49">
        <v>950</v>
      </c>
    </row>
    <row r="50" spans="3:19" x14ac:dyDescent="0.3">
      <c r="C50">
        <v>4</v>
      </c>
      <c r="D50">
        <v>30</v>
      </c>
      <c r="E50">
        <v>4</v>
      </c>
      <c r="I50">
        <v>680</v>
      </c>
      <c r="Q50">
        <v>112007</v>
      </c>
      <c r="R50">
        <v>950</v>
      </c>
    </row>
    <row r="51" spans="3:19" x14ac:dyDescent="0.3">
      <c r="C51" t="s">
        <v>3576</v>
      </c>
      <c r="E51">
        <v>62.942700000000002</v>
      </c>
      <c r="I51">
        <v>9468</v>
      </c>
      <c r="J51">
        <v>588.65000000000009</v>
      </c>
      <c r="K51">
        <v>248.5</v>
      </c>
      <c r="L51">
        <v>16</v>
      </c>
      <c r="O51">
        <v>60380</v>
      </c>
      <c r="P51">
        <v>60380</v>
      </c>
      <c r="Q51">
        <v>3255906</v>
      </c>
      <c r="R51">
        <v>23870</v>
      </c>
      <c r="S51">
        <v>6992.0576735092864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3592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4599298.2500000009</v>
      </c>
      <c r="C3" s="344">
        <f t="shared" ref="C3:Z3" si="0">SUBTOTAL(9,C6:C1048576)</f>
        <v>12</v>
      </c>
      <c r="D3" s="344"/>
      <c r="E3" s="344">
        <f>SUBTOTAL(9,E6:E1048576)/4</f>
        <v>4521581.5700000022</v>
      </c>
      <c r="F3" s="344"/>
      <c r="G3" s="344">
        <f t="shared" si="0"/>
        <v>12</v>
      </c>
      <c r="H3" s="344">
        <f>SUBTOTAL(9,H6:H1048576)/4</f>
        <v>4691017.9400000004</v>
      </c>
      <c r="I3" s="347">
        <f>IF(B3&lt;&gt;0,H3/B3,"")</f>
        <v>1.0199421052983462</v>
      </c>
      <c r="J3" s="345">
        <f>IF(E3&lt;&gt;0,H3/E3,"")</f>
        <v>1.0374728106475359</v>
      </c>
      <c r="K3" s="346">
        <f t="shared" si="0"/>
        <v>1353558.82</v>
      </c>
      <c r="L3" s="346"/>
      <c r="M3" s="344">
        <f t="shared" si="0"/>
        <v>3.6085537047001228</v>
      </c>
      <c r="N3" s="344">
        <f t="shared" si="0"/>
        <v>1684681.5200000012</v>
      </c>
      <c r="O3" s="344"/>
      <c r="P3" s="344">
        <f t="shared" si="0"/>
        <v>5</v>
      </c>
      <c r="Q3" s="344">
        <f t="shared" si="0"/>
        <v>2267507.0599999987</v>
      </c>
      <c r="R3" s="347">
        <f>IF(K3&lt;&gt;0,Q3/K3,"")</f>
        <v>1.6752187097417743</v>
      </c>
      <c r="S3" s="347">
        <f>IF(N3&lt;&gt;0,Q3/N3,"")</f>
        <v>1.3459559169379367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3586</v>
      </c>
      <c r="B6" s="871">
        <v>4542464.2500000009</v>
      </c>
      <c r="C6" s="872">
        <v>1</v>
      </c>
      <c r="D6" s="872">
        <v>1.0104868292021143</v>
      </c>
      <c r="E6" s="871">
        <v>4495322.5700000012</v>
      </c>
      <c r="F6" s="872">
        <v>0.98962200307905568</v>
      </c>
      <c r="G6" s="872">
        <v>1</v>
      </c>
      <c r="H6" s="871">
        <v>4647597.9400000013</v>
      </c>
      <c r="I6" s="872">
        <v>1.0231446378471774</v>
      </c>
      <c r="J6" s="872">
        <v>1.0338741809133398</v>
      </c>
      <c r="K6" s="871">
        <v>675869.89</v>
      </c>
      <c r="L6" s="872">
        <v>1</v>
      </c>
      <c r="M6" s="872">
        <v>0.80323840840518301</v>
      </c>
      <c r="N6" s="871">
        <v>841431.24000000057</v>
      </c>
      <c r="O6" s="872">
        <v>1.2449603872721724</v>
      </c>
      <c r="P6" s="872">
        <v>1</v>
      </c>
      <c r="Q6" s="871">
        <v>1133589.5799999991</v>
      </c>
      <c r="R6" s="872">
        <v>1.6772304799670823</v>
      </c>
      <c r="S6" s="872">
        <v>1.3472159412574203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3587</v>
      </c>
      <c r="B7" s="874">
        <v>3893663.5900000008</v>
      </c>
      <c r="C7" s="875">
        <v>1</v>
      </c>
      <c r="D7" s="875">
        <v>1.0029062969885709</v>
      </c>
      <c r="E7" s="874">
        <v>3882380.2400000012</v>
      </c>
      <c r="F7" s="875">
        <v>0.99710212509653418</v>
      </c>
      <c r="G7" s="875">
        <v>1</v>
      </c>
      <c r="H7" s="874">
        <v>3977425.290000001</v>
      </c>
      <c r="I7" s="875">
        <v>1.0215123104664521</v>
      </c>
      <c r="J7" s="875">
        <v>1.024481128618149</v>
      </c>
      <c r="K7" s="874">
        <v>675869.89</v>
      </c>
      <c r="L7" s="875">
        <v>1</v>
      </c>
      <c r="M7" s="875">
        <v>0.8053152962949397</v>
      </c>
      <c r="N7" s="874">
        <v>839261.21000000054</v>
      </c>
      <c r="O7" s="875">
        <v>1.2417496657529759</v>
      </c>
      <c r="P7" s="875">
        <v>1</v>
      </c>
      <c r="Q7" s="874">
        <v>1133589.5799999991</v>
      </c>
      <c r="R7" s="875">
        <v>1.6772304799670823</v>
      </c>
      <c r="S7" s="875">
        <v>1.3506993609295948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3588</v>
      </c>
      <c r="B8" s="874">
        <v>594887.66</v>
      </c>
      <c r="C8" s="875">
        <v>1</v>
      </c>
      <c r="D8" s="875">
        <v>0.97270408826901256</v>
      </c>
      <c r="E8" s="874">
        <v>611581.32999999996</v>
      </c>
      <c r="F8" s="875">
        <v>1.0280618865081181</v>
      </c>
      <c r="G8" s="875">
        <v>1</v>
      </c>
      <c r="H8" s="874">
        <v>646408.32000000007</v>
      </c>
      <c r="I8" s="875">
        <v>1.0866056962754951</v>
      </c>
      <c r="J8" s="875">
        <v>1.056945803103571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3589</v>
      </c>
      <c r="B9" s="874">
        <v>53913</v>
      </c>
      <c r="C9" s="875">
        <v>1</v>
      </c>
      <c r="D9" s="875">
        <v>39.612784717119766</v>
      </c>
      <c r="E9" s="874">
        <v>1361</v>
      </c>
      <c r="F9" s="875">
        <v>2.5244375197076771E-2</v>
      </c>
      <c r="G9" s="875">
        <v>1</v>
      </c>
      <c r="H9" s="874">
        <v>23764.33</v>
      </c>
      <c r="I9" s="875">
        <v>0.44079034741157053</v>
      </c>
      <c r="J9" s="875">
        <v>17.460933137398971</v>
      </c>
      <c r="K9" s="874"/>
      <c r="L9" s="875"/>
      <c r="M9" s="875"/>
      <c r="N9" s="874">
        <v>2170.0300000000002</v>
      </c>
      <c r="O9" s="875"/>
      <c r="P9" s="875">
        <v>1</v>
      </c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3590</v>
      </c>
      <c r="B10" s="878">
        <v>56834</v>
      </c>
      <c r="C10" s="879">
        <v>1</v>
      </c>
      <c r="D10" s="879">
        <v>2.1643626946951522</v>
      </c>
      <c r="E10" s="878">
        <v>26259</v>
      </c>
      <c r="F10" s="879">
        <v>0.46202977091177816</v>
      </c>
      <c r="G10" s="879">
        <v>1</v>
      </c>
      <c r="H10" s="878">
        <v>43420</v>
      </c>
      <c r="I10" s="879">
        <v>0.76397930816060811</v>
      </c>
      <c r="J10" s="879">
        <v>1.6535283141018318</v>
      </c>
      <c r="K10" s="878">
        <v>909.52</v>
      </c>
      <c r="L10" s="879">
        <v>1</v>
      </c>
      <c r="M10" s="879">
        <v>1</v>
      </c>
      <c r="N10" s="878">
        <v>909.52</v>
      </c>
      <c r="O10" s="879">
        <v>1</v>
      </c>
      <c r="P10" s="879">
        <v>1</v>
      </c>
      <c r="Q10" s="878">
        <v>163.95</v>
      </c>
      <c r="R10" s="879">
        <v>0.18025991731902541</v>
      </c>
      <c r="S10" s="879">
        <v>0.18025991731902541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3591</v>
      </c>
      <c r="B11" s="881">
        <v>56834</v>
      </c>
      <c r="C11" s="882">
        <v>1</v>
      </c>
      <c r="D11" s="882">
        <v>2.1643626946951522</v>
      </c>
      <c r="E11" s="881">
        <v>26259</v>
      </c>
      <c r="F11" s="882">
        <v>0.46202977091177816</v>
      </c>
      <c r="G11" s="882">
        <v>1</v>
      </c>
      <c r="H11" s="881">
        <v>43420</v>
      </c>
      <c r="I11" s="882">
        <v>0.76397930816060811</v>
      </c>
      <c r="J11" s="882">
        <v>1.6535283141018318</v>
      </c>
      <c r="K11" s="881">
        <v>909.52</v>
      </c>
      <c r="L11" s="882">
        <v>1</v>
      </c>
      <c r="M11" s="882">
        <v>1</v>
      </c>
      <c r="N11" s="881">
        <v>909.52</v>
      </c>
      <c r="O11" s="882">
        <v>1</v>
      </c>
      <c r="P11" s="882">
        <v>1</v>
      </c>
      <c r="Q11" s="881">
        <v>163.95</v>
      </c>
      <c r="R11" s="882">
        <v>0.18025991731902541</v>
      </c>
      <c r="S11" s="882">
        <v>0.18025991731902541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605</v>
      </c>
      <c r="B13" s="871">
        <v>4137785.6499999994</v>
      </c>
      <c r="C13" s="872">
        <v>1</v>
      </c>
      <c r="D13" s="872">
        <v>1.0154704955948319</v>
      </c>
      <c r="E13" s="871">
        <v>4074747.290000001</v>
      </c>
      <c r="F13" s="872">
        <v>0.98476519439812005</v>
      </c>
      <c r="G13" s="872">
        <v>1</v>
      </c>
      <c r="H13" s="871">
        <v>4364973.99</v>
      </c>
      <c r="I13" s="872">
        <v>1.0549057779249635</v>
      </c>
      <c r="J13" s="873">
        <v>1.0712256931153143</v>
      </c>
    </row>
    <row r="14" spans="1:28" ht="14.4" customHeight="1" x14ac:dyDescent="0.3">
      <c r="A14" s="884" t="s">
        <v>3593</v>
      </c>
      <c r="B14" s="874">
        <v>134610.33000000002</v>
      </c>
      <c r="C14" s="875">
        <v>1</v>
      </c>
      <c r="D14" s="875">
        <v>0.81489332708670104</v>
      </c>
      <c r="E14" s="874">
        <v>165187.66999999998</v>
      </c>
      <c r="F14" s="875">
        <v>1.2271544836120671</v>
      </c>
      <c r="G14" s="875">
        <v>1</v>
      </c>
      <c r="H14" s="874">
        <v>185326.99</v>
      </c>
      <c r="I14" s="875">
        <v>1.3767664784716001</v>
      </c>
      <c r="J14" s="876">
        <v>1.1219178162631631</v>
      </c>
    </row>
    <row r="15" spans="1:28" ht="14.4" customHeight="1" x14ac:dyDescent="0.3">
      <c r="A15" s="884" t="s">
        <v>3594</v>
      </c>
      <c r="B15" s="874">
        <v>4003175.3199999994</v>
      </c>
      <c r="C15" s="875">
        <v>1</v>
      </c>
      <c r="D15" s="875">
        <v>1.0239453312135443</v>
      </c>
      <c r="E15" s="874">
        <v>3909559.620000001</v>
      </c>
      <c r="F15" s="875">
        <v>0.97661463900112211</v>
      </c>
      <c r="G15" s="875">
        <v>1</v>
      </c>
      <c r="H15" s="874">
        <v>4179647</v>
      </c>
      <c r="I15" s="875">
        <v>1.0440829256511306</v>
      </c>
      <c r="J15" s="876">
        <v>1.0690838371202531</v>
      </c>
    </row>
    <row r="16" spans="1:28" ht="14.4" customHeight="1" x14ac:dyDescent="0.3">
      <c r="A16" s="877" t="s">
        <v>3005</v>
      </c>
      <c r="B16" s="878">
        <v>461512.60000000009</v>
      </c>
      <c r="C16" s="879">
        <v>1</v>
      </c>
      <c r="D16" s="879">
        <v>1.0328495835189726</v>
      </c>
      <c r="E16" s="878">
        <v>446834.28000000014</v>
      </c>
      <c r="F16" s="879">
        <v>0.96819519120388053</v>
      </c>
      <c r="G16" s="879">
        <v>1</v>
      </c>
      <c r="H16" s="878">
        <v>326043.95</v>
      </c>
      <c r="I16" s="879">
        <v>0.70646814409834091</v>
      </c>
      <c r="J16" s="880">
        <v>0.72967532840139282</v>
      </c>
    </row>
    <row r="17" spans="1:10" ht="14.4" customHeight="1" x14ac:dyDescent="0.3">
      <c r="A17" s="884" t="s">
        <v>3593</v>
      </c>
      <c r="B17" s="874">
        <v>23003.32</v>
      </c>
      <c r="C17" s="875">
        <v>1</v>
      </c>
      <c r="D17" s="875">
        <v>1.0105721341125622</v>
      </c>
      <c r="E17" s="874">
        <v>22762.670000000002</v>
      </c>
      <c r="F17" s="875">
        <v>0.98953846662133993</v>
      </c>
      <c r="G17" s="875">
        <v>1</v>
      </c>
      <c r="H17" s="874">
        <v>1283.33</v>
      </c>
      <c r="I17" s="875">
        <v>5.5788903514796991E-2</v>
      </c>
      <c r="J17" s="876">
        <v>5.6378711284748223E-2</v>
      </c>
    </row>
    <row r="18" spans="1:10" ht="14.4" customHeight="1" thickBot="1" x14ac:dyDescent="0.35">
      <c r="A18" s="885" t="s">
        <v>3594</v>
      </c>
      <c r="B18" s="881">
        <v>438509.28000000009</v>
      </c>
      <c r="C18" s="882">
        <v>1</v>
      </c>
      <c r="D18" s="882">
        <v>1.0340453585185765</v>
      </c>
      <c r="E18" s="881">
        <v>424071.61000000016</v>
      </c>
      <c r="F18" s="882">
        <v>0.96707556565279551</v>
      </c>
      <c r="G18" s="882">
        <v>1</v>
      </c>
      <c r="H18" s="881">
        <v>324760.62</v>
      </c>
      <c r="I18" s="882">
        <v>0.74060147598244652</v>
      </c>
      <c r="J18" s="883">
        <v>0.76581551875165577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1266</v>
      </c>
    </row>
    <row r="21" spans="1:10" ht="14.4" customHeight="1" x14ac:dyDescent="0.3">
      <c r="A21" s="804" t="s">
        <v>3595</v>
      </c>
    </row>
    <row r="22" spans="1:10" ht="14.4" customHeight="1" x14ac:dyDescent="0.3">
      <c r="A22" s="804" t="s">
        <v>3596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3600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22059</v>
      </c>
      <c r="C3" s="404">
        <f t="shared" si="0"/>
        <v>22039</v>
      </c>
      <c r="D3" s="438">
        <f t="shared" si="0"/>
        <v>22308</v>
      </c>
      <c r="E3" s="346">
        <f t="shared" si="0"/>
        <v>4599298.2500000009</v>
      </c>
      <c r="F3" s="344">
        <f t="shared" si="0"/>
        <v>4521581.57</v>
      </c>
      <c r="G3" s="405">
        <f t="shared" si="0"/>
        <v>4691017.9400000004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3593</v>
      </c>
      <c r="B6" s="225">
        <v>1025</v>
      </c>
      <c r="C6" s="225">
        <v>1902</v>
      </c>
      <c r="D6" s="225">
        <v>2762</v>
      </c>
      <c r="E6" s="887">
        <v>157613.65</v>
      </c>
      <c r="F6" s="887">
        <v>187950.33999999994</v>
      </c>
      <c r="G6" s="888">
        <v>186610.31999999998</v>
      </c>
    </row>
    <row r="7" spans="1:7" ht="14.4" customHeight="1" x14ac:dyDescent="0.3">
      <c r="A7" s="857" t="s">
        <v>1268</v>
      </c>
      <c r="B7" s="849">
        <v>1862</v>
      </c>
      <c r="C7" s="849">
        <v>1748</v>
      </c>
      <c r="D7" s="849">
        <v>1204</v>
      </c>
      <c r="E7" s="889">
        <v>457355.66000000003</v>
      </c>
      <c r="F7" s="889">
        <v>470932.99000000005</v>
      </c>
      <c r="G7" s="890">
        <v>392311.31999999995</v>
      </c>
    </row>
    <row r="8" spans="1:7" ht="14.4" customHeight="1" x14ac:dyDescent="0.3">
      <c r="A8" s="857" t="s">
        <v>3597</v>
      </c>
      <c r="B8" s="849">
        <v>72</v>
      </c>
      <c r="C8" s="849">
        <v>67</v>
      </c>
      <c r="D8" s="849">
        <v>5</v>
      </c>
      <c r="E8" s="889">
        <v>12302.66</v>
      </c>
      <c r="F8" s="889">
        <v>8468.01</v>
      </c>
      <c r="G8" s="890">
        <v>190</v>
      </c>
    </row>
    <row r="9" spans="1:7" ht="14.4" customHeight="1" x14ac:dyDescent="0.3">
      <c r="A9" s="857" t="s">
        <v>1269</v>
      </c>
      <c r="B9" s="849">
        <v>686</v>
      </c>
      <c r="C9" s="849">
        <v>518</v>
      </c>
      <c r="D9" s="849">
        <v>804</v>
      </c>
      <c r="E9" s="889">
        <v>110406.67</v>
      </c>
      <c r="F9" s="889">
        <v>93436</v>
      </c>
      <c r="G9" s="890">
        <v>131390.02000000002</v>
      </c>
    </row>
    <row r="10" spans="1:7" ht="14.4" customHeight="1" x14ac:dyDescent="0.3">
      <c r="A10" s="857" t="s">
        <v>1270</v>
      </c>
      <c r="B10" s="849">
        <v>225</v>
      </c>
      <c r="C10" s="849">
        <v>281</v>
      </c>
      <c r="D10" s="849">
        <v>9</v>
      </c>
      <c r="E10" s="889">
        <v>25803.329999999998</v>
      </c>
      <c r="F10" s="889">
        <v>44388.67</v>
      </c>
      <c r="G10" s="890">
        <v>1283.6599999999999</v>
      </c>
    </row>
    <row r="11" spans="1:7" ht="14.4" customHeight="1" x14ac:dyDescent="0.3">
      <c r="A11" s="857" t="s">
        <v>1271</v>
      </c>
      <c r="B11" s="849">
        <v>1709</v>
      </c>
      <c r="C11" s="849">
        <v>1256</v>
      </c>
      <c r="D11" s="849">
        <v>1373</v>
      </c>
      <c r="E11" s="889">
        <v>465081.33</v>
      </c>
      <c r="F11" s="889">
        <v>336757.32</v>
      </c>
      <c r="G11" s="890">
        <v>405007.67</v>
      </c>
    </row>
    <row r="12" spans="1:7" ht="14.4" customHeight="1" x14ac:dyDescent="0.3">
      <c r="A12" s="857" t="s">
        <v>1272</v>
      </c>
      <c r="B12" s="849">
        <v>591</v>
      </c>
      <c r="C12" s="849">
        <v>677</v>
      </c>
      <c r="D12" s="849">
        <v>889</v>
      </c>
      <c r="E12" s="889">
        <v>110410.33</v>
      </c>
      <c r="F12" s="889">
        <v>112422.67</v>
      </c>
      <c r="G12" s="890">
        <v>154431.34999999998</v>
      </c>
    </row>
    <row r="13" spans="1:7" ht="14.4" customHeight="1" x14ac:dyDescent="0.3">
      <c r="A13" s="857" t="s">
        <v>1273</v>
      </c>
      <c r="B13" s="849"/>
      <c r="C13" s="849"/>
      <c r="D13" s="849">
        <v>395</v>
      </c>
      <c r="E13" s="889"/>
      <c r="F13" s="889"/>
      <c r="G13" s="890">
        <v>110492.32</v>
      </c>
    </row>
    <row r="14" spans="1:7" ht="14.4" customHeight="1" x14ac:dyDescent="0.3">
      <c r="A14" s="857" t="s">
        <v>1274</v>
      </c>
      <c r="B14" s="849">
        <v>1051</v>
      </c>
      <c r="C14" s="849">
        <v>924</v>
      </c>
      <c r="D14" s="849">
        <v>775</v>
      </c>
      <c r="E14" s="889">
        <v>168953.97999999998</v>
      </c>
      <c r="F14" s="889">
        <v>151910.64999999997</v>
      </c>
      <c r="G14" s="890">
        <v>147874.65999999995</v>
      </c>
    </row>
    <row r="15" spans="1:7" ht="14.4" customHeight="1" x14ac:dyDescent="0.3">
      <c r="A15" s="857" t="s">
        <v>1275</v>
      </c>
      <c r="B15" s="849"/>
      <c r="C15" s="849">
        <v>265</v>
      </c>
      <c r="D15" s="849">
        <v>276</v>
      </c>
      <c r="E15" s="889"/>
      <c r="F15" s="889">
        <v>105423.34</v>
      </c>
      <c r="G15" s="890">
        <v>70806.66</v>
      </c>
    </row>
    <row r="16" spans="1:7" ht="14.4" customHeight="1" x14ac:dyDescent="0.3">
      <c r="A16" s="857" t="s">
        <v>1276</v>
      </c>
      <c r="B16" s="849">
        <v>1644</v>
      </c>
      <c r="C16" s="849">
        <v>1497</v>
      </c>
      <c r="D16" s="849">
        <v>1405</v>
      </c>
      <c r="E16" s="889">
        <v>326475.67000000004</v>
      </c>
      <c r="F16" s="889">
        <v>303023</v>
      </c>
      <c r="G16" s="890">
        <v>428249.33999999997</v>
      </c>
    </row>
    <row r="17" spans="1:7" ht="14.4" customHeight="1" x14ac:dyDescent="0.3">
      <c r="A17" s="857" t="s">
        <v>1277</v>
      </c>
      <c r="B17" s="849">
        <v>988</v>
      </c>
      <c r="C17" s="849">
        <v>1020</v>
      </c>
      <c r="D17" s="849">
        <v>982</v>
      </c>
      <c r="E17" s="889">
        <v>244399.99999999997</v>
      </c>
      <c r="F17" s="889">
        <v>322732.31999999995</v>
      </c>
      <c r="G17" s="890">
        <v>295473.65999999997</v>
      </c>
    </row>
    <row r="18" spans="1:7" ht="14.4" customHeight="1" x14ac:dyDescent="0.3">
      <c r="A18" s="857" t="s">
        <v>1278</v>
      </c>
      <c r="B18" s="849"/>
      <c r="C18" s="849"/>
      <c r="D18" s="849">
        <v>317</v>
      </c>
      <c r="E18" s="889"/>
      <c r="F18" s="889"/>
      <c r="G18" s="890">
        <v>70723.640000000014</v>
      </c>
    </row>
    <row r="19" spans="1:7" ht="14.4" customHeight="1" x14ac:dyDescent="0.3">
      <c r="A19" s="857" t="s">
        <v>3598</v>
      </c>
      <c r="B19" s="849">
        <v>1036</v>
      </c>
      <c r="C19" s="849">
        <v>430</v>
      </c>
      <c r="D19" s="849"/>
      <c r="E19" s="889">
        <v>317999.31999999995</v>
      </c>
      <c r="F19" s="889">
        <v>198631.99</v>
      </c>
      <c r="G19" s="890"/>
    </row>
    <row r="20" spans="1:7" ht="14.4" customHeight="1" x14ac:dyDescent="0.3">
      <c r="A20" s="857" t="s">
        <v>1279</v>
      </c>
      <c r="B20" s="849">
        <v>2294</v>
      </c>
      <c r="C20" s="849">
        <v>2976</v>
      </c>
      <c r="D20" s="849">
        <v>2224</v>
      </c>
      <c r="E20" s="889">
        <v>351541.01</v>
      </c>
      <c r="F20" s="889">
        <v>374746.99</v>
      </c>
      <c r="G20" s="890">
        <v>348366.67</v>
      </c>
    </row>
    <row r="21" spans="1:7" ht="14.4" customHeight="1" x14ac:dyDescent="0.3">
      <c r="A21" s="857" t="s">
        <v>1281</v>
      </c>
      <c r="B21" s="849"/>
      <c r="C21" s="849"/>
      <c r="D21" s="849">
        <v>326</v>
      </c>
      <c r="E21" s="889"/>
      <c r="F21" s="889"/>
      <c r="G21" s="890">
        <v>95146.99</v>
      </c>
    </row>
    <row r="22" spans="1:7" ht="14.4" customHeight="1" x14ac:dyDescent="0.3">
      <c r="A22" s="857" t="s">
        <v>1282</v>
      </c>
      <c r="B22" s="849">
        <v>644</v>
      </c>
      <c r="C22" s="849">
        <v>64</v>
      </c>
      <c r="D22" s="849">
        <v>61</v>
      </c>
      <c r="E22" s="889">
        <v>81388</v>
      </c>
      <c r="F22" s="889">
        <v>8285.01</v>
      </c>
      <c r="G22" s="890">
        <v>7549.01</v>
      </c>
    </row>
    <row r="23" spans="1:7" ht="14.4" customHeight="1" x14ac:dyDescent="0.3">
      <c r="A23" s="857" t="s">
        <v>1283</v>
      </c>
      <c r="B23" s="849">
        <v>2658</v>
      </c>
      <c r="C23" s="849">
        <v>2829</v>
      </c>
      <c r="D23" s="849">
        <v>2579</v>
      </c>
      <c r="E23" s="889">
        <v>399954</v>
      </c>
      <c r="F23" s="889">
        <v>495772.98000000004</v>
      </c>
      <c r="G23" s="890">
        <v>473204.69</v>
      </c>
    </row>
    <row r="24" spans="1:7" ht="14.4" customHeight="1" x14ac:dyDescent="0.3">
      <c r="A24" s="857" t="s">
        <v>1284</v>
      </c>
      <c r="B24" s="849">
        <v>233</v>
      </c>
      <c r="C24" s="849">
        <v>362</v>
      </c>
      <c r="D24" s="849">
        <v>183</v>
      </c>
      <c r="E24" s="889">
        <v>77472.990000000005</v>
      </c>
      <c r="F24" s="889">
        <v>174283</v>
      </c>
      <c r="G24" s="890">
        <v>92596.33</v>
      </c>
    </row>
    <row r="25" spans="1:7" ht="14.4" customHeight="1" x14ac:dyDescent="0.3">
      <c r="A25" s="857" t="s">
        <v>1285</v>
      </c>
      <c r="B25" s="849">
        <v>463</v>
      </c>
      <c r="C25" s="849">
        <v>306</v>
      </c>
      <c r="D25" s="849">
        <v>471</v>
      </c>
      <c r="E25" s="889">
        <v>96198.34</v>
      </c>
      <c r="F25" s="889">
        <v>68084.66</v>
      </c>
      <c r="G25" s="890">
        <v>110751.98000000001</v>
      </c>
    </row>
    <row r="26" spans="1:7" ht="14.4" customHeight="1" x14ac:dyDescent="0.3">
      <c r="A26" s="857" t="s">
        <v>1286</v>
      </c>
      <c r="B26" s="849">
        <v>432</v>
      </c>
      <c r="C26" s="849">
        <v>331</v>
      </c>
      <c r="D26" s="849">
        <v>468</v>
      </c>
      <c r="E26" s="889">
        <v>81421.990000000005</v>
      </c>
      <c r="F26" s="889">
        <v>53505.33</v>
      </c>
      <c r="G26" s="890">
        <v>78662.67</v>
      </c>
    </row>
    <row r="27" spans="1:7" ht="14.4" customHeight="1" x14ac:dyDescent="0.3">
      <c r="A27" s="857" t="s">
        <v>1287</v>
      </c>
      <c r="B27" s="849">
        <v>387</v>
      </c>
      <c r="C27" s="849">
        <v>494</v>
      </c>
      <c r="D27" s="849">
        <v>752</v>
      </c>
      <c r="E27" s="889">
        <v>48694.33</v>
      </c>
      <c r="F27" s="889">
        <v>53978.33</v>
      </c>
      <c r="G27" s="890">
        <v>85463</v>
      </c>
    </row>
    <row r="28" spans="1:7" ht="14.4" customHeight="1" x14ac:dyDescent="0.3">
      <c r="A28" s="857" t="s">
        <v>3599</v>
      </c>
      <c r="B28" s="849"/>
      <c r="C28" s="849">
        <v>27</v>
      </c>
      <c r="D28" s="849"/>
      <c r="E28" s="889"/>
      <c r="F28" s="889">
        <v>4573.66</v>
      </c>
      <c r="G28" s="890"/>
    </row>
    <row r="29" spans="1:7" ht="14.4" customHeight="1" x14ac:dyDescent="0.3">
      <c r="A29" s="857" t="s">
        <v>1288</v>
      </c>
      <c r="B29" s="849">
        <v>1104</v>
      </c>
      <c r="C29" s="849">
        <v>1292</v>
      </c>
      <c r="D29" s="849">
        <v>1313</v>
      </c>
      <c r="E29" s="889">
        <v>176131.66</v>
      </c>
      <c r="F29" s="889">
        <v>204460.33000000002</v>
      </c>
      <c r="G29" s="890">
        <v>208580.67000000004</v>
      </c>
    </row>
    <row r="30" spans="1:7" ht="14.4" customHeight="1" x14ac:dyDescent="0.3">
      <c r="A30" s="857" t="s">
        <v>1289</v>
      </c>
      <c r="B30" s="849">
        <v>2182</v>
      </c>
      <c r="C30" s="849">
        <v>2270</v>
      </c>
      <c r="D30" s="849">
        <v>2305</v>
      </c>
      <c r="E30" s="889">
        <v>634860</v>
      </c>
      <c r="F30" s="889">
        <v>571874.32000000007</v>
      </c>
      <c r="G30" s="890">
        <v>644711.31999999995</v>
      </c>
    </row>
    <row r="31" spans="1:7" ht="14.4" customHeight="1" x14ac:dyDescent="0.3">
      <c r="A31" s="857" t="s">
        <v>1290</v>
      </c>
      <c r="B31" s="849">
        <v>423</v>
      </c>
      <c r="C31" s="849">
        <v>336</v>
      </c>
      <c r="D31" s="849">
        <v>222</v>
      </c>
      <c r="E31" s="889">
        <v>125061</v>
      </c>
      <c r="F31" s="889">
        <v>109471</v>
      </c>
      <c r="G31" s="890">
        <v>66375</v>
      </c>
    </row>
    <row r="32" spans="1:7" ht="14.4" customHeight="1" thickBot="1" x14ac:dyDescent="0.35">
      <c r="A32" s="893" t="s">
        <v>1291</v>
      </c>
      <c r="B32" s="851">
        <v>350</v>
      </c>
      <c r="C32" s="851">
        <v>167</v>
      </c>
      <c r="D32" s="851">
        <v>208</v>
      </c>
      <c r="E32" s="891">
        <v>129772.33</v>
      </c>
      <c r="F32" s="891">
        <v>66468.66</v>
      </c>
      <c r="G32" s="892">
        <v>84764.99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1266</v>
      </c>
    </row>
    <row r="35" spans="1:1" ht="14.4" customHeight="1" x14ac:dyDescent="0.3">
      <c r="A35" s="804" t="s">
        <v>3595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3862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22307.269999999997</v>
      </c>
      <c r="H3" s="208">
        <f t="shared" si="0"/>
        <v>5276077.6599999992</v>
      </c>
      <c r="I3" s="78"/>
      <c r="J3" s="78"/>
      <c r="K3" s="208">
        <f t="shared" si="0"/>
        <v>22406.49</v>
      </c>
      <c r="L3" s="208">
        <f t="shared" si="0"/>
        <v>5363922.33</v>
      </c>
      <c r="M3" s="78"/>
      <c r="N3" s="78"/>
      <c r="O3" s="208">
        <f t="shared" si="0"/>
        <v>22913.399999999998</v>
      </c>
      <c r="P3" s="208">
        <f t="shared" si="0"/>
        <v>5824771.4700000025</v>
      </c>
      <c r="Q3" s="79">
        <f>IF(L3=0,0,P3/L3)</f>
        <v>1.0859164454008794</v>
      </c>
      <c r="R3" s="209">
        <f>IF(O3=0,0,P3/O3)</f>
        <v>254.20808217025859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3601</v>
      </c>
      <c r="C6" s="825" t="s">
        <v>3005</v>
      </c>
      <c r="D6" s="825" t="s">
        <v>3602</v>
      </c>
      <c r="E6" s="825" t="s">
        <v>3603</v>
      </c>
      <c r="F6" s="825" t="s">
        <v>3604</v>
      </c>
      <c r="G6" s="225"/>
      <c r="H6" s="225"/>
      <c r="I6" s="825"/>
      <c r="J6" s="825"/>
      <c r="K6" s="225">
        <v>1</v>
      </c>
      <c r="L6" s="225">
        <v>2170.0300000000002</v>
      </c>
      <c r="M6" s="825">
        <v>1</v>
      </c>
      <c r="N6" s="825">
        <v>2170.0300000000002</v>
      </c>
      <c r="O6" s="225"/>
      <c r="P6" s="225"/>
      <c r="Q6" s="830"/>
      <c r="R6" s="848"/>
    </row>
    <row r="7" spans="1:18" ht="14.4" customHeight="1" x14ac:dyDescent="0.3">
      <c r="A7" s="831"/>
      <c r="B7" s="832" t="s">
        <v>3601</v>
      </c>
      <c r="C7" s="832" t="s">
        <v>3005</v>
      </c>
      <c r="D7" s="832" t="s">
        <v>3605</v>
      </c>
      <c r="E7" s="832" t="s">
        <v>3606</v>
      </c>
      <c r="F7" s="832" t="s">
        <v>3607</v>
      </c>
      <c r="G7" s="849">
        <v>33</v>
      </c>
      <c r="H7" s="849">
        <v>8283</v>
      </c>
      <c r="I7" s="832"/>
      <c r="J7" s="832">
        <v>251</v>
      </c>
      <c r="K7" s="849"/>
      <c r="L7" s="849"/>
      <c r="M7" s="832"/>
      <c r="N7" s="832"/>
      <c r="O7" s="849">
        <v>18</v>
      </c>
      <c r="P7" s="849">
        <v>4572</v>
      </c>
      <c r="Q7" s="837"/>
      <c r="R7" s="850">
        <v>254</v>
      </c>
    </row>
    <row r="8" spans="1:18" ht="14.4" customHeight="1" x14ac:dyDescent="0.3">
      <c r="A8" s="831"/>
      <c r="B8" s="832" t="s">
        <v>3601</v>
      </c>
      <c r="C8" s="832" t="s">
        <v>3005</v>
      </c>
      <c r="D8" s="832" t="s">
        <v>3605</v>
      </c>
      <c r="E8" s="832" t="s">
        <v>3608</v>
      </c>
      <c r="F8" s="832" t="s">
        <v>3609</v>
      </c>
      <c r="G8" s="849">
        <v>2</v>
      </c>
      <c r="H8" s="849">
        <v>396</v>
      </c>
      <c r="I8" s="832"/>
      <c r="J8" s="832">
        <v>198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3601</v>
      </c>
      <c r="C9" s="832" t="s">
        <v>3005</v>
      </c>
      <c r="D9" s="832" t="s">
        <v>3605</v>
      </c>
      <c r="E9" s="832" t="s">
        <v>3610</v>
      </c>
      <c r="F9" s="832" t="s">
        <v>3611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33.33</v>
      </c>
      <c r="Q9" s="837"/>
      <c r="R9" s="850">
        <v>33.33</v>
      </c>
    </row>
    <row r="10" spans="1:18" ht="14.4" customHeight="1" x14ac:dyDescent="0.3">
      <c r="A10" s="831"/>
      <c r="B10" s="832" t="s">
        <v>3601</v>
      </c>
      <c r="C10" s="832" t="s">
        <v>3005</v>
      </c>
      <c r="D10" s="832" t="s">
        <v>3605</v>
      </c>
      <c r="E10" s="832" t="s">
        <v>3612</v>
      </c>
      <c r="F10" s="832" t="s">
        <v>3613</v>
      </c>
      <c r="G10" s="849">
        <v>1</v>
      </c>
      <c r="H10" s="849">
        <v>868</v>
      </c>
      <c r="I10" s="832"/>
      <c r="J10" s="832">
        <v>868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3601</v>
      </c>
      <c r="C11" s="832" t="s">
        <v>3005</v>
      </c>
      <c r="D11" s="832" t="s">
        <v>3605</v>
      </c>
      <c r="E11" s="832" t="s">
        <v>3614</v>
      </c>
      <c r="F11" s="832" t="s">
        <v>3615</v>
      </c>
      <c r="G11" s="849">
        <v>15</v>
      </c>
      <c r="H11" s="849">
        <v>8880</v>
      </c>
      <c r="I11" s="832">
        <v>14.974704890387859</v>
      </c>
      <c r="J11" s="832">
        <v>592</v>
      </c>
      <c r="K11" s="849">
        <v>1</v>
      </c>
      <c r="L11" s="849">
        <v>593</v>
      </c>
      <c r="M11" s="832">
        <v>1</v>
      </c>
      <c r="N11" s="832">
        <v>593</v>
      </c>
      <c r="O11" s="849">
        <v>9</v>
      </c>
      <c r="P11" s="849">
        <v>5355</v>
      </c>
      <c r="Q11" s="837">
        <v>9.0303541315345708</v>
      </c>
      <c r="R11" s="850">
        <v>595</v>
      </c>
    </row>
    <row r="12" spans="1:18" ht="14.4" customHeight="1" x14ac:dyDescent="0.3">
      <c r="A12" s="831"/>
      <c r="B12" s="832" t="s">
        <v>3601</v>
      </c>
      <c r="C12" s="832" t="s">
        <v>3005</v>
      </c>
      <c r="D12" s="832" t="s">
        <v>3605</v>
      </c>
      <c r="E12" s="832" t="s">
        <v>3616</v>
      </c>
      <c r="F12" s="832" t="s">
        <v>3617</v>
      </c>
      <c r="G12" s="849"/>
      <c r="H12" s="849"/>
      <c r="I12" s="832"/>
      <c r="J12" s="832"/>
      <c r="K12" s="849">
        <v>1</v>
      </c>
      <c r="L12" s="849">
        <v>768</v>
      </c>
      <c r="M12" s="832">
        <v>1</v>
      </c>
      <c r="N12" s="832">
        <v>768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3601</v>
      </c>
      <c r="C13" s="832" t="s">
        <v>3005</v>
      </c>
      <c r="D13" s="832" t="s">
        <v>3605</v>
      </c>
      <c r="E13" s="832" t="s">
        <v>3618</v>
      </c>
      <c r="F13" s="832" t="s">
        <v>3619</v>
      </c>
      <c r="G13" s="849">
        <v>26</v>
      </c>
      <c r="H13" s="849">
        <v>34762</v>
      </c>
      <c r="I13" s="832"/>
      <c r="J13" s="832">
        <v>1337</v>
      </c>
      <c r="K13" s="849"/>
      <c r="L13" s="849"/>
      <c r="M13" s="832"/>
      <c r="N13" s="832"/>
      <c r="O13" s="849">
        <v>10</v>
      </c>
      <c r="P13" s="849">
        <v>13440</v>
      </c>
      <c r="Q13" s="837"/>
      <c r="R13" s="850">
        <v>1344</v>
      </c>
    </row>
    <row r="14" spans="1:18" ht="14.4" customHeight="1" x14ac:dyDescent="0.3">
      <c r="A14" s="831"/>
      <c r="B14" s="832" t="s">
        <v>3601</v>
      </c>
      <c r="C14" s="832" t="s">
        <v>3005</v>
      </c>
      <c r="D14" s="832" t="s">
        <v>3605</v>
      </c>
      <c r="E14" s="832" t="s">
        <v>3620</v>
      </c>
      <c r="F14" s="832" t="s">
        <v>3621</v>
      </c>
      <c r="G14" s="849">
        <v>2</v>
      </c>
      <c r="H14" s="849">
        <v>724</v>
      </c>
      <c r="I14" s="832"/>
      <c r="J14" s="832">
        <v>362</v>
      </c>
      <c r="K14" s="849"/>
      <c r="L14" s="849"/>
      <c r="M14" s="832"/>
      <c r="N14" s="832"/>
      <c r="O14" s="849">
        <v>1</v>
      </c>
      <c r="P14" s="849">
        <v>364</v>
      </c>
      <c r="Q14" s="837"/>
      <c r="R14" s="850">
        <v>364</v>
      </c>
    </row>
    <row r="15" spans="1:18" ht="14.4" customHeight="1" x14ac:dyDescent="0.3">
      <c r="A15" s="831" t="s">
        <v>3622</v>
      </c>
      <c r="B15" s="832" t="s">
        <v>3623</v>
      </c>
      <c r="C15" s="832" t="s">
        <v>605</v>
      </c>
      <c r="D15" s="832" t="s">
        <v>3624</v>
      </c>
      <c r="E15" s="832" t="s">
        <v>3625</v>
      </c>
      <c r="F15" s="832" t="s">
        <v>3626</v>
      </c>
      <c r="G15" s="849">
        <v>1.2</v>
      </c>
      <c r="H15" s="849">
        <v>181.2</v>
      </c>
      <c r="I15" s="832">
        <v>4.3328550932568151</v>
      </c>
      <c r="J15" s="832">
        <v>151</v>
      </c>
      <c r="K15" s="849">
        <v>0.6</v>
      </c>
      <c r="L15" s="849">
        <v>41.82</v>
      </c>
      <c r="M15" s="832">
        <v>1</v>
      </c>
      <c r="N15" s="832">
        <v>69.7</v>
      </c>
      <c r="O15" s="849">
        <v>0.4</v>
      </c>
      <c r="P15" s="849">
        <v>27.88</v>
      </c>
      <c r="Q15" s="837">
        <v>0.66666666666666663</v>
      </c>
      <c r="R15" s="850">
        <v>69.699999999999989</v>
      </c>
    </row>
    <row r="16" spans="1:18" ht="14.4" customHeight="1" x14ac:dyDescent="0.3">
      <c r="A16" s="831" t="s">
        <v>3622</v>
      </c>
      <c r="B16" s="832" t="s">
        <v>3623</v>
      </c>
      <c r="C16" s="832" t="s">
        <v>605</v>
      </c>
      <c r="D16" s="832" t="s">
        <v>3624</v>
      </c>
      <c r="E16" s="832" t="s">
        <v>3627</v>
      </c>
      <c r="F16" s="832" t="s">
        <v>3628</v>
      </c>
      <c r="G16" s="849"/>
      <c r="H16" s="849"/>
      <c r="I16" s="832"/>
      <c r="J16" s="832"/>
      <c r="K16" s="849">
        <v>1</v>
      </c>
      <c r="L16" s="849">
        <v>1580.8</v>
      </c>
      <c r="M16" s="832">
        <v>1</v>
      </c>
      <c r="N16" s="832">
        <v>1580.8</v>
      </c>
      <c r="O16" s="849">
        <v>2</v>
      </c>
      <c r="P16" s="849">
        <v>3161.6</v>
      </c>
      <c r="Q16" s="837">
        <v>2</v>
      </c>
      <c r="R16" s="850">
        <v>1580.8</v>
      </c>
    </row>
    <row r="17" spans="1:18" ht="14.4" customHeight="1" x14ac:dyDescent="0.3">
      <c r="A17" s="831" t="s">
        <v>3622</v>
      </c>
      <c r="B17" s="832" t="s">
        <v>3623</v>
      </c>
      <c r="C17" s="832" t="s">
        <v>605</v>
      </c>
      <c r="D17" s="832" t="s">
        <v>3624</v>
      </c>
      <c r="E17" s="832" t="s">
        <v>3629</v>
      </c>
      <c r="F17" s="832" t="s">
        <v>3628</v>
      </c>
      <c r="G17" s="849">
        <v>25</v>
      </c>
      <c r="H17" s="849">
        <v>159313.5</v>
      </c>
      <c r="I17" s="832">
        <v>1.0497948032641704</v>
      </c>
      <c r="J17" s="832">
        <v>6372.54</v>
      </c>
      <c r="K17" s="849">
        <v>32</v>
      </c>
      <c r="L17" s="849">
        <v>151756.79999999996</v>
      </c>
      <c r="M17" s="832">
        <v>1</v>
      </c>
      <c r="N17" s="832">
        <v>4742.3999999999987</v>
      </c>
      <c r="O17" s="849">
        <v>3</v>
      </c>
      <c r="P17" s="849">
        <v>14227.199999999999</v>
      </c>
      <c r="Q17" s="837">
        <v>9.3750000000000014E-2</v>
      </c>
      <c r="R17" s="850">
        <v>4742.3999999999996</v>
      </c>
    </row>
    <row r="18" spans="1:18" ht="14.4" customHeight="1" x14ac:dyDescent="0.3">
      <c r="A18" s="831" t="s">
        <v>3622</v>
      </c>
      <c r="B18" s="832" t="s">
        <v>3623</v>
      </c>
      <c r="C18" s="832" t="s">
        <v>605</v>
      </c>
      <c r="D18" s="832" t="s">
        <v>3624</v>
      </c>
      <c r="E18" s="832" t="s">
        <v>3630</v>
      </c>
      <c r="F18" s="832" t="s">
        <v>847</v>
      </c>
      <c r="G18" s="849"/>
      <c r="H18" s="849"/>
      <c r="I18" s="832"/>
      <c r="J18" s="832"/>
      <c r="K18" s="849"/>
      <c r="L18" s="849"/>
      <c r="M18" s="832"/>
      <c r="N18" s="832"/>
      <c r="O18" s="849">
        <v>0.1</v>
      </c>
      <c r="P18" s="849">
        <v>5.07</v>
      </c>
      <c r="Q18" s="837"/>
      <c r="R18" s="850">
        <v>50.7</v>
      </c>
    </row>
    <row r="19" spans="1:18" ht="14.4" customHeight="1" x14ac:dyDescent="0.3">
      <c r="A19" s="831" t="s">
        <v>3622</v>
      </c>
      <c r="B19" s="832" t="s">
        <v>3623</v>
      </c>
      <c r="C19" s="832" t="s">
        <v>605</v>
      </c>
      <c r="D19" s="832" t="s">
        <v>3624</v>
      </c>
      <c r="E19" s="832" t="s">
        <v>3631</v>
      </c>
      <c r="F19" s="832" t="s">
        <v>3632</v>
      </c>
      <c r="G19" s="849">
        <v>12.739999999999997</v>
      </c>
      <c r="H19" s="849">
        <v>740.4100000000002</v>
      </c>
      <c r="I19" s="832"/>
      <c r="J19" s="832">
        <v>58.116954474097362</v>
      </c>
      <c r="K19" s="849"/>
      <c r="L19" s="849"/>
      <c r="M19" s="832"/>
      <c r="N19" s="832"/>
      <c r="O19" s="849">
        <v>0.4</v>
      </c>
      <c r="P19" s="849">
        <v>23.24</v>
      </c>
      <c r="Q19" s="837"/>
      <c r="R19" s="850">
        <v>58.099999999999994</v>
      </c>
    </row>
    <row r="20" spans="1:18" ht="14.4" customHeight="1" x14ac:dyDescent="0.3">
      <c r="A20" s="831" t="s">
        <v>3622</v>
      </c>
      <c r="B20" s="832" t="s">
        <v>3623</v>
      </c>
      <c r="C20" s="832" t="s">
        <v>605</v>
      </c>
      <c r="D20" s="832" t="s">
        <v>3624</v>
      </c>
      <c r="E20" s="832" t="s">
        <v>3633</v>
      </c>
      <c r="F20" s="832" t="s">
        <v>3634</v>
      </c>
      <c r="G20" s="849">
        <v>0.2</v>
      </c>
      <c r="H20" s="849">
        <v>77.5</v>
      </c>
      <c r="I20" s="832">
        <v>8.3668005354752342E-2</v>
      </c>
      <c r="J20" s="832">
        <v>387.5</v>
      </c>
      <c r="K20" s="849">
        <v>2.39</v>
      </c>
      <c r="L20" s="849">
        <v>926.28</v>
      </c>
      <c r="M20" s="832">
        <v>1</v>
      </c>
      <c r="N20" s="832">
        <v>387.56485355648533</v>
      </c>
      <c r="O20" s="849"/>
      <c r="P20" s="849"/>
      <c r="Q20" s="837"/>
      <c r="R20" s="850"/>
    </row>
    <row r="21" spans="1:18" ht="14.4" customHeight="1" x14ac:dyDescent="0.3">
      <c r="A21" s="831" t="s">
        <v>3622</v>
      </c>
      <c r="B21" s="832" t="s">
        <v>3623</v>
      </c>
      <c r="C21" s="832" t="s">
        <v>605</v>
      </c>
      <c r="D21" s="832" t="s">
        <v>3624</v>
      </c>
      <c r="E21" s="832" t="s">
        <v>3635</v>
      </c>
      <c r="F21" s="832" t="s">
        <v>626</v>
      </c>
      <c r="G21" s="849">
        <v>0.1</v>
      </c>
      <c r="H21" s="849">
        <v>7.8</v>
      </c>
      <c r="I21" s="832">
        <v>2.0827770360480637E-2</v>
      </c>
      <c r="J21" s="832">
        <v>78</v>
      </c>
      <c r="K21" s="849">
        <v>4.7999999999999989</v>
      </c>
      <c r="L21" s="849">
        <v>374.50000000000006</v>
      </c>
      <c r="M21" s="832">
        <v>1</v>
      </c>
      <c r="N21" s="832">
        <v>78.020833333333357</v>
      </c>
      <c r="O21" s="849">
        <v>3.2000000000000006</v>
      </c>
      <c r="P21" s="849">
        <v>150.73999999999998</v>
      </c>
      <c r="Q21" s="837">
        <v>0.40251001335113473</v>
      </c>
      <c r="R21" s="850">
        <v>47.106249999999982</v>
      </c>
    </row>
    <row r="22" spans="1:18" ht="14.4" customHeight="1" x14ac:dyDescent="0.3">
      <c r="A22" s="831" t="s">
        <v>3622</v>
      </c>
      <c r="B22" s="832" t="s">
        <v>3623</v>
      </c>
      <c r="C22" s="832" t="s">
        <v>605</v>
      </c>
      <c r="D22" s="832" t="s">
        <v>3624</v>
      </c>
      <c r="E22" s="832" t="s">
        <v>3636</v>
      </c>
      <c r="F22" s="832" t="s">
        <v>3637</v>
      </c>
      <c r="G22" s="849">
        <v>7.6000000000000005</v>
      </c>
      <c r="H22" s="849">
        <v>34561.819999999992</v>
      </c>
      <c r="I22" s="832">
        <v>0.75247524321349202</v>
      </c>
      <c r="J22" s="832">
        <v>4547.6078947368405</v>
      </c>
      <c r="K22" s="849">
        <v>10.099999999999996</v>
      </c>
      <c r="L22" s="849">
        <v>45930.840000000004</v>
      </c>
      <c r="M22" s="832">
        <v>1</v>
      </c>
      <c r="N22" s="832">
        <v>4547.6079207920811</v>
      </c>
      <c r="O22" s="849">
        <v>0.4</v>
      </c>
      <c r="P22" s="849">
        <v>1819.04</v>
      </c>
      <c r="Q22" s="837">
        <v>3.9603891415876565E-2</v>
      </c>
      <c r="R22" s="850">
        <v>4547.5999999999995</v>
      </c>
    </row>
    <row r="23" spans="1:18" ht="14.4" customHeight="1" x14ac:dyDescent="0.3">
      <c r="A23" s="831" t="s">
        <v>3622</v>
      </c>
      <c r="B23" s="832" t="s">
        <v>3623</v>
      </c>
      <c r="C23" s="832" t="s">
        <v>605</v>
      </c>
      <c r="D23" s="832" t="s">
        <v>3624</v>
      </c>
      <c r="E23" s="832" t="s">
        <v>3638</v>
      </c>
      <c r="F23" s="832" t="s">
        <v>3639</v>
      </c>
      <c r="G23" s="849"/>
      <c r="H23" s="849"/>
      <c r="I23" s="832"/>
      <c r="J23" s="832"/>
      <c r="K23" s="849">
        <v>1</v>
      </c>
      <c r="L23" s="849">
        <v>117.31</v>
      </c>
      <c r="M23" s="832">
        <v>1</v>
      </c>
      <c r="N23" s="832">
        <v>117.31</v>
      </c>
      <c r="O23" s="849"/>
      <c r="P23" s="849"/>
      <c r="Q23" s="837"/>
      <c r="R23" s="850"/>
    </row>
    <row r="24" spans="1:18" ht="14.4" customHeight="1" x14ac:dyDescent="0.3">
      <c r="A24" s="831" t="s">
        <v>3622</v>
      </c>
      <c r="B24" s="832" t="s">
        <v>3623</v>
      </c>
      <c r="C24" s="832" t="s">
        <v>605</v>
      </c>
      <c r="D24" s="832" t="s">
        <v>3624</v>
      </c>
      <c r="E24" s="832" t="s">
        <v>3640</v>
      </c>
      <c r="F24" s="832" t="s">
        <v>3641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4742.3999999999996</v>
      </c>
      <c r="Q24" s="837"/>
      <c r="R24" s="850">
        <v>4742.3999999999996</v>
      </c>
    </row>
    <row r="25" spans="1:18" ht="14.4" customHeight="1" x14ac:dyDescent="0.3">
      <c r="A25" s="831" t="s">
        <v>3622</v>
      </c>
      <c r="B25" s="832" t="s">
        <v>3623</v>
      </c>
      <c r="C25" s="832" t="s">
        <v>605</v>
      </c>
      <c r="D25" s="832" t="s">
        <v>3624</v>
      </c>
      <c r="E25" s="832" t="s">
        <v>3642</v>
      </c>
      <c r="F25" s="832" t="s">
        <v>3643</v>
      </c>
      <c r="G25" s="849">
        <v>5</v>
      </c>
      <c r="H25" s="849">
        <v>33558.1</v>
      </c>
      <c r="I25" s="832">
        <v>1.25</v>
      </c>
      <c r="J25" s="832">
        <v>6711.62</v>
      </c>
      <c r="K25" s="849">
        <v>4</v>
      </c>
      <c r="L25" s="849">
        <v>26846.48</v>
      </c>
      <c r="M25" s="832">
        <v>1</v>
      </c>
      <c r="N25" s="832">
        <v>6711.62</v>
      </c>
      <c r="O25" s="849">
        <v>4</v>
      </c>
      <c r="P25" s="849">
        <v>26826.400000000001</v>
      </c>
      <c r="Q25" s="837">
        <v>0.99925204347087593</v>
      </c>
      <c r="R25" s="850">
        <v>6706.6</v>
      </c>
    </row>
    <row r="26" spans="1:18" ht="14.4" customHeight="1" x14ac:dyDescent="0.3">
      <c r="A26" s="831" t="s">
        <v>3622</v>
      </c>
      <c r="B26" s="832" t="s">
        <v>3623</v>
      </c>
      <c r="C26" s="832" t="s">
        <v>605</v>
      </c>
      <c r="D26" s="832" t="s">
        <v>3624</v>
      </c>
      <c r="E26" s="832" t="s">
        <v>3644</v>
      </c>
      <c r="F26" s="832" t="s">
        <v>826</v>
      </c>
      <c r="G26" s="849">
        <v>1.6</v>
      </c>
      <c r="H26" s="849">
        <v>7277.84</v>
      </c>
      <c r="I26" s="832">
        <v>1.142857142857143</v>
      </c>
      <c r="J26" s="832">
        <v>4548.6499999999996</v>
      </c>
      <c r="K26" s="849">
        <v>1.4</v>
      </c>
      <c r="L26" s="849">
        <v>6368.11</v>
      </c>
      <c r="M26" s="832">
        <v>1</v>
      </c>
      <c r="N26" s="832">
        <v>4548.6499999999996</v>
      </c>
      <c r="O26" s="849"/>
      <c r="P26" s="849"/>
      <c r="Q26" s="837"/>
      <c r="R26" s="850"/>
    </row>
    <row r="27" spans="1:18" ht="14.4" customHeight="1" x14ac:dyDescent="0.3">
      <c r="A27" s="831" t="s">
        <v>3622</v>
      </c>
      <c r="B27" s="832" t="s">
        <v>3623</v>
      </c>
      <c r="C27" s="832" t="s">
        <v>605</v>
      </c>
      <c r="D27" s="832" t="s">
        <v>3624</v>
      </c>
      <c r="E27" s="832" t="s">
        <v>3645</v>
      </c>
      <c r="F27" s="832" t="s">
        <v>3646</v>
      </c>
      <c r="G27" s="849">
        <v>21</v>
      </c>
      <c r="H27" s="849">
        <v>63108.960000000006</v>
      </c>
      <c r="I27" s="832">
        <v>0.75392006667004352</v>
      </c>
      <c r="J27" s="832">
        <v>3005.1885714285718</v>
      </c>
      <c r="K27" s="849">
        <v>28</v>
      </c>
      <c r="L27" s="849">
        <v>83707.760000000009</v>
      </c>
      <c r="M27" s="832">
        <v>1</v>
      </c>
      <c r="N27" s="832">
        <v>2989.5628571428574</v>
      </c>
      <c r="O27" s="849">
        <v>44</v>
      </c>
      <c r="P27" s="849">
        <v>122895.85</v>
      </c>
      <c r="Q27" s="837">
        <v>1.468153609653394</v>
      </c>
      <c r="R27" s="850">
        <v>2793.0875000000001</v>
      </c>
    </row>
    <row r="28" spans="1:18" ht="14.4" customHeight="1" x14ac:dyDescent="0.3">
      <c r="A28" s="831" t="s">
        <v>3622</v>
      </c>
      <c r="B28" s="832" t="s">
        <v>3623</v>
      </c>
      <c r="C28" s="832" t="s">
        <v>605</v>
      </c>
      <c r="D28" s="832" t="s">
        <v>3624</v>
      </c>
      <c r="E28" s="832" t="s">
        <v>3647</v>
      </c>
      <c r="F28" s="832" t="s">
        <v>3646</v>
      </c>
      <c r="G28" s="849">
        <v>1</v>
      </c>
      <c r="H28" s="849">
        <v>0</v>
      </c>
      <c r="I28" s="832"/>
      <c r="J28" s="832">
        <v>0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3622</v>
      </c>
      <c r="B29" s="832" t="s">
        <v>3623</v>
      </c>
      <c r="C29" s="832" t="s">
        <v>605</v>
      </c>
      <c r="D29" s="832" t="s">
        <v>3624</v>
      </c>
      <c r="E29" s="832" t="s">
        <v>3648</v>
      </c>
      <c r="F29" s="832" t="s">
        <v>3649</v>
      </c>
      <c r="G29" s="849">
        <v>22</v>
      </c>
      <c r="H29" s="849">
        <v>83597.36</v>
      </c>
      <c r="I29" s="832">
        <v>0.66666666666666652</v>
      </c>
      <c r="J29" s="832">
        <v>3799.88</v>
      </c>
      <c r="K29" s="849">
        <v>33</v>
      </c>
      <c r="L29" s="849">
        <v>125396.04000000002</v>
      </c>
      <c r="M29" s="832">
        <v>1</v>
      </c>
      <c r="N29" s="832">
        <v>3799.8800000000006</v>
      </c>
      <c r="O29" s="849">
        <v>53</v>
      </c>
      <c r="P29" s="849">
        <v>171677.67000000004</v>
      </c>
      <c r="Q29" s="837">
        <v>1.3690836648430047</v>
      </c>
      <c r="R29" s="850">
        <v>3239.2013207547179</v>
      </c>
    </row>
    <row r="30" spans="1:18" ht="14.4" customHeight="1" x14ac:dyDescent="0.3">
      <c r="A30" s="831" t="s">
        <v>3622</v>
      </c>
      <c r="B30" s="832" t="s">
        <v>3623</v>
      </c>
      <c r="C30" s="832" t="s">
        <v>605</v>
      </c>
      <c r="D30" s="832" t="s">
        <v>3624</v>
      </c>
      <c r="E30" s="832" t="s">
        <v>3650</v>
      </c>
      <c r="F30" s="832" t="s">
        <v>826</v>
      </c>
      <c r="G30" s="849"/>
      <c r="H30" s="849"/>
      <c r="I30" s="832"/>
      <c r="J30" s="832"/>
      <c r="K30" s="849">
        <v>4</v>
      </c>
      <c r="L30" s="849">
        <v>1819.44</v>
      </c>
      <c r="M30" s="832">
        <v>1</v>
      </c>
      <c r="N30" s="832">
        <v>454.86</v>
      </c>
      <c r="O30" s="849"/>
      <c r="P30" s="849"/>
      <c r="Q30" s="837"/>
      <c r="R30" s="850"/>
    </row>
    <row r="31" spans="1:18" ht="14.4" customHeight="1" x14ac:dyDescent="0.3">
      <c r="A31" s="831" t="s">
        <v>3622</v>
      </c>
      <c r="B31" s="832" t="s">
        <v>3623</v>
      </c>
      <c r="C31" s="832" t="s">
        <v>605</v>
      </c>
      <c r="D31" s="832" t="s">
        <v>3624</v>
      </c>
      <c r="E31" s="832" t="s">
        <v>3651</v>
      </c>
      <c r="F31" s="832" t="s">
        <v>3649</v>
      </c>
      <c r="G31" s="849"/>
      <c r="H31" s="849"/>
      <c r="I31" s="832"/>
      <c r="J31" s="832"/>
      <c r="K31" s="849">
        <v>0.5</v>
      </c>
      <c r="L31" s="849">
        <v>3640.36</v>
      </c>
      <c r="M31" s="832">
        <v>1</v>
      </c>
      <c r="N31" s="832">
        <v>7280.72</v>
      </c>
      <c r="O31" s="849">
        <v>5</v>
      </c>
      <c r="P31" s="849">
        <v>19728.870000000003</v>
      </c>
      <c r="Q31" s="837">
        <v>5.4194832379215248</v>
      </c>
      <c r="R31" s="850">
        <v>3945.7740000000003</v>
      </c>
    </row>
    <row r="32" spans="1:18" ht="14.4" customHeight="1" x14ac:dyDescent="0.3">
      <c r="A32" s="831" t="s">
        <v>3622</v>
      </c>
      <c r="B32" s="832" t="s">
        <v>3623</v>
      </c>
      <c r="C32" s="832" t="s">
        <v>605</v>
      </c>
      <c r="D32" s="832" t="s">
        <v>3624</v>
      </c>
      <c r="E32" s="832" t="s">
        <v>3652</v>
      </c>
      <c r="F32" s="832" t="s">
        <v>826</v>
      </c>
      <c r="G32" s="849">
        <v>0.4</v>
      </c>
      <c r="H32" s="849">
        <v>909.73</v>
      </c>
      <c r="I32" s="832">
        <v>0.5</v>
      </c>
      <c r="J32" s="832">
        <v>2274.3249999999998</v>
      </c>
      <c r="K32" s="849">
        <v>0.8</v>
      </c>
      <c r="L32" s="849">
        <v>1819.46</v>
      </c>
      <c r="M32" s="832">
        <v>1</v>
      </c>
      <c r="N32" s="832">
        <v>2274.3249999999998</v>
      </c>
      <c r="O32" s="849"/>
      <c r="P32" s="849"/>
      <c r="Q32" s="837"/>
      <c r="R32" s="850"/>
    </row>
    <row r="33" spans="1:18" ht="14.4" customHeight="1" x14ac:dyDescent="0.3">
      <c r="A33" s="831" t="s">
        <v>3622</v>
      </c>
      <c r="B33" s="832" t="s">
        <v>3623</v>
      </c>
      <c r="C33" s="832" t="s">
        <v>605</v>
      </c>
      <c r="D33" s="832" t="s">
        <v>3624</v>
      </c>
      <c r="E33" s="832" t="s">
        <v>3653</v>
      </c>
      <c r="F33" s="832" t="s">
        <v>1045</v>
      </c>
      <c r="G33" s="849">
        <v>4</v>
      </c>
      <c r="H33" s="849">
        <v>11679.2</v>
      </c>
      <c r="I33" s="832">
        <v>1.8532117661619705</v>
      </c>
      <c r="J33" s="832">
        <v>2919.8</v>
      </c>
      <c r="K33" s="849">
        <v>2</v>
      </c>
      <c r="L33" s="849">
        <v>6302.14</v>
      </c>
      <c r="M33" s="832">
        <v>1</v>
      </c>
      <c r="N33" s="832">
        <v>3151.07</v>
      </c>
      <c r="O33" s="849">
        <v>1</v>
      </c>
      <c r="P33" s="849">
        <v>3036</v>
      </c>
      <c r="Q33" s="837">
        <v>0.48174112285668041</v>
      </c>
      <c r="R33" s="850">
        <v>3036</v>
      </c>
    </row>
    <row r="34" spans="1:18" ht="14.4" customHeight="1" x14ac:dyDescent="0.3">
      <c r="A34" s="831" t="s">
        <v>3622</v>
      </c>
      <c r="B34" s="832" t="s">
        <v>3623</v>
      </c>
      <c r="C34" s="832" t="s">
        <v>605</v>
      </c>
      <c r="D34" s="832" t="s">
        <v>3624</v>
      </c>
      <c r="E34" s="832" t="s">
        <v>3654</v>
      </c>
      <c r="F34" s="832" t="s">
        <v>3655</v>
      </c>
      <c r="G34" s="849"/>
      <c r="H34" s="849"/>
      <c r="I34" s="832"/>
      <c r="J34" s="832"/>
      <c r="K34" s="849">
        <v>4</v>
      </c>
      <c r="L34" s="849">
        <v>12003.92</v>
      </c>
      <c r="M34" s="832">
        <v>1</v>
      </c>
      <c r="N34" s="832">
        <v>3000.98</v>
      </c>
      <c r="O34" s="849">
        <v>45</v>
      </c>
      <c r="P34" s="849">
        <v>130484.85999999999</v>
      </c>
      <c r="Q34" s="837">
        <v>10.870187405447552</v>
      </c>
      <c r="R34" s="850">
        <v>2899.6635555555554</v>
      </c>
    </row>
    <row r="35" spans="1:18" ht="14.4" customHeight="1" x14ac:dyDescent="0.3">
      <c r="A35" s="831" t="s">
        <v>3622</v>
      </c>
      <c r="B35" s="832" t="s">
        <v>3623</v>
      </c>
      <c r="C35" s="832" t="s">
        <v>605</v>
      </c>
      <c r="D35" s="832" t="s">
        <v>3624</v>
      </c>
      <c r="E35" s="832" t="s">
        <v>3656</v>
      </c>
      <c r="F35" s="832" t="s">
        <v>1246</v>
      </c>
      <c r="G35" s="849">
        <v>18</v>
      </c>
      <c r="H35" s="849">
        <v>91464.84</v>
      </c>
      <c r="I35" s="832">
        <v>2.142957152496626</v>
      </c>
      <c r="J35" s="832">
        <v>5081.38</v>
      </c>
      <c r="K35" s="849">
        <v>9</v>
      </c>
      <c r="L35" s="849">
        <v>42681.600000000006</v>
      </c>
      <c r="M35" s="832">
        <v>1</v>
      </c>
      <c r="N35" s="832">
        <v>4742.4000000000005</v>
      </c>
      <c r="O35" s="849">
        <v>3</v>
      </c>
      <c r="P35" s="849">
        <v>5184.6499999999996</v>
      </c>
      <c r="Q35" s="837">
        <v>0.1214727189233768</v>
      </c>
      <c r="R35" s="850">
        <v>1728.2166666666665</v>
      </c>
    </row>
    <row r="36" spans="1:18" ht="14.4" customHeight="1" x14ac:dyDescent="0.3">
      <c r="A36" s="831" t="s">
        <v>3622</v>
      </c>
      <c r="B36" s="832" t="s">
        <v>3623</v>
      </c>
      <c r="C36" s="832" t="s">
        <v>605</v>
      </c>
      <c r="D36" s="832" t="s">
        <v>3624</v>
      </c>
      <c r="E36" s="832" t="s">
        <v>3657</v>
      </c>
      <c r="F36" s="832" t="s">
        <v>3628</v>
      </c>
      <c r="G36" s="849"/>
      <c r="H36" s="849"/>
      <c r="I36" s="832"/>
      <c r="J36" s="832"/>
      <c r="K36" s="849"/>
      <c r="L36" s="849"/>
      <c r="M36" s="832"/>
      <c r="N36" s="832"/>
      <c r="O36" s="849">
        <v>34</v>
      </c>
      <c r="P36" s="849">
        <v>138970.29</v>
      </c>
      <c r="Q36" s="837"/>
      <c r="R36" s="850">
        <v>4087.3614705882355</v>
      </c>
    </row>
    <row r="37" spans="1:18" ht="14.4" customHeight="1" x14ac:dyDescent="0.3">
      <c r="A37" s="831" t="s">
        <v>3622</v>
      </c>
      <c r="B37" s="832" t="s">
        <v>3623</v>
      </c>
      <c r="C37" s="832" t="s">
        <v>605</v>
      </c>
      <c r="D37" s="832" t="s">
        <v>3624</v>
      </c>
      <c r="E37" s="832" t="s">
        <v>3658</v>
      </c>
      <c r="F37" s="832" t="s">
        <v>635</v>
      </c>
      <c r="G37" s="849">
        <v>0.33</v>
      </c>
      <c r="H37" s="849">
        <v>261.89</v>
      </c>
      <c r="I37" s="832"/>
      <c r="J37" s="832">
        <v>793.60606060606051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3622</v>
      </c>
      <c r="B38" s="832" t="s">
        <v>3623</v>
      </c>
      <c r="C38" s="832" t="s">
        <v>605</v>
      </c>
      <c r="D38" s="832" t="s">
        <v>3624</v>
      </c>
      <c r="E38" s="832" t="s">
        <v>3659</v>
      </c>
      <c r="F38" s="832" t="s">
        <v>3660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147.75</v>
      </c>
      <c r="Q38" s="837"/>
      <c r="R38" s="850">
        <v>147.75</v>
      </c>
    </row>
    <row r="39" spans="1:18" ht="14.4" customHeight="1" x14ac:dyDescent="0.3">
      <c r="A39" s="831" t="s">
        <v>3622</v>
      </c>
      <c r="B39" s="832" t="s">
        <v>3623</v>
      </c>
      <c r="C39" s="832" t="s">
        <v>605</v>
      </c>
      <c r="D39" s="832" t="s">
        <v>3624</v>
      </c>
      <c r="E39" s="832" t="s">
        <v>3661</v>
      </c>
      <c r="F39" s="832" t="s">
        <v>3637</v>
      </c>
      <c r="G39" s="849"/>
      <c r="H39" s="849"/>
      <c r="I39" s="832"/>
      <c r="J39" s="832"/>
      <c r="K39" s="849"/>
      <c r="L39" s="849"/>
      <c r="M39" s="832"/>
      <c r="N39" s="832"/>
      <c r="O39" s="849">
        <v>16.899999999999995</v>
      </c>
      <c r="P39" s="849">
        <v>27707.300000000003</v>
      </c>
      <c r="Q39" s="837"/>
      <c r="R39" s="850">
        <v>1639.4852071005923</v>
      </c>
    </row>
    <row r="40" spans="1:18" ht="14.4" customHeight="1" x14ac:dyDescent="0.3">
      <c r="A40" s="831" t="s">
        <v>3622</v>
      </c>
      <c r="B40" s="832" t="s">
        <v>3623</v>
      </c>
      <c r="C40" s="832" t="s">
        <v>605</v>
      </c>
      <c r="D40" s="832" t="s">
        <v>3624</v>
      </c>
      <c r="E40" s="832" t="s">
        <v>3662</v>
      </c>
      <c r="F40" s="832" t="s">
        <v>3663</v>
      </c>
      <c r="G40" s="849"/>
      <c r="H40" s="849"/>
      <c r="I40" s="832"/>
      <c r="J40" s="832"/>
      <c r="K40" s="849">
        <v>12</v>
      </c>
      <c r="L40" s="849">
        <v>34733.040000000001</v>
      </c>
      <c r="M40" s="832">
        <v>1</v>
      </c>
      <c r="N40" s="832">
        <v>2894.42</v>
      </c>
      <c r="O40" s="849"/>
      <c r="P40" s="849"/>
      <c r="Q40" s="837"/>
      <c r="R40" s="850"/>
    </row>
    <row r="41" spans="1:18" ht="14.4" customHeight="1" x14ac:dyDescent="0.3">
      <c r="A41" s="831" t="s">
        <v>3622</v>
      </c>
      <c r="B41" s="832" t="s">
        <v>3623</v>
      </c>
      <c r="C41" s="832" t="s">
        <v>605</v>
      </c>
      <c r="D41" s="832" t="s">
        <v>3602</v>
      </c>
      <c r="E41" s="832" t="s">
        <v>3664</v>
      </c>
      <c r="F41" s="832" t="s">
        <v>3665</v>
      </c>
      <c r="G41" s="849">
        <v>1</v>
      </c>
      <c r="H41" s="849">
        <v>1732.8</v>
      </c>
      <c r="I41" s="832"/>
      <c r="J41" s="832">
        <v>1732.8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3622</v>
      </c>
      <c r="B42" s="832" t="s">
        <v>3623</v>
      </c>
      <c r="C42" s="832" t="s">
        <v>605</v>
      </c>
      <c r="D42" s="832" t="s">
        <v>3602</v>
      </c>
      <c r="E42" s="832" t="s">
        <v>3666</v>
      </c>
      <c r="F42" s="832" t="s">
        <v>3667</v>
      </c>
      <c r="G42" s="849">
        <v>18</v>
      </c>
      <c r="H42" s="849">
        <v>47251.98</v>
      </c>
      <c r="I42" s="832">
        <v>0.94736842105263153</v>
      </c>
      <c r="J42" s="832">
        <v>2625.11</v>
      </c>
      <c r="K42" s="849">
        <v>19</v>
      </c>
      <c r="L42" s="849">
        <v>49877.090000000004</v>
      </c>
      <c r="M42" s="832">
        <v>1</v>
      </c>
      <c r="N42" s="832">
        <v>2625.11</v>
      </c>
      <c r="O42" s="849">
        <v>24</v>
      </c>
      <c r="P42" s="849">
        <v>63002.640000000007</v>
      </c>
      <c r="Q42" s="837">
        <v>1.263157894736842</v>
      </c>
      <c r="R42" s="850">
        <v>2625.11</v>
      </c>
    </row>
    <row r="43" spans="1:18" ht="14.4" customHeight="1" x14ac:dyDescent="0.3">
      <c r="A43" s="831" t="s">
        <v>3622</v>
      </c>
      <c r="B43" s="832" t="s">
        <v>3623</v>
      </c>
      <c r="C43" s="832" t="s">
        <v>605</v>
      </c>
      <c r="D43" s="832" t="s">
        <v>3602</v>
      </c>
      <c r="E43" s="832" t="s">
        <v>3668</v>
      </c>
      <c r="F43" s="832" t="s">
        <v>3669</v>
      </c>
      <c r="G43" s="849">
        <v>2</v>
      </c>
      <c r="H43" s="849">
        <v>2093.46</v>
      </c>
      <c r="I43" s="832">
        <v>2</v>
      </c>
      <c r="J43" s="832">
        <v>1046.73</v>
      </c>
      <c r="K43" s="849">
        <v>1</v>
      </c>
      <c r="L43" s="849">
        <v>1046.73</v>
      </c>
      <c r="M43" s="832">
        <v>1</v>
      </c>
      <c r="N43" s="832">
        <v>1046.73</v>
      </c>
      <c r="O43" s="849">
        <v>3</v>
      </c>
      <c r="P43" s="849">
        <v>3140.19</v>
      </c>
      <c r="Q43" s="837">
        <v>3</v>
      </c>
      <c r="R43" s="850">
        <v>1046.73</v>
      </c>
    </row>
    <row r="44" spans="1:18" ht="14.4" customHeight="1" x14ac:dyDescent="0.3">
      <c r="A44" s="831" t="s">
        <v>3622</v>
      </c>
      <c r="B44" s="832" t="s">
        <v>3623</v>
      </c>
      <c r="C44" s="832" t="s">
        <v>605</v>
      </c>
      <c r="D44" s="832" t="s">
        <v>3602</v>
      </c>
      <c r="E44" s="832" t="s">
        <v>3670</v>
      </c>
      <c r="F44" s="832" t="s">
        <v>3671</v>
      </c>
      <c r="G44" s="849">
        <v>2</v>
      </c>
      <c r="H44" s="849">
        <v>1448.84</v>
      </c>
      <c r="I44" s="832">
        <v>2</v>
      </c>
      <c r="J44" s="832">
        <v>724.42</v>
      </c>
      <c r="K44" s="849">
        <v>1</v>
      </c>
      <c r="L44" s="849">
        <v>724.42</v>
      </c>
      <c r="M44" s="832">
        <v>1</v>
      </c>
      <c r="N44" s="832">
        <v>724.42</v>
      </c>
      <c r="O44" s="849"/>
      <c r="P44" s="849"/>
      <c r="Q44" s="837"/>
      <c r="R44" s="850"/>
    </row>
    <row r="45" spans="1:18" ht="14.4" customHeight="1" x14ac:dyDescent="0.3">
      <c r="A45" s="831" t="s">
        <v>3622</v>
      </c>
      <c r="B45" s="832" t="s">
        <v>3623</v>
      </c>
      <c r="C45" s="832" t="s">
        <v>605</v>
      </c>
      <c r="D45" s="832" t="s">
        <v>3602</v>
      </c>
      <c r="E45" s="832" t="s">
        <v>3672</v>
      </c>
      <c r="F45" s="832" t="s">
        <v>3673</v>
      </c>
      <c r="G45" s="849"/>
      <c r="H45" s="849"/>
      <c r="I45" s="832"/>
      <c r="J45" s="832"/>
      <c r="K45" s="849">
        <v>2</v>
      </c>
      <c r="L45" s="849">
        <v>478.8</v>
      </c>
      <c r="M45" s="832">
        <v>1</v>
      </c>
      <c r="N45" s="832">
        <v>239.4</v>
      </c>
      <c r="O45" s="849">
        <v>2</v>
      </c>
      <c r="P45" s="849">
        <v>478.8</v>
      </c>
      <c r="Q45" s="837">
        <v>1</v>
      </c>
      <c r="R45" s="850">
        <v>239.4</v>
      </c>
    </row>
    <row r="46" spans="1:18" ht="14.4" customHeight="1" x14ac:dyDescent="0.3">
      <c r="A46" s="831" t="s">
        <v>3622</v>
      </c>
      <c r="B46" s="832" t="s">
        <v>3623</v>
      </c>
      <c r="C46" s="832" t="s">
        <v>605</v>
      </c>
      <c r="D46" s="832" t="s">
        <v>3602</v>
      </c>
      <c r="E46" s="832" t="s">
        <v>3674</v>
      </c>
      <c r="F46" s="832" t="s">
        <v>3675</v>
      </c>
      <c r="G46" s="849">
        <v>1</v>
      </c>
      <c r="H46" s="849">
        <v>901.64</v>
      </c>
      <c r="I46" s="832">
        <v>0.2</v>
      </c>
      <c r="J46" s="832">
        <v>901.64</v>
      </c>
      <c r="K46" s="849">
        <v>5</v>
      </c>
      <c r="L46" s="849">
        <v>4508.2</v>
      </c>
      <c r="M46" s="832">
        <v>1</v>
      </c>
      <c r="N46" s="832">
        <v>901.64</v>
      </c>
      <c r="O46" s="849">
        <v>7</v>
      </c>
      <c r="P46" s="849">
        <v>6311.4800000000005</v>
      </c>
      <c r="Q46" s="837">
        <v>1.4000000000000001</v>
      </c>
      <c r="R46" s="850">
        <v>901.6400000000001</v>
      </c>
    </row>
    <row r="47" spans="1:18" ht="14.4" customHeight="1" x14ac:dyDescent="0.3">
      <c r="A47" s="831" t="s">
        <v>3622</v>
      </c>
      <c r="B47" s="832" t="s">
        <v>3623</v>
      </c>
      <c r="C47" s="832" t="s">
        <v>605</v>
      </c>
      <c r="D47" s="832" t="s">
        <v>3602</v>
      </c>
      <c r="E47" s="832" t="s">
        <v>3676</v>
      </c>
      <c r="F47" s="832" t="s">
        <v>3677</v>
      </c>
      <c r="G47" s="849">
        <v>12</v>
      </c>
      <c r="H47" s="849">
        <v>4904.88</v>
      </c>
      <c r="I47" s="832">
        <v>0.54545454545454564</v>
      </c>
      <c r="J47" s="832">
        <v>408.74</v>
      </c>
      <c r="K47" s="849">
        <v>22</v>
      </c>
      <c r="L47" s="849">
        <v>8992.279999999997</v>
      </c>
      <c r="M47" s="832">
        <v>1</v>
      </c>
      <c r="N47" s="832">
        <v>408.73999999999984</v>
      </c>
      <c r="O47" s="849">
        <v>60</v>
      </c>
      <c r="P47" s="849">
        <v>24524.400000000012</v>
      </c>
      <c r="Q47" s="837">
        <v>2.7272727272727297</v>
      </c>
      <c r="R47" s="850">
        <v>408.74000000000018</v>
      </c>
    </row>
    <row r="48" spans="1:18" ht="14.4" customHeight="1" x14ac:dyDescent="0.3">
      <c r="A48" s="831" t="s">
        <v>3622</v>
      </c>
      <c r="B48" s="832" t="s">
        <v>3623</v>
      </c>
      <c r="C48" s="832" t="s">
        <v>605</v>
      </c>
      <c r="D48" s="832" t="s">
        <v>3602</v>
      </c>
      <c r="E48" s="832" t="s">
        <v>3678</v>
      </c>
      <c r="F48" s="832" t="s">
        <v>3679</v>
      </c>
      <c r="G48" s="849">
        <v>16</v>
      </c>
      <c r="H48" s="849">
        <v>3238.4000000000005</v>
      </c>
      <c r="I48" s="832">
        <v>1.0564914982187366</v>
      </c>
      <c r="J48" s="832">
        <v>202.40000000000003</v>
      </c>
      <c r="K48" s="849">
        <v>16</v>
      </c>
      <c r="L48" s="849">
        <v>3065.2400000000002</v>
      </c>
      <c r="M48" s="832">
        <v>1</v>
      </c>
      <c r="N48" s="832">
        <v>191.57750000000001</v>
      </c>
      <c r="O48" s="849">
        <v>30</v>
      </c>
      <c r="P48" s="849">
        <v>5639.1</v>
      </c>
      <c r="Q48" s="837">
        <v>1.8396928136132897</v>
      </c>
      <c r="R48" s="850">
        <v>187.97</v>
      </c>
    </row>
    <row r="49" spans="1:18" ht="14.4" customHeight="1" x14ac:dyDescent="0.3">
      <c r="A49" s="831" t="s">
        <v>3622</v>
      </c>
      <c r="B49" s="832" t="s">
        <v>3623</v>
      </c>
      <c r="C49" s="832" t="s">
        <v>605</v>
      </c>
      <c r="D49" s="832" t="s">
        <v>3602</v>
      </c>
      <c r="E49" s="832" t="s">
        <v>3680</v>
      </c>
      <c r="F49" s="832" t="s">
        <v>3681</v>
      </c>
      <c r="G49" s="849">
        <v>15</v>
      </c>
      <c r="H49" s="849">
        <v>15645</v>
      </c>
      <c r="I49" s="832">
        <v>0.88235294117647056</v>
      </c>
      <c r="J49" s="832">
        <v>1043</v>
      </c>
      <c r="K49" s="849">
        <v>17</v>
      </c>
      <c r="L49" s="849">
        <v>17731</v>
      </c>
      <c r="M49" s="832">
        <v>1</v>
      </c>
      <c r="N49" s="832">
        <v>1043</v>
      </c>
      <c r="O49" s="849">
        <v>28</v>
      </c>
      <c r="P49" s="849">
        <v>29204</v>
      </c>
      <c r="Q49" s="837">
        <v>1.6470588235294117</v>
      </c>
      <c r="R49" s="850">
        <v>1043</v>
      </c>
    </row>
    <row r="50" spans="1:18" ht="14.4" customHeight="1" x14ac:dyDescent="0.3">
      <c r="A50" s="831" t="s">
        <v>3622</v>
      </c>
      <c r="B50" s="832" t="s">
        <v>3623</v>
      </c>
      <c r="C50" s="832" t="s">
        <v>605</v>
      </c>
      <c r="D50" s="832" t="s">
        <v>3602</v>
      </c>
      <c r="E50" s="832" t="s">
        <v>3682</v>
      </c>
      <c r="F50" s="832" t="s">
        <v>3683</v>
      </c>
      <c r="G50" s="849">
        <v>3</v>
      </c>
      <c r="H50" s="849">
        <v>4995</v>
      </c>
      <c r="I50" s="832">
        <v>0.21428571428571427</v>
      </c>
      <c r="J50" s="832">
        <v>1665</v>
      </c>
      <c r="K50" s="849">
        <v>14</v>
      </c>
      <c r="L50" s="849">
        <v>23310</v>
      </c>
      <c r="M50" s="832">
        <v>1</v>
      </c>
      <c r="N50" s="832">
        <v>1665</v>
      </c>
      <c r="O50" s="849">
        <v>16</v>
      </c>
      <c r="P50" s="849">
        <v>26640</v>
      </c>
      <c r="Q50" s="837">
        <v>1.1428571428571428</v>
      </c>
      <c r="R50" s="850">
        <v>1665</v>
      </c>
    </row>
    <row r="51" spans="1:18" ht="14.4" customHeight="1" x14ac:dyDescent="0.3">
      <c r="A51" s="831" t="s">
        <v>3622</v>
      </c>
      <c r="B51" s="832" t="s">
        <v>3623</v>
      </c>
      <c r="C51" s="832" t="s">
        <v>605</v>
      </c>
      <c r="D51" s="832" t="s">
        <v>3602</v>
      </c>
      <c r="E51" s="832" t="s">
        <v>3603</v>
      </c>
      <c r="F51" s="832" t="s">
        <v>3604</v>
      </c>
      <c r="G51" s="849">
        <v>9</v>
      </c>
      <c r="H51" s="849">
        <v>21924</v>
      </c>
      <c r="I51" s="832">
        <v>0.61725770790849466</v>
      </c>
      <c r="J51" s="832">
        <v>2436</v>
      </c>
      <c r="K51" s="849">
        <v>16</v>
      </c>
      <c r="L51" s="849">
        <v>35518.390000000007</v>
      </c>
      <c r="M51" s="832">
        <v>1</v>
      </c>
      <c r="N51" s="832">
        <v>2219.8993750000004</v>
      </c>
      <c r="O51" s="849">
        <v>33</v>
      </c>
      <c r="P51" s="849">
        <v>71610.989999999991</v>
      </c>
      <c r="Q51" s="837">
        <v>2.0161665548466576</v>
      </c>
      <c r="R51" s="850">
        <v>2170.0299999999997</v>
      </c>
    </row>
    <row r="52" spans="1:18" ht="14.4" customHeight="1" x14ac:dyDescent="0.3">
      <c r="A52" s="831" t="s">
        <v>3622</v>
      </c>
      <c r="B52" s="832" t="s">
        <v>3623</v>
      </c>
      <c r="C52" s="832" t="s">
        <v>605</v>
      </c>
      <c r="D52" s="832" t="s">
        <v>3602</v>
      </c>
      <c r="E52" s="832" t="s">
        <v>3684</v>
      </c>
      <c r="F52" s="832" t="s">
        <v>3685</v>
      </c>
      <c r="G52" s="849">
        <v>2</v>
      </c>
      <c r="H52" s="849">
        <v>1480</v>
      </c>
      <c r="I52" s="832">
        <v>0.4</v>
      </c>
      <c r="J52" s="832">
        <v>740</v>
      </c>
      <c r="K52" s="849">
        <v>5</v>
      </c>
      <c r="L52" s="849">
        <v>3700</v>
      </c>
      <c r="M52" s="832">
        <v>1</v>
      </c>
      <c r="N52" s="832">
        <v>740</v>
      </c>
      <c r="O52" s="849">
        <v>9</v>
      </c>
      <c r="P52" s="849">
        <v>6660</v>
      </c>
      <c r="Q52" s="837">
        <v>1.8</v>
      </c>
      <c r="R52" s="850">
        <v>740</v>
      </c>
    </row>
    <row r="53" spans="1:18" ht="14.4" customHeight="1" x14ac:dyDescent="0.3">
      <c r="A53" s="831" t="s">
        <v>3622</v>
      </c>
      <c r="B53" s="832" t="s">
        <v>3623</v>
      </c>
      <c r="C53" s="832" t="s">
        <v>605</v>
      </c>
      <c r="D53" s="832" t="s">
        <v>3602</v>
      </c>
      <c r="E53" s="832" t="s">
        <v>3686</v>
      </c>
      <c r="F53" s="832" t="s">
        <v>3687</v>
      </c>
      <c r="G53" s="849">
        <v>1</v>
      </c>
      <c r="H53" s="849">
        <v>3501.87</v>
      </c>
      <c r="I53" s="832"/>
      <c r="J53" s="832">
        <v>3501.87</v>
      </c>
      <c r="K53" s="849"/>
      <c r="L53" s="849"/>
      <c r="M53" s="832"/>
      <c r="N53" s="832"/>
      <c r="O53" s="849">
        <v>2</v>
      </c>
      <c r="P53" s="849">
        <v>7003.74</v>
      </c>
      <c r="Q53" s="837"/>
      <c r="R53" s="850">
        <v>3501.87</v>
      </c>
    </row>
    <row r="54" spans="1:18" ht="14.4" customHeight="1" x14ac:dyDescent="0.3">
      <c r="A54" s="831" t="s">
        <v>3622</v>
      </c>
      <c r="B54" s="832" t="s">
        <v>3623</v>
      </c>
      <c r="C54" s="832" t="s">
        <v>605</v>
      </c>
      <c r="D54" s="832" t="s">
        <v>3602</v>
      </c>
      <c r="E54" s="832" t="s">
        <v>3688</v>
      </c>
      <c r="F54" s="832" t="s">
        <v>3689</v>
      </c>
      <c r="G54" s="849">
        <v>7</v>
      </c>
      <c r="H54" s="849">
        <v>9775.5</v>
      </c>
      <c r="I54" s="832">
        <v>0.2413793103448276</v>
      </c>
      <c r="J54" s="832">
        <v>1396.5</v>
      </c>
      <c r="K54" s="849">
        <v>29</v>
      </c>
      <c r="L54" s="849">
        <v>40498.5</v>
      </c>
      <c r="M54" s="832">
        <v>1</v>
      </c>
      <c r="N54" s="832">
        <v>1396.5</v>
      </c>
      <c r="O54" s="849"/>
      <c r="P54" s="849"/>
      <c r="Q54" s="837"/>
      <c r="R54" s="850"/>
    </row>
    <row r="55" spans="1:18" ht="14.4" customHeight="1" x14ac:dyDescent="0.3">
      <c r="A55" s="831" t="s">
        <v>3622</v>
      </c>
      <c r="B55" s="832" t="s">
        <v>3623</v>
      </c>
      <c r="C55" s="832" t="s">
        <v>605</v>
      </c>
      <c r="D55" s="832" t="s">
        <v>3602</v>
      </c>
      <c r="E55" s="832" t="s">
        <v>3690</v>
      </c>
      <c r="F55" s="832" t="s">
        <v>3691</v>
      </c>
      <c r="G55" s="849"/>
      <c r="H55" s="849"/>
      <c r="I55" s="832"/>
      <c r="J55" s="832"/>
      <c r="K55" s="849">
        <v>5</v>
      </c>
      <c r="L55" s="849">
        <v>7000</v>
      </c>
      <c r="M55" s="832">
        <v>1</v>
      </c>
      <c r="N55" s="832">
        <v>1400</v>
      </c>
      <c r="O55" s="849">
        <v>15</v>
      </c>
      <c r="P55" s="849">
        <v>21000</v>
      </c>
      <c r="Q55" s="837">
        <v>3</v>
      </c>
      <c r="R55" s="850">
        <v>1400</v>
      </c>
    </row>
    <row r="56" spans="1:18" ht="14.4" customHeight="1" x14ac:dyDescent="0.3">
      <c r="A56" s="831" t="s">
        <v>3622</v>
      </c>
      <c r="B56" s="832" t="s">
        <v>3623</v>
      </c>
      <c r="C56" s="832" t="s">
        <v>605</v>
      </c>
      <c r="D56" s="832" t="s">
        <v>3602</v>
      </c>
      <c r="E56" s="832" t="s">
        <v>3692</v>
      </c>
      <c r="F56" s="832" t="s">
        <v>3693</v>
      </c>
      <c r="G56" s="849"/>
      <c r="H56" s="849"/>
      <c r="I56" s="832"/>
      <c r="J56" s="832"/>
      <c r="K56" s="849">
        <v>8</v>
      </c>
      <c r="L56" s="849">
        <v>8877.6</v>
      </c>
      <c r="M56" s="832">
        <v>1</v>
      </c>
      <c r="N56" s="832">
        <v>1109.7</v>
      </c>
      <c r="O56" s="849">
        <v>6</v>
      </c>
      <c r="P56" s="849">
        <v>6658.2</v>
      </c>
      <c r="Q56" s="837">
        <v>0.75</v>
      </c>
      <c r="R56" s="850">
        <v>1109.7</v>
      </c>
    </row>
    <row r="57" spans="1:18" ht="14.4" customHeight="1" x14ac:dyDescent="0.3">
      <c r="A57" s="831" t="s">
        <v>3622</v>
      </c>
      <c r="B57" s="832" t="s">
        <v>3623</v>
      </c>
      <c r="C57" s="832" t="s">
        <v>605</v>
      </c>
      <c r="D57" s="832" t="s">
        <v>3602</v>
      </c>
      <c r="E57" s="832" t="s">
        <v>3694</v>
      </c>
      <c r="F57" s="832" t="s">
        <v>3695</v>
      </c>
      <c r="G57" s="849">
        <v>1</v>
      </c>
      <c r="H57" s="849">
        <v>1109.7</v>
      </c>
      <c r="I57" s="832">
        <v>0.125</v>
      </c>
      <c r="J57" s="832">
        <v>1109.7</v>
      </c>
      <c r="K57" s="849">
        <v>8</v>
      </c>
      <c r="L57" s="849">
        <v>8877.6</v>
      </c>
      <c r="M57" s="832">
        <v>1</v>
      </c>
      <c r="N57" s="832">
        <v>1109.7</v>
      </c>
      <c r="O57" s="849">
        <v>7</v>
      </c>
      <c r="P57" s="849">
        <v>7767.9</v>
      </c>
      <c r="Q57" s="837">
        <v>0.87499999999999989</v>
      </c>
      <c r="R57" s="850">
        <v>1109.7</v>
      </c>
    </row>
    <row r="58" spans="1:18" ht="14.4" customHeight="1" x14ac:dyDescent="0.3">
      <c r="A58" s="831" t="s">
        <v>3622</v>
      </c>
      <c r="B58" s="832" t="s">
        <v>3623</v>
      </c>
      <c r="C58" s="832" t="s">
        <v>605</v>
      </c>
      <c r="D58" s="832" t="s">
        <v>3602</v>
      </c>
      <c r="E58" s="832" t="s">
        <v>3696</v>
      </c>
      <c r="F58" s="832" t="s">
        <v>3697</v>
      </c>
      <c r="G58" s="849"/>
      <c r="H58" s="849"/>
      <c r="I58" s="832"/>
      <c r="J58" s="832"/>
      <c r="K58" s="849">
        <v>1</v>
      </c>
      <c r="L58" s="849">
        <v>1143.2</v>
      </c>
      <c r="M58" s="832">
        <v>1</v>
      </c>
      <c r="N58" s="832">
        <v>1143.2</v>
      </c>
      <c r="O58" s="849"/>
      <c r="P58" s="849"/>
      <c r="Q58" s="837"/>
      <c r="R58" s="850"/>
    </row>
    <row r="59" spans="1:18" ht="14.4" customHeight="1" x14ac:dyDescent="0.3">
      <c r="A59" s="831" t="s">
        <v>3622</v>
      </c>
      <c r="B59" s="832" t="s">
        <v>3623</v>
      </c>
      <c r="C59" s="832" t="s">
        <v>605</v>
      </c>
      <c r="D59" s="832" t="s">
        <v>3602</v>
      </c>
      <c r="E59" s="832" t="s">
        <v>3698</v>
      </c>
      <c r="F59" s="832" t="s">
        <v>3699</v>
      </c>
      <c r="G59" s="849">
        <v>4</v>
      </c>
      <c r="H59" s="849">
        <v>5264.72</v>
      </c>
      <c r="I59" s="832">
        <v>2</v>
      </c>
      <c r="J59" s="832">
        <v>1316.18</v>
      </c>
      <c r="K59" s="849">
        <v>2</v>
      </c>
      <c r="L59" s="849">
        <v>2632.36</v>
      </c>
      <c r="M59" s="832">
        <v>1</v>
      </c>
      <c r="N59" s="832">
        <v>1316.18</v>
      </c>
      <c r="O59" s="849"/>
      <c r="P59" s="849"/>
      <c r="Q59" s="837"/>
      <c r="R59" s="850"/>
    </row>
    <row r="60" spans="1:18" ht="14.4" customHeight="1" x14ac:dyDescent="0.3">
      <c r="A60" s="831" t="s">
        <v>3622</v>
      </c>
      <c r="B60" s="832" t="s">
        <v>3623</v>
      </c>
      <c r="C60" s="832" t="s">
        <v>605</v>
      </c>
      <c r="D60" s="832" t="s">
        <v>3602</v>
      </c>
      <c r="E60" s="832" t="s">
        <v>3700</v>
      </c>
      <c r="F60" s="832" t="s">
        <v>3701</v>
      </c>
      <c r="G60" s="849">
        <v>3</v>
      </c>
      <c r="H60" s="849">
        <v>7894.7999999999993</v>
      </c>
      <c r="I60" s="832">
        <v>0.5</v>
      </c>
      <c r="J60" s="832">
        <v>2631.6</v>
      </c>
      <c r="K60" s="849">
        <v>6</v>
      </c>
      <c r="L60" s="849">
        <v>15789.599999999999</v>
      </c>
      <c r="M60" s="832">
        <v>1</v>
      </c>
      <c r="N60" s="832">
        <v>2631.6</v>
      </c>
      <c r="O60" s="849">
        <v>4</v>
      </c>
      <c r="P60" s="849">
        <v>10526.4</v>
      </c>
      <c r="Q60" s="837">
        <v>0.66666666666666674</v>
      </c>
      <c r="R60" s="850">
        <v>2631.6</v>
      </c>
    </row>
    <row r="61" spans="1:18" ht="14.4" customHeight="1" x14ac:dyDescent="0.3">
      <c r="A61" s="831" t="s">
        <v>3622</v>
      </c>
      <c r="B61" s="832" t="s">
        <v>3623</v>
      </c>
      <c r="C61" s="832" t="s">
        <v>605</v>
      </c>
      <c r="D61" s="832" t="s">
        <v>3602</v>
      </c>
      <c r="E61" s="832" t="s">
        <v>3702</v>
      </c>
      <c r="F61" s="832" t="s">
        <v>3703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4286.8</v>
      </c>
      <c r="Q61" s="837"/>
      <c r="R61" s="850">
        <v>4286.8</v>
      </c>
    </row>
    <row r="62" spans="1:18" ht="14.4" customHeight="1" x14ac:dyDescent="0.3">
      <c r="A62" s="831" t="s">
        <v>3622</v>
      </c>
      <c r="B62" s="832" t="s">
        <v>3623</v>
      </c>
      <c r="C62" s="832" t="s">
        <v>605</v>
      </c>
      <c r="D62" s="832" t="s">
        <v>3602</v>
      </c>
      <c r="E62" s="832" t="s">
        <v>3704</v>
      </c>
      <c r="F62" s="832" t="s">
        <v>3705</v>
      </c>
      <c r="G62" s="849">
        <v>6</v>
      </c>
      <c r="H62" s="849">
        <v>13200</v>
      </c>
      <c r="I62" s="832">
        <v>3</v>
      </c>
      <c r="J62" s="832">
        <v>2200</v>
      </c>
      <c r="K62" s="849">
        <v>2</v>
      </c>
      <c r="L62" s="849">
        <v>4400</v>
      </c>
      <c r="M62" s="832">
        <v>1</v>
      </c>
      <c r="N62" s="832">
        <v>2200</v>
      </c>
      <c r="O62" s="849">
        <v>4</v>
      </c>
      <c r="P62" s="849">
        <v>8800</v>
      </c>
      <c r="Q62" s="837">
        <v>2</v>
      </c>
      <c r="R62" s="850">
        <v>2200</v>
      </c>
    </row>
    <row r="63" spans="1:18" ht="14.4" customHeight="1" x14ac:dyDescent="0.3">
      <c r="A63" s="831" t="s">
        <v>3622</v>
      </c>
      <c r="B63" s="832" t="s">
        <v>3623</v>
      </c>
      <c r="C63" s="832" t="s">
        <v>605</v>
      </c>
      <c r="D63" s="832" t="s">
        <v>3602</v>
      </c>
      <c r="E63" s="832" t="s">
        <v>3706</v>
      </c>
      <c r="F63" s="832" t="s">
        <v>3707</v>
      </c>
      <c r="G63" s="849"/>
      <c r="H63" s="849"/>
      <c r="I63" s="832"/>
      <c r="J63" s="832"/>
      <c r="K63" s="849">
        <v>3</v>
      </c>
      <c r="L63" s="849">
        <v>3377.96</v>
      </c>
      <c r="M63" s="832">
        <v>1</v>
      </c>
      <c r="N63" s="832">
        <v>1125.9866666666667</v>
      </c>
      <c r="O63" s="849">
        <v>6</v>
      </c>
      <c r="P63" s="849">
        <v>6455.88</v>
      </c>
      <c r="Q63" s="837">
        <v>1.9111771601795167</v>
      </c>
      <c r="R63" s="850">
        <v>1075.98</v>
      </c>
    </row>
    <row r="64" spans="1:18" ht="14.4" customHeight="1" x14ac:dyDescent="0.3">
      <c r="A64" s="831" t="s">
        <v>3622</v>
      </c>
      <c r="B64" s="832" t="s">
        <v>3623</v>
      </c>
      <c r="C64" s="832" t="s">
        <v>605</v>
      </c>
      <c r="D64" s="832" t="s">
        <v>3602</v>
      </c>
      <c r="E64" s="832" t="s">
        <v>3708</v>
      </c>
      <c r="F64" s="832" t="s">
        <v>3709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2302.6999999999998</v>
      </c>
      <c r="Q64" s="837"/>
      <c r="R64" s="850">
        <v>2302.6999999999998</v>
      </c>
    </row>
    <row r="65" spans="1:18" ht="14.4" customHeight="1" x14ac:dyDescent="0.3">
      <c r="A65" s="831" t="s">
        <v>3622</v>
      </c>
      <c r="B65" s="832" t="s">
        <v>3623</v>
      </c>
      <c r="C65" s="832" t="s">
        <v>605</v>
      </c>
      <c r="D65" s="832" t="s">
        <v>3602</v>
      </c>
      <c r="E65" s="832" t="s">
        <v>3710</v>
      </c>
      <c r="F65" s="832" t="s">
        <v>3711</v>
      </c>
      <c r="G65" s="849"/>
      <c r="H65" s="849"/>
      <c r="I65" s="832"/>
      <c r="J65" s="832"/>
      <c r="K65" s="849">
        <v>3</v>
      </c>
      <c r="L65" s="849">
        <v>3003.39</v>
      </c>
      <c r="M65" s="832">
        <v>1</v>
      </c>
      <c r="N65" s="832">
        <v>1001.13</v>
      </c>
      <c r="O65" s="849">
        <v>5</v>
      </c>
      <c r="P65" s="849">
        <v>5005.6499999999996</v>
      </c>
      <c r="Q65" s="837">
        <v>1.6666666666666665</v>
      </c>
      <c r="R65" s="850">
        <v>1001.1299999999999</v>
      </c>
    </row>
    <row r="66" spans="1:18" ht="14.4" customHeight="1" x14ac:dyDescent="0.3">
      <c r="A66" s="831" t="s">
        <v>3622</v>
      </c>
      <c r="B66" s="832" t="s">
        <v>3623</v>
      </c>
      <c r="C66" s="832" t="s">
        <v>605</v>
      </c>
      <c r="D66" s="832" t="s">
        <v>3602</v>
      </c>
      <c r="E66" s="832" t="s">
        <v>3712</v>
      </c>
      <c r="F66" s="832" t="s">
        <v>3713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3264.55</v>
      </c>
      <c r="Q66" s="837"/>
      <c r="R66" s="850">
        <v>3264.55</v>
      </c>
    </row>
    <row r="67" spans="1:18" ht="14.4" customHeight="1" x14ac:dyDescent="0.3">
      <c r="A67" s="831" t="s">
        <v>3622</v>
      </c>
      <c r="B67" s="832" t="s">
        <v>3623</v>
      </c>
      <c r="C67" s="832" t="s">
        <v>605</v>
      </c>
      <c r="D67" s="832" t="s">
        <v>3602</v>
      </c>
      <c r="E67" s="832" t="s">
        <v>3714</v>
      </c>
      <c r="F67" s="832" t="s">
        <v>3715</v>
      </c>
      <c r="G67" s="849"/>
      <c r="H67" s="849"/>
      <c r="I67" s="832"/>
      <c r="J67" s="832"/>
      <c r="K67" s="849"/>
      <c r="L67" s="849"/>
      <c r="M67" s="832"/>
      <c r="N67" s="832"/>
      <c r="O67" s="849">
        <v>56</v>
      </c>
      <c r="P67" s="849">
        <v>35952</v>
      </c>
      <c r="Q67" s="837"/>
      <c r="R67" s="850">
        <v>642</v>
      </c>
    </row>
    <row r="68" spans="1:18" ht="14.4" customHeight="1" x14ac:dyDescent="0.3">
      <c r="A68" s="831" t="s">
        <v>3622</v>
      </c>
      <c r="B68" s="832" t="s">
        <v>3623</v>
      </c>
      <c r="C68" s="832" t="s">
        <v>605</v>
      </c>
      <c r="D68" s="832" t="s">
        <v>3602</v>
      </c>
      <c r="E68" s="832" t="s">
        <v>3716</v>
      </c>
      <c r="F68" s="832" t="s">
        <v>3717</v>
      </c>
      <c r="G68" s="849"/>
      <c r="H68" s="849"/>
      <c r="I68" s="832"/>
      <c r="J68" s="832"/>
      <c r="K68" s="849"/>
      <c r="L68" s="849"/>
      <c r="M68" s="832"/>
      <c r="N68" s="832"/>
      <c r="O68" s="849">
        <v>3</v>
      </c>
      <c r="P68" s="849">
        <v>9480</v>
      </c>
      <c r="Q68" s="837"/>
      <c r="R68" s="850">
        <v>3160</v>
      </c>
    </row>
    <row r="69" spans="1:18" ht="14.4" customHeight="1" x14ac:dyDescent="0.3">
      <c r="A69" s="831" t="s">
        <v>3622</v>
      </c>
      <c r="B69" s="832" t="s">
        <v>3623</v>
      </c>
      <c r="C69" s="832" t="s">
        <v>605</v>
      </c>
      <c r="D69" s="832" t="s">
        <v>3602</v>
      </c>
      <c r="E69" s="832" t="s">
        <v>3718</v>
      </c>
      <c r="F69" s="832" t="s">
        <v>3719</v>
      </c>
      <c r="G69" s="849"/>
      <c r="H69" s="849"/>
      <c r="I69" s="832"/>
      <c r="J69" s="832"/>
      <c r="K69" s="849"/>
      <c r="L69" s="849"/>
      <c r="M69" s="832"/>
      <c r="N69" s="832"/>
      <c r="O69" s="849">
        <v>10</v>
      </c>
      <c r="P69" s="849">
        <v>23930</v>
      </c>
      <c r="Q69" s="837"/>
      <c r="R69" s="850">
        <v>2393</v>
      </c>
    </row>
    <row r="70" spans="1:18" ht="14.4" customHeight="1" x14ac:dyDescent="0.3">
      <c r="A70" s="831" t="s">
        <v>3622</v>
      </c>
      <c r="B70" s="832" t="s">
        <v>3623</v>
      </c>
      <c r="C70" s="832" t="s">
        <v>605</v>
      </c>
      <c r="D70" s="832" t="s">
        <v>3605</v>
      </c>
      <c r="E70" s="832" t="s">
        <v>3720</v>
      </c>
      <c r="F70" s="832" t="s">
        <v>3721</v>
      </c>
      <c r="G70" s="849">
        <v>297</v>
      </c>
      <c r="H70" s="849">
        <v>60885</v>
      </c>
      <c r="I70" s="832">
        <v>1.3495810613113446</v>
      </c>
      <c r="J70" s="832">
        <v>205</v>
      </c>
      <c r="K70" s="849">
        <v>219</v>
      </c>
      <c r="L70" s="849">
        <v>45114</v>
      </c>
      <c r="M70" s="832">
        <v>1</v>
      </c>
      <c r="N70" s="832">
        <v>206</v>
      </c>
      <c r="O70" s="849">
        <v>266</v>
      </c>
      <c r="P70" s="849">
        <v>55062</v>
      </c>
      <c r="Q70" s="837">
        <v>1.2205080462827504</v>
      </c>
      <c r="R70" s="850">
        <v>207</v>
      </c>
    </row>
    <row r="71" spans="1:18" ht="14.4" customHeight="1" x14ac:dyDescent="0.3">
      <c r="A71" s="831" t="s">
        <v>3622</v>
      </c>
      <c r="B71" s="832" t="s">
        <v>3623</v>
      </c>
      <c r="C71" s="832" t="s">
        <v>605</v>
      </c>
      <c r="D71" s="832" t="s">
        <v>3605</v>
      </c>
      <c r="E71" s="832" t="s">
        <v>3722</v>
      </c>
      <c r="F71" s="832" t="s">
        <v>3723</v>
      </c>
      <c r="G71" s="849">
        <v>79</v>
      </c>
      <c r="H71" s="849">
        <v>6162</v>
      </c>
      <c r="I71" s="832">
        <v>1.0394736842105263</v>
      </c>
      <c r="J71" s="832">
        <v>78</v>
      </c>
      <c r="K71" s="849">
        <v>76</v>
      </c>
      <c r="L71" s="849">
        <v>5928</v>
      </c>
      <c r="M71" s="832">
        <v>1</v>
      </c>
      <c r="N71" s="832">
        <v>78</v>
      </c>
      <c r="O71" s="849">
        <v>15</v>
      </c>
      <c r="P71" s="849">
        <v>1185</v>
      </c>
      <c r="Q71" s="837">
        <v>0.19989878542510123</v>
      </c>
      <c r="R71" s="850">
        <v>79</v>
      </c>
    </row>
    <row r="72" spans="1:18" ht="14.4" customHeight="1" x14ac:dyDescent="0.3">
      <c r="A72" s="831" t="s">
        <v>3622</v>
      </c>
      <c r="B72" s="832" t="s">
        <v>3623</v>
      </c>
      <c r="C72" s="832" t="s">
        <v>605</v>
      </c>
      <c r="D72" s="832" t="s">
        <v>3605</v>
      </c>
      <c r="E72" s="832" t="s">
        <v>3724</v>
      </c>
      <c r="F72" s="832" t="s">
        <v>3725</v>
      </c>
      <c r="G72" s="849"/>
      <c r="H72" s="849"/>
      <c r="I72" s="832"/>
      <c r="J72" s="832"/>
      <c r="K72" s="849">
        <v>0</v>
      </c>
      <c r="L72" s="849">
        <v>0</v>
      </c>
      <c r="M72" s="832"/>
      <c r="N72" s="832"/>
      <c r="O72" s="849">
        <v>2</v>
      </c>
      <c r="P72" s="849">
        <v>232</v>
      </c>
      <c r="Q72" s="837"/>
      <c r="R72" s="850">
        <v>116</v>
      </c>
    </row>
    <row r="73" spans="1:18" ht="14.4" customHeight="1" x14ac:dyDescent="0.3">
      <c r="A73" s="831" t="s">
        <v>3622</v>
      </c>
      <c r="B73" s="832" t="s">
        <v>3623</v>
      </c>
      <c r="C73" s="832" t="s">
        <v>605</v>
      </c>
      <c r="D73" s="832" t="s">
        <v>3605</v>
      </c>
      <c r="E73" s="832" t="s">
        <v>3726</v>
      </c>
      <c r="F73" s="832" t="s">
        <v>3727</v>
      </c>
      <c r="G73" s="849">
        <v>1</v>
      </c>
      <c r="H73" s="849">
        <v>83</v>
      </c>
      <c r="I73" s="832"/>
      <c r="J73" s="832">
        <v>83</v>
      </c>
      <c r="K73" s="849"/>
      <c r="L73" s="849"/>
      <c r="M73" s="832"/>
      <c r="N73" s="832"/>
      <c r="O73" s="849">
        <v>2</v>
      </c>
      <c r="P73" s="849">
        <v>168</v>
      </c>
      <c r="Q73" s="837"/>
      <c r="R73" s="850">
        <v>84</v>
      </c>
    </row>
    <row r="74" spans="1:18" ht="14.4" customHeight="1" x14ac:dyDescent="0.3">
      <c r="A74" s="831" t="s">
        <v>3622</v>
      </c>
      <c r="B74" s="832" t="s">
        <v>3623</v>
      </c>
      <c r="C74" s="832" t="s">
        <v>605</v>
      </c>
      <c r="D74" s="832" t="s">
        <v>3605</v>
      </c>
      <c r="E74" s="832" t="s">
        <v>3728</v>
      </c>
      <c r="F74" s="832" t="s">
        <v>3729</v>
      </c>
      <c r="G74" s="849">
        <v>17</v>
      </c>
      <c r="H74" s="849">
        <v>1802</v>
      </c>
      <c r="I74" s="832">
        <v>0.85</v>
      </c>
      <c r="J74" s="832">
        <v>106</v>
      </c>
      <c r="K74" s="849">
        <v>20</v>
      </c>
      <c r="L74" s="849">
        <v>2120</v>
      </c>
      <c r="M74" s="832">
        <v>1</v>
      </c>
      <c r="N74" s="832">
        <v>106</v>
      </c>
      <c r="O74" s="849">
        <v>7</v>
      </c>
      <c r="P74" s="849">
        <v>749</v>
      </c>
      <c r="Q74" s="837">
        <v>0.35330188679245284</v>
      </c>
      <c r="R74" s="850">
        <v>107</v>
      </c>
    </row>
    <row r="75" spans="1:18" ht="14.4" customHeight="1" x14ac:dyDescent="0.3">
      <c r="A75" s="831" t="s">
        <v>3622</v>
      </c>
      <c r="B75" s="832" t="s">
        <v>3623</v>
      </c>
      <c r="C75" s="832" t="s">
        <v>605</v>
      </c>
      <c r="D75" s="832" t="s">
        <v>3605</v>
      </c>
      <c r="E75" s="832" t="s">
        <v>3730</v>
      </c>
      <c r="F75" s="832" t="s">
        <v>3731</v>
      </c>
      <c r="G75" s="849">
        <v>2273</v>
      </c>
      <c r="H75" s="849">
        <v>84101</v>
      </c>
      <c r="I75" s="832">
        <v>0.90774760383386577</v>
      </c>
      <c r="J75" s="832">
        <v>37</v>
      </c>
      <c r="K75" s="849">
        <v>2504</v>
      </c>
      <c r="L75" s="849">
        <v>92648</v>
      </c>
      <c r="M75" s="832">
        <v>1</v>
      </c>
      <c r="N75" s="832">
        <v>37</v>
      </c>
      <c r="O75" s="849">
        <v>2364</v>
      </c>
      <c r="P75" s="849">
        <v>89832</v>
      </c>
      <c r="Q75" s="837">
        <v>0.9696053881357396</v>
      </c>
      <c r="R75" s="850">
        <v>38</v>
      </c>
    </row>
    <row r="76" spans="1:18" ht="14.4" customHeight="1" x14ac:dyDescent="0.3">
      <c r="A76" s="831" t="s">
        <v>3622</v>
      </c>
      <c r="B76" s="832" t="s">
        <v>3623</v>
      </c>
      <c r="C76" s="832" t="s">
        <v>605</v>
      </c>
      <c r="D76" s="832" t="s">
        <v>3605</v>
      </c>
      <c r="E76" s="832" t="s">
        <v>3732</v>
      </c>
      <c r="F76" s="832" t="s">
        <v>3733</v>
      </c>
      <c r="G76" s="849">
        <v>31</v>
      </c>
      <c r="H76" s="849">
        <v>310</v>
      </c>
      <c r="I76" s="832">
        <v>3.4444444444444446</v>
      </c>
      <c r="J76" s="832">
        <v>10</v>
      </c>
      <c r="K76" s="849">
        <v>9</v>
      </c>
      <c r="L76" s="849">
        <v>90</v>
      </c>
      <c r="M76" s="832">
        <v>1</v>
      </c>
      <c r="N76" s="832">
        <v>10</v>
      </c>
      <c r="O76" s="849">
        <v>11</v>
      </c>
      <c r="P76" s="849">
        <v>110</v>
      </c>
      <c r="Q76" s="837">
        <v>1.2222222222222223</v>
      </c>
      <c r="R76" s="850">
        <v>10</v>
      </c>
    </row>
    <row r="77" spans="1:18" ht="14.4" customHeight="1" x14ac:dyDescent="0.3">
      <c r="A77" s="831" t="s">
        <v>3622</v>
      </c>
      <c r="B77" s="832" t="s">
        <v>3623</v>
      </c>
      <c r="C77" s="832" t="s">
        <v>605</v>
      </c>
      <c r="D77" s="832" t="s">
        <v>3605</v>
      </c>
      <c r="E77" s="832" t="s">
        <v>3734</v>
      </c>
      <c r="F77" s="832" t="s">
        <v>3735</v>
      </c>
      <c r="G77" s="849">
        <v>2</v>
      </c>
      <c r="H77" s="849">
        <v>10</v>
      </c>
      <c r="I77" s="832">
        <v>1</v>
      </c>
      <c r="J77" s="832">
        <v>5</v>
      </c>
      <c r="K77" s="849">
        <v>2</v>
      </c>
      <c r="L77" s="849">
        <v>10</v>
      </c>
      <c r="M77" s="832">
        <v>1</v>
      </c>
      <c r="N77" s="832">
        <v>5</v>
      </c>
      <c r="O77" s="849"/>
      <c r="P77" s="849"/>
      <c r="Q77" s="837"/>
      <c r="R77" s="850"/>
    </row>
    <row r="78" spans="1:18" ht="14.4" customHeight="1" x14ac:dyDescent="0.3">
      <c r="A78" s="831" t="s">
        <v>3622</v>
      </c>
      <c r="B78" s="832" t="s">
        <v>3623</v>
      </c>
      <c r="C78" s="832" t="s">
        <v>605</v>
      </c>
      <c r="D78" s="832" t="s">
        <v>3605</v>
      </c>
      <c r="E78" s="832" t="s">
        <v>3736</v>
      </c>
      <c r="F78" s="832" t="s">
        <v>3737</v>
      </c>
      <c r="G78" s="849">
        <v>2</v>
      </c>
      <c r="H78" s="849">
        <v>10</v>
      </c>
      <c r="I78" s="832"/>
      <c r="J78" s="832">
        <v>5</v>
      </c>
      <c r="K78" s="849">
        <v>0</v>
      </c>
      <c r="L78" s="849">
        <v>0</v>
      </c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3622</v>
      </c>
      <c r="B79" s="832" t="s">
        <v>3623</v>
      </c>
      <c r="C79" s="832" t="s">
        <v>605</v>
      </c>
      <c r="D79" s="832" t="s">
        <v>3605</v>
      </c>
      <c r="E79" s="832" t="s">
        <v>3606</v>
      </c>
      <c r="F79" s="832" t="s">
        <v>3607</v>
      </c>
      <c r="G79" s="849">
        <v>2932</v>
      </c>
      <c r="H79" s="849">
        <v>735932</v>
      </c>
      <c r="I79" s="832">
        <v>1.1049432763394171</v>
      </c>
      <c r="J79" s="832">
        <v>251</v>
      </c>
      <c r="K79" s="849">
        <v>2643</v>
      </c>
      <c r="L79" s="849">
        <v>666036</v>
      </c>
      <c r="M79" s="832">
        <v>1</v>
      </c>
      <c r="N79" s="832">
        <v>252</v>
      </c>
      <c r="O79" s="849">
        <v>2632</v>
      </c>
      <c r="P79" s="849">
        <v>668528</v>
      </c>
      <c r="Q79" s="837">
        <v>1.0037415394963636</v>
      </c>
      <c r="R79" s="850">
        <v>254</v>
      </c>
    </row>
    <row r="80" spans="1:18" ht="14.4" customHeight="1" x14ac:dyDescent="0.3">
      <c r="A80" s="831" t="s">
        <v>3622</v>
      </c>
      <c r="B80" s="832" t="s">
        <v>3623</v>
      </c>
      <c r="C80" s="832" t="s">
        <v>605</v>
      </c>
      <c r="D80" s="832" t="s">
        <v>3605</v>
      </c>
      <c r="E80" s="832" t="s">
        <v>3738</v>
      </c>
      <c r="F80" s="832" t="s">
        <v>3739</v>
      </c>
      <c r="G80" s="849">
        <v>1931</v>
      </c>
      <c r="H80" s="849">
        <v>243306</v>
      </c>
      <c r="I80" s="832">
        <v>0.9952183249821045</v>
      </c>
      <c r="J80" s="832">
        <v>126</v>
      </c>
      <c r="K80" s="849">
        <v>1925</v>
      </c>
      <c r="L80" s="849">
        <v>244475</v>
      </c>
      <c r="M80" s="832">
        <v>1</v>
      </c>
      <c r="N80" s="832">
        <v>127</v>
      </c>
      <c r="O80" s="849">
        <v>2132</v>
      </c>
      <c r="P80" s="849">
        <v>268632</v>
      </c>
      <c r="Q80" s="837">
        <v>1.0988117394416608</v>
      </c>
      <c r="R80" s="850">
        <v>126</v>
      </c>
    </row>
    <row r="81" spans="1:18" ht="14.4" customHeight="1" x14ac:dyDescent="0.3">
      <c r="A81" s="831" t="s">
        <v>3622</v>
      </c>
      <c r="B81" s="832" t="s">
        <v>3623</v>
      </c>
      <c r="C81" s="832" t="s">
        <v>605</v>
      </c>
      <c r="D81" s="832" t="s">
        <v>3605</v>
      </c>
      <c r="E81" s="832" t="s">
        <v>3740</v>
      </c>
      <c r="F81" s="832" t="s">
        <v>3741</v>
      </c>
      <c r="G81" s="849">
        <v>18</v>
      </c>
      <c r="H81" s="849">
        <v>5598</v>
      </c>
      <c r="I81" s="832">
        <v>1.0554298642533937</v>
      </c>
      <c r="J81" s="832">
        <v>311</v>
      </c>
      <c r="K81" s="849">
        <v>17</v>
      </c>
      <c r="L81" s="849">
        <v>5304</v>
      </c>
      <c r="M81" s="832">
        <v>1</v>
      </c>
      <c r="N81" s="832">
        <v>312</v>
      </c>
      <c r="O81" s="849">
        <v>34</v>
      </c>
      <c r="P81" s="849">
        <v>10676</v>
      </c>
      <c r="Q81" s="837">
        <v>2.0128205128205128</v>
      </c>
      <c r="R81" s="850">
        <v>314</v>
      </c>
    </row>
    <row r="82" spans="1:18" ht="14.4" customHeight="1" x14ac:dyDescent="0.3">
      <c r="A82" s="831" t="s">
        <v>3622</v>
      </c>
      <c r="B82" s="832" t="s">
        <v>3623</v>
      </c>
      <c r="C82" s="832" t="s">
        <v>605</v>
      </c>
      <c r="D82" s="832" t="s">
        <v>3605</v>
      </c>
      <c r="E82" s="832" t="s">
        <v>3742</v>
      </c>
      <c r="F82" s="832" t="s">
        <v>3743</v>
      </c>
      <c r="G82" s="849">
        <v>1</v>
      </c>
      <c r="H82" s="849">
        <v>816</v>
      </c>
      <c r="I82" s="832">
        <v>0.14268228711313166</v>
      </c>
      <c r="J82" s="832">
        <v>816</v>
      </c>
      <c r="K82" s="849">
        <v>7</v>
      </c>
      <c r="L82" s="849">
        <v>5719</v>
      </c>
      <c r="M82" s="832">
        <v>1</v>
      </c>
      <c r="N82" s="832">
        <v>817</v>
      </c>
      <c r="O82" s="849">
        <v>13</v>
      </c>
      <c r="P82" s="849">
        <v>10647</v>
      </c>
      <c r="Q82" s="837">
        <v>1.8616891064871481</v>
      </c>
      <c r="R82" s="850">
        <v>819</v>
      </c>
    </row>
    <row r="83" spans="1:18" ht="14.4" customHeight="1" x14ac:dyDescent="0.3">
      <c r="A83" s="831" t="s">
        <v>3622</v>
      </c>
      <c r="B83" s="832" t="s">
        <v>3623</v>
      </c>
      <c r="C83" s="832" t="s">
        <v>605</v>
      </c>
      <c r="D83" s="832" t="s">
        <v>3605</v>
      </c>
      <c r="E83" s="832" t="s">
        <v>3744</v>
      </c>
      <c r="F83" s="832" t="s">
        <v>3745</v>
      </c>
      <c r="G83" s="849">
        <v>18</v>
      </c>
      <c r="H83" s="849">
        <v>28674</v>
      </c>
      <c r="I83" s="832">
        <v>0.66583072100313478</v>
      </c>
      <c r="J83" s="832">
        <v>1593</v>
      </c>
      <c r="K83" s="849">
        <v>27</v>
      </c>
      <c r="L83" s="849">
        <v>43065</v>
      </c>
      <c r="M83" s="832">
        <v>1</v>
      </c>
      <c r="N83" s="832">
        <v>1595</v>
      </c>
      <c r="O83" s="849">
        <v>27</v>
      </c>
      <c r="P83" s="849">
        <v>43200</v>
      </c>
      <c r="Q83" s="837">
        <v>1.0031347962382444</v>
      </c>
      <c r="R83" s="850">
        <v>1600</v>
      </c>
    </row>
    <row r="84" spans="1:18" ht="14.4" customHeight="1" x14ac:dyDescent="0.3">
      <c r="A84" s="831" t="s">
        <v>3622</v>
      </c>
      <c r="B84" s="832" t="s">
        <v>3623</v>
      </c>
      <c r="C84" s="832" t="s">
        <v>605</v>
      </c>
      <c r="D84" s="832" t="s">
        <v>3605</v>
      </c>
      <c r="E84" s="832" t="s">
        <v>3608</v>
      </c>
      <c r="F84" s="832" t="s">
        <v>3609</v>
      </c>
      <c r="G84" s="849">
        <v>13</v>
      </c>
      <c r="H84" s="849">
        <v>2574</v>
      </c>
      <c r="I84" s="832">
        <v>12.93467336683417</v>
      </c>
      <c r="J84" s="832">
        <v>198</v>
      </c>
      <c r="K84" s="849">
        <v>1</v>
      </c>
      <c r="L84" s="849">
        <v>199</v>
      </c>
      <c r="M84" s="832">
        <v>1</v>
      </c>
      <c r="N84" s="832">
        <v>199</v>
      </c>
      <c r="O84" s="849">
        <v>2</v>
      </c>
      <c r="P84" s="849">
        <v>400</v>
      </c>
      <c r="Q84" s="837">
        <v>2.0100502512562812</v>
      </c>
      <c r="R84" s="850">
        <v>200</v>
      </c>
    </row>
    <row r="85" spans="1:18" ht="14.4" customHeight="1" x14ac:dyDescent="0.3">
      <c r="A85" s="831" t="s">
        <v>3622</v>
      </c>
      <c r="B85" s="832" t="s">
        <v>3623</v>
      </c>
      <c r="C85" s="832" t="s">
        <v>605</v>
      </c>
      <c r="D85" s="832" t="s">
        <v>3605</v>
      </c>
      <c r="E85" s="832" t="s">
        <v>3746</v>
      </c>
      <c r="F85" s="832" t="s">
        <v>3747</v>
      </c>
      <c r="G85" s="849">
        <v>164</v>
      </c>
      <c r="H85" s="849">
        <v>54612</v>
      </c>
      <c r="I85" s="832">
        <v>1.1934962192403513</v>
      </c>
      <c r="J85" s="832">
        <v>333</v>
      </c>
      <c r="K85" s="849">
        <v>137</v>
      </c>
      <c r="L85" s="849">
        <v>45758</v>
      </c>
      <c r="M85" s="832">
        <v>1</v>
      </c>
      <c r="N85" s="832">
        <v>334</v>
      </c>
      <c r="O85" s="849">
        <v>157</v>
      </c>
      <c r="P85" s="849">
        <v>52595</v>
      </c>
      <c r="Q85" s="837">
        <v>1.149416495476201</v>
      </c>
      <c r="R85" s="850">
        <v>335</v>
      </c>
    </row>
    <row r="86" spans="1:18" ht="14.4" customHeight="1" x14ac:dyDescent="0.3">
      <c r="A86" s="831" t="s">
        <v>3622</v>
      </c>
      <c r="B86" s="832" t="s">
        <v>3623</v>
      </c>
      <c r="C86" s="832" t="s">
        <v>605</v>
      </c>
      <c r="D86" s="832" t="s">
        <v>3605</v>
      </c>
      <c r="E86" s="832" t="s">
        <v>3748</v>
      </c>
      <c r="F86" s="832" t="s">
        <v>3749</v>
      </c>
      <c r="G86" s="849">
        <v>40</v>
      </c>
      <c r="H86" s="849">
        <v>6640</v>
      </c>
      <c r="I86" s="832">
        <v>0.63492063492063489</v>
      </c>
      <c r="J86" s="832">
        <v>166</v>
      </c>
      <c r="K86" s="849">
        <v>63</v>
      </c>
      <c r="L86" s="849">
        <v>10458</v>
      </c>
      <c r="M86" s="832">
        <v>1</v>
      </c>
      <c r="N86" s="832">
        <v>166</v>
      </c>
      <c r="O86" s="849">
        <v>91</v>
      </c>
      <c r="P86" s="849">
        <v>10556</v>
      </c>
      <c r="Q86" s="837">
        <v>1.0093708165997322</v>
      </c>
      <c r="R86" s="850">
        <v>116</v>
      </c>
    </row>
    <row r="87" spans="1:18" ht="14.4" customHeight="1" x14ac:dyDescent="0.3">
      <c r="A87" s="831" t="s">
        <v>3622</v>
      </c>
      <c r="B87" s="832" t="s">
        <v>3623</v>
      </c>
      <c r="C87" s="832" t="s">
        <v>605</v>
      </c>
      <c r="D87" s="832" t="s">
        <v>3605</v>
      </c>
      <c r="E87" s="832" t="s">
        <v>3750</v>
      </c>
      <c r="F87" s="832" t="s">
        <v>3751</v>
      </c>
      <c r="G87" s="849">
        <v>41</v>
      </c>
      <c r="H87" s="849">
        <v>14391</v>
      </c>
      <c r="I87" s="832">
        <v>1.2776100852272727</v>
      </c>
      <c r="J87" s="832">
        <v>351</v>
      </c>
      <c r="K87" s="849">
        <v>32</v>
      </c>
      <c r="L87" s="849">
        <v>11264</v>
      </c>
      <c r="M87" s="832">
        <v>1</v>
      </c>
      <c r="N87" s="832">
        <v>352</v>
      </c>
      <c r="O87" s="849">
        <v>42</v>
      </c>
      <c r="P87" s="849">
        <v>14994</v>
      </c>
      <c r="Q87" s="837">
        <v>1.3311434659090908</v>
      </c>
      <c r="R87" s="850">
        <v>357</v>
      </c>
    </row>
    <row r="88" spans="1:18" ht="14.4" customHeight="1" x14ac:dyDescent="0.3">
      <c r="A88" s="831" t="s">
        <v>3622</v>
      </c>
      <c r="B88" s="832" t="s">
        <v>3623</v>
      </c>
      <c r="C88" s="832" t="s">
        <v>605</v>
      </c>
      <c r="D88" s="832" t="s">
        <v>3605</v>
      </c>
      <c r="E88" s="832" t="s">
        <v>3752</v>
      </c>
      <c r="F88" s="832" t="s">
        <v>3753</v>
      </c>
      <c r="G88" s="849">
        <v>2</v>
      </c>
      <c r="H88" s="849">
        <v>514</v>
      </c>
      <c r="I88" s="832">
        <v>2</v>
      </c>
      <c r="J88" s="832">
        <v>257</v>
      </c>
      <c r="K88" s="849">
        <v>1</v>
      </c>
      <c r="L88" s="849">
        <v>257</v>
      </c>
      <c r="M88" s="832">
        <v>1</v>
      </c>
      <c r="N88" s="832">
        <v>257</v>
      </c>
      <c r="O88" s="849"/>
      <c r="P88" s="849"/>
      <c r="Q88" s="837"/>
      <c r="R88" s="850"/>
    </row>
    <row r="89" spans="1:18" ht="14.4" customHeight="1" x14ac:dyDescent="0.3">
      <c r="A89" s="831" t="s">
        <v>3622</v>
      </c>
      <c r="B89" s="832" t="s">
        <v>3623</v>
      </c>
      <c r="C89" s="832" t="s">
        <v>605</v>
      </c>
      <c r="D89" s="832" t="s">
        <v>3605</v>
      </c>
      <c r="E89" s="832" t="s">
        <v>3754</v>
      </c>
      <c r="F89" s="832" t="s">
        <v>3755</v>
      </c>
      <c r="G89" s="849">
        <v>1</v>
      </c>
      <c r="H89" s="849">
        <v>335</v>
      </c>
      <c r="I89" s="832">
        <v>1</v>
      </c>
      <c r="J89" s="832">
        <v>335</v>
      </c>
      <c r="K89" s="849">
        <v>1</v>
      </c>
      <c r="L89" s="849">
        <v>335</v>
      </c>
      <c r="M89" s="832">
        <v>1</v>
      </c>
      <c r="N89" s="832">
        <v>335</v>
      </c>
      <c r="O89" s="849"/>
      <c r="P89" s="849"/>
      <c r="Q89" s="837"/>
      <c r="R89" s="850"/>
    </row>
    <row r="90" spans="1:18" ht="14.4" customHeight="1" x14ac:dyDescent="0.3">
      <c r="A90" s="831" t="s">
        <v>3622</v>
      </c>
      <c r="B90" s="832" t="s">
        <v>3623</v>
      </c>
      <c r="C90" s="832" t="s">
        <v>605</v>
      </c>
      <c r="D90" s="832" t="s">
        <v>3605</v>
      </c>
      <c r="E90" s="832" t="s">
        <v>3756</v>
      </c>
      <c r="F90" s="832" t="s">
        <v>3757</v>
      </c>
      <c r="G90" s="849">
        <v>22</v>
      </c>
      <c r="H90" s="849">
        <v>7106</v>
      </c>
      <c r="I90" s="832">
        <v>1.2184499314128945</v>
      </c>
      <c r="J90" s="832">
        <v>323</v>
      </c>
      <c r="K90" s="849">
        <v>18</v>
      </c>
      <c r="L90" s="849">
        <v>5832</v>
      </c>
      <c r="M90" s="832">
        <v>1</v>
      </c>
      <c r="N90" s="832">
        <v>324</v>
      </c>
      <c r="O90" s="849">
        <v>12</v>
      </c>
      <c r="P90" s="849">
        <v>3900</v>
      </c>
      <c r="Q90" s="837">
        <v>0.66872427983539096</v>
      </c>
      <c r="R90" s="850">
        <v>325</v>
      </c>
    </row>
    <row r="91" spans="1:18" ht="14.4" customHeight="1" x14ac:dyDescent="0.3">
      <c r="A91" s="831" t="s">
        <v>3622</v>
      </c>
      <c r="B91" s="832" t="s">
        <v>3623</v>
      </c>
      <c r="C91" s="832" t="s">
        <v>605</v>
      </c>
      <c r="D91" s="832" t="s">
        <v>3605</v>
      </c>
      <c r="E91" s="832" t="s">
        <v>3758</v>
      </c>
      <c r="F91" s="832" t="s">
        <v>3759</v>
      </c>
      <c r="G91" s="849">
        <v>3</v>
      </c>
      <c r="H91" s="849">
        <v>888</v>
      </c>
      <c r="I91" s="832">
        <v>0.5</v>
      </c>
      <c r="J91" s="832">
        <v>296</v>
      </c>
      <c r="K91" s="849">
        <v>6</v>
      </c>
      <c r="L91" s="849">
        <v>1776</v>
      </c>
      <c r="M91" s="832">
        <v>1</v>
      </c>
      <c r="N91" s="832">
        <v>296</v>
      </c>
      <c r="O91" s="849">
        <v>4</v>
      </c>
      <c r="P91" s="849">
        <v>1192</v>
      </c>
      <c r="Q91" s="837">
        <v>0.6711711711711712</v>
      </c>
      <c r="R91" s="850">
        <v>298</v>
      </c>
    </row>
    <row r="92" spans="1:18" ht="14.4" customHeight="1" x14ac:dyDescent="0.3">
      <c r="A92" s="831" t="s">
        <v>3622</v>
      </c>
      <c r="B92" s="832" t="s">
        <v>3623</v>
      </c>
      <c r="C92" s="832" t="s">
        <v>605</v>
      </c>
      <c r="D92" s="832" t="s">
        <v>3605</v>
      </c>
      <c r="E92" s="832" t="s">
        <v>3760</v>
      </c>
      <c r="F92" s="832" t="s">
        <v>3761</v>
      </c>
      <c r="G92" s="849">
        <v>1</v>
      </c>
      <c r="H92" s="849">
        <v>495</v>
      </c>
      <c r="I92" s="832">
        <v>0.99798387096774188</v>
      </c>
      <c r="J92" s="832">
        <v>495</v>
      </c>
      <c r="K92" s="849">
        <v>1</v>
      </c>
      <c r="L92" s="849">
        <v>496</v>
      </c>
      <c r="M92" s="832">
        <v>1</v>
      </c>
      <c r="N92" s="832">
        <v>496</v>
      </c>
      <c r="O92" s="849"/>
      <c r="P92" s="849"/>
      <c r="Q92" s="837"/>
      <c r="R92" s="850"/>
    </row>
    <row r="93" spans="1:18" ht="14.4" customHeight="1" x14ac:dyDescent="0.3">
      <c r="A93" s="831" t="s">
        <v>3622</v>
      </c>
      <c r="B93" s="832" t="s">
        <v>3623</v>
      </c>
      <c r="C93" s="832" t="s">
        <v>605</v>
      </c>
      <c r="D93" s="832" t="s">
        <v>3605</v>
      </c>
      <c r="E93" s="832" t="s">
        <v>3762</v>
      </c>
      <c r="F93" s="832" t="s">
        <v>3763</v>
      </c>
      <c r="G93" s="849">
        <v>26</v>
      </c>
      <c r="H93" s="849">
        <v>30706</v>
      </c>
      <c r="I93" s="832">
        <v>1.3672633360049871</v>
      </c>
      <c r="J93" s="832">
        <v>1181</v>
      </c>
      <c r="K93" s="849">
        <v>19</v>
      </c>
      <c r="L93" s="849">
        <v>22458</v>
      </c>
      <c r="M93" s="832">
        <v>1</v>
      </c>
      <c r="N93" s="832">
        <v>1182</v>
      </c>
      <c r="O93" s="849">
        <v>31</v>
      </c>
      <c r="P93" s="849">
        <v>36797</v>
      </c>
      <c r="Q93" s="837">
        <v>1.638480719565411</v>
      </c>
      <c r="R93" s="850">
        <v>1187</v>
      </c>
    </row>
    <row r="94" spans="1:18" ht="14.4" customHeight="1" x14ac:dyDescent="0.3">
      <c r="A94" s="831" t="s">
        <v>3622</v>
      </c>
      <c r="B94" s="832" t="s">
        <v>3623</v>
      </c>
      <c r="C94" s="832" t="s">
        <v>605</v>
      </c>
      <c r="D94" s="832" t="s">
        <v>3605</v>
      </c>
      <c r="E94" s="832" t="s">
        <v>3764</v>
      </c>
      <c r="F94" s="832" t="s">
        <v>3765</v>
      </c>
      <c r="G94" s="849">
        <v>7</v>
      </c>
      <c r="H94" s="849">
        <v>4956</v>
      </c>
      <c r="I94" s="832">
        <v>0.6345710627400768</v>
      </c>
      <c r="J94" s="832">
        <v>708</v>
      </c>
      <c r="K94" s="849">
        <v>11</v>
      </c>
      <c r="L94" s="849">
        <v>7810</v>
      </c>
      <c r="M94" s="832">
        <v>1</v>
      </c>
      <c r="N94" s="832">
        <v>710</v>
      </c>
      <c r="O94" s="849">
        <v>7</v>
      </c>
      <c r="P94" s="849">
        <v>5005</v>
      </c>
      <c r="Q94" s="837">
        <v>0.64084507042253525</v>
      </c>
      <c r="R94" s="850">
        <v>715</v>
      </c>
    </row>
    <row r="95" spans="1:18" ht="14.4" customHeight="1" x14ac:dyDescent="0.3">
      <c r="A95" s="831" t="s">
        <v>3622</v>
      </c>
      <c r="B95" s="832" t="s">
        <v>3623</v>
      </c>
      <c r="C95" s="832" t="s">
        <v>605</v>
      </c>
      <c r="D95" s="832" t="s">
        <v>3605</v>
      </c>
      <c r="E95" s="832" t="s">
        <v>3610</v>
      </c>
      <c r="F95" s="832" t="s">
        <v>3611</v>
      </c>
      <c r="G95" s="849">
        <v>5112</v>
      </c>
      <c r="H95" s="849">
        <v>170399.99000000002</v>
      </c>
      <c r="I95" s="832">
        <v>1.0603611226785623</v>
      </c>
      <c r="J95" s="832">
        <v>33.333331377151801</v>
      </c>
      <c r="K95" s="849">
        <v>4821</v>
      </c>
      <c r="L95" s="849">
        <v>160699.95999999996</v>
      </c>
      <c r="M95" s="832">
        <v>1</v>
      </c>
      <c r="N95" s="832">
        <v>33.333325036299513</v>
      </c>
      <c r="O95" s="849">
        <v>4985</v>
      </c>
      <c r="P95" s="849">
        <v>166166.66999999998</v>
      </c>
      <c r="Q95" s="837">
        <v>1.0340181167437754</v>
      </c>
      <c r="R95" s="850">
        <v>33.333334002006012</v>
      </c>
    </row>
    <row r="96" spans="1:18" ht="14.4" customHeight="1" x14ac:dyDescent="0.3">
      <c r="A96" s="831" t="s">
        <v>3622</v>
      </c>
      <c r="B96" s="832" t="s">
        <v>3623</v>
      </c>
      <c r="C96" s="832" t="s">
        <v>605</v>
      </c>
      <c r="D96" s="832" t="s">
        <v>3605</v>
      </c>
      <c r="E96" s="832" t="s">
        <v>3766</v>
      </c>
      <c r="F96" s="832" t="s">
        <v>3767</v>
      </c>
      <c r="G96" s="849">
        <v>1974</v>
      </c>
      <c r="H96" s="849">
        <v>607992</v>
      </c>
      <c r="I96" s="832">
        <v>0.99949367088607599</v>
      </c>
      <c r="J96" s="832">
        <v>308</v>
      </c>
      <c r="K96" s="849">
        <v>1975</v>
      </c>
      <c r="L96" s="849">
        <v>608300</v>
      </c>
      <c r="M96" s="832">
        <v>1</v>
      </c>
      <c r="N96" s="832">
        <v>308</v>
      </c>
      <c r="O96" s="849">
        <v>1836</v>
      </c>
      <c r="P96" s="849">
        <v>570996</v>
      </c>
      <c r="Q96" s="837">
        <v>0.93867499589018577</v>
      </c>
      <c r="R96" s="850">
        <v>311</v>
      </c>
    </row>
    <row r="97" spans="1:18" ht="14.4" customHeight="1" x14ac:dyDescent="0.3">
      <c r="A97" s="831" t="s">
        <v>3622</v>
      </c>
      <c r="B97" s="832" t="s">
        <v>3623</v>
      </c>
      <c r="C97" s="832" t="s">
        <v>605</v>
      </c>
      <c r="D97" s="832" t="s">
        <v>3605</v>
      </c>
      <c r="E97" s="832" t="s">
        <v>3768</v>
      </c>
      <c r="F97" s="832" t="s">
        <v>3769</v>
      </c>
      <c r="G97" s="849">
        <v>41</v>
      </c>
      <c r="H97" s="849">
        <v>10660</v>
      </c>
      <c r="I97" s="832">
        <v>0.97245028279511037</v>
      </c>
      <c r="J97" s="832">
        <v>260</v>
      </c>
      <c r="K97" s="849">
        <v>42</v>
      </c>
      <c r="L97" s="849">
        <v>10962</v>
      </c>
      <c r="M97" s="832">
        <v>1</v>
      </c>
      <c r="N97" s="832">
        <v>261</v>
      </c>
      <c r="O97" s="849">
        <v>61</v>
      </c>
      <c r="P97" s="849">
        <v>16043</v>
      </c>
      <c r="Q97" s="837">
        <v>1.4635103083378946</v>
      </c>
      <c r="R97" s="850">
        <v>263</v>
      </c>
    </row>
    <row r="98" spans="1:18" ht="14.4" customHeight="1" x14ac:dyDescent="0.3">
      <c r="A98" s="831" t="s">
        <v>3622</v>
      </c>
      <c r="B98" s="832" t="s">
        <v>3623</v>
      </c>
      <c r="C98" s="832" t="s">
        <v>605</v>
      </c>
      <c r="D98" s="832" t="s">
        <v>3605</v>
      </c>
      <c r="E98" s="832" t="s">
        <v>3770</v>
      </c>
      <c r="F98" s="832" t="s">
        <v>3771</v>
      </c>
      <c r="G98" s="849">
        <v>612</v>
      </c>
      <c r="H98" s="849">
        <v>22644</v>
      </c>
      <c r="I98" s="832">
        <v>0.60414610069101682</v>
      </c>
      <c r="J98" s="832">
        <v>37</v>
      </c>
      <c r="K98" s="849">
        <v>1013</v>
      </c>
      <c r="L98" s="849">
        <v>37481</v>
      </c>
      <c r="M98" s="832">
        <v>1</v>
      </c>
      <c r="N98" s="832">
        <v>37</v>
      </c>
      <c r="O98" s="849">
        <v>949</v>
      </c>
      <c r="P98" s="849">
        <v>36062</v>
      </c>
      <c r="Q98" s="837">
        <v>0.96214081801446061</v>
      </c>
      <c r="R98" s="850">
        <v>38</v>
      </c>
    </row>
    <row r="99" spans="1:18" ht="14.4" customHeight="1" x14ac:dyDescent="0.3">
      <c r="A99" s="831" t="s">
        <v>3622</v>
      </c>
      <c r="B99" s="832" t="s">
        <v>3623</v>
      </c>
      <c r="C99" s="832" t="s">
        <v>605</v>
      </c>
      <c r="D99" s="832" t="s">
        <v>3605</v>
      </c>
      <c r="E99" s="832" t="s">
        <v>3772</v>
      </c>
      <c r="F99" s="832" t="s">
        <v>3773</v>
      </c>
      <c r="G99" s="849">
        <v>18</v>
      </c>
      <c r="H99" s="849">
        <v>1548</v>
      </c>
      <c r="I99" s="832">
        <v>1.3846153846153846</v>
      </c>
      <c r="J99" s="832">
        <v>86</v>
      </c>
      <c r="K99" s="849">
        <v>13</v>
      </c>
      <c r="L99" s="849">
        <v>1118</v>
      </c>
      <c r="M99" s="832">
        <v>1</v>
      </c>
      <c r="N99" s="832">
        <v>86</v>
      </c>
      <c r="O99" s="849">
        <v>14</v>
      </c>
      <c r="P99" s="849">
        <v>1218</v>
      </c>
      <c r="Q99" s="837">
        <v>1.0894454382826475</v>
      </c>
      <c r="R99" s="850">
        <v>87</v>
      </c>
    </row>
    <row r="100" spans="1:18" ht="14.4" customHeight="1" x14ac:dyDescent="0.3">
      <c r="A100" s="831" t="s">
        <v>3622</v>
      </c>
      <c r="B100" s="832" t="s">
        <v>3623</v>
      </c>
      <c r="C100" s="832" t="s">
        <v>605</v>
      </c>
      <c r="D100" s="832" t="s">
        <v>3605</v>
      </c>
      <c r="E100" s="832" t="s">
        <v>3774</v>
      </c>
      <c r="F100" s="832" t="s">
        <v>3775</v>
      </c>
      <c r="G100" s="849">
        <v>621</v>
      </c>
      <c r="H100" s="849">
        <v>95634</v>
      </c>
      <c r="I100" s="832">
        <v>0.96104914078987036</v>
      </c>
      <c r="J100" s="832">
        <v>154</v>
      </c>
      <c r="K100" s="849">
        <v>642</v>
      </c>
      <c r="L100" s="849">
        <v>99510</v>
      </c>
      <c r="M100" s="832">
        <v>1</v>
      </c>
      <c r="N100" s="832">
        <v>155</v>
      </c>
      <c r="O100" s="849">
        <v>628</v>
      </c>
      <c r="P100" s="849">
        <v>97968</v>
      </c>
      <c r="Q100" s="837">
        <v>0.98450406994271933</v>
      </c>
      <c r="R100" s="850">
        <v>156</v>
      </c>
    </row>
    <row r="101" spans="1:18" ht="14.4" customHeight="1" x14ac:dyDescent="0.3">
      <c r="A101" s="831" t="s">
        <v>3622</v>
      </c>
      <c r="B101" s="832" t="s">
        <v>3623</v>
      </c>
      <c r="C101" s="832" t="s">
        <v>605</v>
      </c>
      <c r="D101" s="832" t="s">
        <v>3605</v>
      </c>
      <c r="E101" s="832" t="s">
        <v>3776</v>
      </c>
      <c r="F101" s="832" t="s">
        <v>3777</v>
      </c>
      <c r="G101" s="849">
        <v>86</v>
      </c>
      <c r="H101" s="849">
        <v>2752</v>
      </c>
      <c r="I101" s="832">
        <v>1.3870967741935485</v>
      </c>
      <c r="J101" s="832">
        <v>32</v>
      </c>
      <c r="K101" s="849">
        <v>62</v>
      </c>
      <c r="L101" s="849">
        <v>1984</v>
      </c>
      <c r="M101" s="832">
        <v>1</v>
      </c>
      <c r="N101" s="832">
        <v>32</v>
      </c>
      <c r="O101" s="849">
        <v>129</v>
      </c>
      <c r="P101" s="849">
        <v>4257</v>
      </c>
      <c r="Q101" s="837">
        <v>2.145665322580645</v>
      </c>
      <c r="R101" s="850">
        <v>33</v>
      </c>
    </row>
    <row r="102" spans="1:18" ht="14.4" customHeight="1" x14ac:dyDescent="0.3">
      <c r="A102" s="831" t="s">
        <v>3622</v>
      </c>
      <c r="B102" s="832" t="s">
        <v>3623</v>
      </c>
      <c r="C102" s="832" t="s">
        <v>605</v>
      </c>
      <c r="D102" s="832" t="s">
        <v>3605</v>
      </c>
      <c r="E102" s="832" t="s">
        <v>3778</v>
      </c>
      <c r="F102" s="832" t="s">
        <v>3779</v>
      </c>
      <c r="G102" s="849">
        <v>1</v>
      </c>
      <c r="H102" s="849">
        <v>132</v>
      </c>
      <c r="I102" s="832"/>
      <c r="J102" s="832">
        <v>132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3622</v>
      </c>
      <c r="B103" s="832" t="s">
        <v>3623</v>
      </c>
      <c r="C103" s="832" t="s">
        <v>605</v>
      </c>
      <c r="D103" s="832" t="s">
        <v>3605</v>
      </c>
      <c r="E103" s="832" t="s">
        <v>3780</v>
      </c>
      <c r="F103" s="832" t="s">
        <v>3781</v>
      </c>
      <c r="G103" s="849">
        <v>104</v>
      </c>
      <c r="H103" s="849">
        <v>7696</v>
      </c>
      <c r="I103" s="832">
        <v>1.6</v>
      </c>
      <c r="J103" s="832">
        <v>74</v>
      </c>
      <c r="K103" s="849">
        <v>65</v>
      </c>
      <c r="L103" s="849">
        <v>4810</v>
      </c>
      <c r="M103" s="832">
        <v>1</v>
      </c>
      <c r="N103" s="832">
        <v>74</v>
      </c>
      <c r="O103" s="849">
        <v>62</v>
      </c>
      <c r="P103" s="849">
        <v>4650</v>
      </c>
      <c r="Q103" s="837">
        <v>0.96673596673596673</v>
      </c>
      <c r="R103" s="850">
        <v>75</v>
      </c>
    </row>
    <row r="104" spans="1:18" ht="14.4" customHeight="1" x14ac:dyDescent="0.3">
      <c r="A104" s="831" t="s">
        <v>3622</v>
      </c>
      <c r="B104" s="832" t="s">
        <v>3623</v>
      </c>
      <c r="C104" s="832" t="s">
        <v>605</v>
      </c>
      <c r="D104" s="832" t="s">
        <v>3605</v>
      </c>
      <c r="E104" s="832" t="s">
        <v>3782</v>
      </c>
      <c r="F104" s="832" t="s">
        <v>3783</v>
      </c>
      <c r="G104" s="849">
        <v>190</v>
      </c>
      <c r="H104" s="849">
        <v>182020</v>
      </c>
      <c r="I104" s="832">
        <v>1.1099524968138106</v>
      </c>
      <c r="J104" s="832">
        <v>958</v>
      </c>
      <c r="K104" s="849">
        <v>171</v>
      </c>
      <c r="L104" s="849">
        <v>163989</v>
      </c>
      <c r="M104" s="832">
        <v>1</v>
      </c>
      <c r="N104" s="832">
        <v>959</v>
      </c>
      <c r="O104" s="849">
        <v>108</v>
      </c>
      <c r="P104" s="849">
        <v>104112</v>
      </c>
      <c r="Q104" s="837">
        <v>0.63487185116074862</v>
      </c>
      <c r="R104" s="850">
        <v>964</v>
      </c>
    </row>
    <row r="105" spans="1:18" ht="14.4" customHeight="1" x14ac:dyDescent="0.3">
      <c r="A105" s="831" t="s">
        <v>3622</v>
      </c>
      <c r="B105" s="832" t="s">
        <v>3623</v>
      </c>
      <c r="C105" s="832" t="s">
        <v>605</v>
      </c>
      <c r="D105" s="832" t="s">
        <v>3605</v>
      </c>
      <c r="E105" s="832" t="s">
        <v>3612</v>
      </c>
      <c r="F105" s="832" t="s">
        <v>3613</v>
      </c>
      <c r="G105" s="849">
        <v>1</v>
      </c>
      <c r="H105" s="849">
        <v>868</v>
      </c>
      <c r="I105" s="832">
        <v>1</v>
      </c>
      <c r="J105" s="832">
        <v>868</v>
      </c>
      <c r="K105" s="849">
        <v>1</v>
      </c>
      <c r="L105" s="849">
        <v>868</v>
      </c>
      <c r="M105" s="832">
        <v>1</v>
      </c>
      <c r="N105" s="832">
        <v>868</v>
      </c>
      <c r="O105" s="849">
        <v>1</v>
      </c>
      <c r="P105" s="849">
        <v>870</v>
      </c>
      <c r="Q105" s="837">
        <v>1.0023041474654377</v>
      </c>
      <c r="R105" s="850">
        <v>870</v>
      </c>
    </row>
    <row r="106" spans="1:18" ht="14.4" customHeight="1" x14ac:dyDescent="0.3">
      <c r="A106" s="831" t="s">
        <v>3622</v>
      </c>
      <c r="B106" s="832" t="s">
        <v>3623</v>
      </c>
      <c r="C106" s="832" t="s">
        <v>605</v>
      </c>
      <c r="D106" s="832" t="s">
        <v>3605</v>
      </c>
      <c r="E106" s="832" t="s">
        <v>3784</v>
      </c>
      <c r="F106" s="832" t="s">
        <v>3785</v>
      </c>
      <c r="G106" s="849">
        <v>6</v>
      </c>
      <c r="H106" s="849">
        <v>354</v>
      </c>
      <c r="I106" s="832">
        <v>1.2</v>
      </c>
      <c r="J106" s="832">
        <v>59</v>
      </c>
      <c r="K106" s="849">
        <v>5</v>
      </c>
      <c r="L106" s="849">
        <v>295</v>
      </c>
      <c r="M106" s="832">
        <v>1</v>
      </c>
      <c r="N106" s="832">
        <v>59</v>
      </c>
      <c r="O106" s="849">
        <v>2</v>
      </c>
      <c r="P106" s="849">
        <v>122</v>
      </c>
      <c r="Q106" s="837">
        <v>0.41355932203389828</v>
      </c>
      <c r="R106" s="850">
        <v>61</v>
      </c>
    </row>
    <row r="107" spans="1:18" ht="14.4" customHeight="1" x14ac:dyDescent="0.3">
      <c r="A107" s="831" t="s">
        <v>3622</v>
      </c>
      <c r="B107" s="832" t="s">
        <v>3623</v>
      </c>
      <c r="C107" s="832" t="s">
        <v>605</v>
      </c>
      <c r="D107" s="832" t="s">
        <v>3605</v>
      </c>
      <c r="E107" s="832" t="s">
        <v>3614</v>
      </c>
      <c r="F107" s="832" t="s">
        <v>3615</v>
      </c>
      <c r="G107" s="849">
        <v>60</v>
      </c>
      <c r="H107" s="849">
        <v>35520</v>
      </c>
      <c r="I107" s="832">
        <v>0.96610999292824895</v>
      </c>
      <c r="J107" s="832">
        <v>592</v>
      </c>
      <c r="K107" s="849">
        <v>62</v>
      </c>
      <c r="L107" s="849">
        <v>36766</v>
      </c>
      <c r="M107" s="832">
        <v>1</v>
      </c>
      <c r="N107" s="832">
        <v>593</v>
      </c>
      <c r="O107" s="849">
        <v>130</v>
      </c>
      <c r="P107" s="849">
        <v>77350</v>
      </c>
      <c r="Q107" s="837">
        <v>2.1038459446227491</v>
      </c>
      <c r="R107" s="850">
        <v>595</v>
      </c>
    </row>
    <row r="108" spans="1:18" ht="14.4" customHeight="1" x14ac:dyDescent="0.3">
      <c r="A108" s="831" t="s">
        <v>3622</v>
      </c>
      <c r="B108" s="832" t="s">
        <v>3623</v>
      </c>
      <c r="C108" s="832" t="s">
        <v>605</v>
      </c>
      <c r="D108" s="832" t="s">
        <v>3605</v>
      </c>
      <c r="E108" s="832" t="s">
        <v>3616</v>
      </c>
      <c r="F108" s="832" t="s">
        <v>3617</v>
      </c>
      <c r="G108" s="849">
        <v>37</v>
      </c>
      <c r="H108" s="849">
        <v>28379</v>
      </c>
      <c r="I108" s="832">
        <v>0.53553366545893721</v>
      </c>
      <c r="J108" s="832">
        <v>767</v>
      </c>
      <c r="K108" s="849">
        <v>69</v>
      </c>
      <c r="L108" s="849">
        <v>52992</v>
      </c>
      <c r="M108" s="832">
        <v>1</v>
      </c>
      <c r="N108" s="832">
        <v>768</v>
      </c>
      <c r="O108" s="849">
        <v>157</v>
      </c>
      <c r="P108" s="849">
        <v>120890</v>
      </c>
      <c r="Q108" s="837">
        <v>2.2812877415458939</v>
      </c>
      <c r="R108" s="850">
        <v>770</v>
      </c>
    </row>
    <row r="109" spans="1:18" ht="14.4" customHeight="1" x14ac:dyDescent="0.3">
      <c r="A109" s="831" t="s">
        <v>3622</v>
      </c>
      <c r="B109" s="832" t="s">
        <v>3623</v>
      </c>
      <c r="C109" s="832" t="s">
        <v>605</v>
      </c>
      <c r="D109" s="832" t="s">
        <v>3605</v>
      </c>
      <c r="E109" s="832" t="s">
        <v>3786</v>
      </c>
      <c r="F109" s="832" t="s">
        <v>3787</v>
      </c>
      <c r="G109" s="849">
        <v>143</v>
      </c>
      <c r="H109" s="849">
        <v>629486</v>
      </c>
      <c r="I109" s="832">
        <v>0.98486450966894046</v>
      </c>
      <c r="J109" s="832">
        <v>4402</v>
      </c>
      <c r="K109" s="849">
        <v>145</v>
      </c>
      <c r="L109" s="849">
        <v>639160</v>
      </c>
      <c r="M109" s="832">
        <v>1</v>
      </c>
      <c r="N109" s="832">
        <v>4408</v>
      </c>
      <c r="O109" s="849">
        <v>182</v>
      </c>
      <c r="P109" s="849">
        <v>806078</v>
      </c>
      <c r="Q109" s="837">
        <v>1.2611521371800487</v>
      </c>
      <c r="R109" s="850">
        <v>4429</v>
      </c>
    </row>
    <row r="110" spans="1:18" ht="14.4" customHeight="1" x14ac:dyDescent="0.3">
      <c r="A110" s="831" t="s">
        <v>3622</v>
      </c>
      <c r="B110" s="832" t="s">
        <v>3623</v>
      </c>
      <c r="C110" s="832" t="s">
        <v>605</v>
      </c>
      <c r="D110" s="832" t="s">
        <v>3605</v>
      </c>
      <c r="E110" s="832" t="s">
        <v>3788</v>
      </c>
      <c r="F110" s="832" t="s">
        <v>3789</v>
      </c>
      <c r="G110" s="849">
        <v>1</v>
      </c>
      <c r="H110" s="849">
        <v>59</v>
      </c>
      <c r="I110" s="832">
        <v>1</v>
      </c>
      <c r="J110" s="832">
        <v>59</v>
      </c>
      <c r="K110" s="849">
        <v>1</v>
      </c>
      <c r="L110" s="849">
        <v>59</v>
      </c>
      <c r="M110" s="832">
        <v>1</v>
      </c>
      <c r="N110" s="832">
        <v>59</v>
      </c>
      <c r="O110" s="849"/>
      <c r="P110" s="849"/>
      <c r="Q110" s="837"/>
      <c r="R110" s="850"/>
    </row>
    <row r="111" spans="1:18" ht="14.4" customHeight="1" x14ac:dyDescent="0.3">
      <c r="A111" s="831" t="s">
        <v>3622</v>
      </c>
      <c r="B111" s="832" t="s">
        <v>3623</v>
      </c>
      <c r="C111" s="832" t="s">
        <v>605</v>
      </c>
      <c r="D111" s="832" t="s">
        <v>3605</v>
      </c>
      <c r="E111" s="832" t="s">
        <v>3790</v>
      </c>
      <c r="F111" s="832" t="s">
        <v>3791</v>
      </c>
      <c r="G111" s="849">
        <v>297</v>
      </c>
      <c r="H111" s="849">
        <v>34452</v>
      </c>
      <c r="I111" s="832">
        <v>0.91104294478527603</v>
      </c>
      <c r="J111" s="832">
        <v>116</v>
      </c>
      <c r="K111" s="849">
        <v>326</v>
      </c>
      <c r="L111" s="849">
        <v>37816</v>
      </c>
      <c r="M111" s="832">
        <v>1</v>
      </c>
      <c r="N111" s="832">
        <v>116</v>
      </c>
      <c r="O111" s="849">
        <v>329</v>
      </c>
      <c r="P111" s="849">
        <v>38164</v>
      </c>
      <c r="Q111" s="837">
        <v>1.00920245398773</v>
      </c>
      <c r="R111" s="850">
        <v>116</v>
      </c>
    </row>
    <row r="112" spans="1:18" ht="14.4" customHeight="1" x14ac:dyDescent="0.3">
      <c r="A112" s="831" t="s">
        <v>3622</v>
      </c>
      <c r="B112" s="832" t="s">
        <v>3623</v>
      </c>
      <c r="C112" s="832" t="s">
        <v>605</v>
      </c>
      <c r="D112" s="832" t="s">
        <v>3605</v>
      </c>
      <c r="E112" s="832" t="s">
        <v>3792</v>
      </c>
      <c r="F112" s="832" t="s">
        <v>3793</v>
      </c>
      <c r="G112" s="849"/>
      <c r="H112" s="849"/>
      <c r="I112" s="832"/>
      <c r="J112" s="832"/>
      <c r="K112" s="849">
        <v>1</v>
      </c>
      <c r="L112" s="849">
        <v>91</v>
      </c>
      <c r="M112" s="832">
        <v>1</v>
      </c>
      <c r="N112" s="832">
        <v>91</v>
      </c>
      <c r="O112" s="849"/>
      <c r="P112" s="849"/>
      <c r="Q112" s="837"/>
      <c r="R112" s="850"/>
    </row>
    <row r="113" spans="1:18" ht="14.4" customHeight="1" x14ac:dyDescent="0.3">
      <c r="A113" s="831" t="s">
        <v>3622</v>
      </c>
      <c r="B113" s="832" t="s">
        <v>3623</v>
      </c>
      <c r="C113" s="832" t="s">
        <v>605</v>
      </c>
      <c r="D113" s="832" t="s">
        <v>3605</v>
      </c>
      <c r="E113" s="832" t="s">
        <v>3794</v>
      </c>
      <c r="F113" s="832" t="s">
        <v>3795</v>
      </c>
      <c r="G113" s="849">
        <v>1</v>
      </c>
      <c r="H113" s="849">
        <v>183</v>
      </c>
      <c r="I113" s="832"/>
      <c r="J113" s="832">
        <v>183</v>
      </c>
      <c r="K113" s="849"/>
      <c r="L113" s="849"/>
      <c r="M113" s="832"/>
      <c r="N113" s="832"/>
      <c r="O113" s="849">
        <v>1</v>
      </c>
      <c r="P113" s="849">
        <v>376</v>
      </c>
      <c r="Q113" s="837"/>
      <c r="R113" s="850">
        <v>376</v>
      </c>
    </row>
    <row r="114" spans="1:18" ht="14.4" customHeight="1" x14ac:dyDescent="0.3">
      <c r="A114" s="831" t="s">
        <v>3622</v>
      </c>
      <c r="B114" s="832" t="s">
        <v>3623</v>
      </c>
      <c r="C114" s="832" t="s">
        <v>605</v>
      </c>
      <c r="D114" s="832" t="s">
        <v>3605</v>
      </c>
      <c r="E114" s="832" t="s">
        <v>3796</v>
      </c>
      <c r="F114" s="832" t="s">
        <v>3797</v>
      </c>
      <c r="G114" s="849">
        <v>368</v>
      </c>
      <c r="H114" s="849">
        <v>58880</v>
      </c>
      <c r="I114" s="832">
        <v>0.98310291858678955</v>
      </c>
      <c r="J114" s="832">
        <v>160</v>
      </c>
      <c r="K114" s="849">
        <v>372</v>
      </c>
      <c r="L114" s="849">
        <v>59892</v>
      </c>
      <c r="M114" s="832">
        <v>1</v>
      </c>
      <c r="N114" s="832">
        <v>161</v>
      </c>
      <c r="O114" s="849">
        <v>335</v>
      </c>
      <c r="P114" s="849">
        <v>54270</v>
      </c>
      <c r="Q114" s="837">
        <v>0.90613103586455623</v>
      </c>
      <c r="R114" s="850">
        <v>162</v>
      </c>
    </row>
    <row r="115" spans="1:18" ht="14.4" customHeight="1" x14ac:dyDescent="0.3">
      <c r="A115" s="831" t="s">
        <v>3622</v>
      </c>
      <c r="B115" s="832" t="s">
        <v>3623</v>
      </c>
      <c r="C115" s="832" t="s">
        <v>605</v>
      </c>
      <c r="D115" s="832" t="s">
        <v>3605</v>
      </c>
      <c r="E115" s="832" t="s">
        <v>3798</v>
      </c>
      <c r="F115" s="832" t="s">
        <v>3799</v>
      </c>
      <c r="G115" s="849">
        <v>283</v>
      </c>
      <c r="H115" s="849">
        <v>111785</v>
      </c>
      <c r="I115" s="832">
        <v>1.1841004184100419</v>
      </c>
      <c r="J115" s="832">
        <v>395</v>
      </c>
      <c r="K115" s="849">
        <v>239</v>
      </c>
      <c r="L115" s="849">
        <v>94405</v>
      </c>
      <c r="M115" s="832">
        <v>1</v>
      </c>
      <c r="N115" s="832">
        <v>395</v>
      </c>
      <c r="O115" s="849">
        <v>193</v>
      </c>
      <c r="P115" s="849">
        <v>76814</v>
      </c>
      <c r="Q115" s="837">
        <v>0.81366453048037712</v>
      </c>
      <c r="R115" s="850">
        <v>398</v>
      </c>
    </row>
    <row r="116" spans="1:18" ht="14.4" customHeight="1" x14ac:dyDescent="0.3">
      <c r="A116" s="831" t="s">
        <v>3622</v>
      </c>
      <c r="B116" s="832" t="s">
        <v>3623</v>
      </c>
      <c r="C116" s="832" t="s">
        <v>605</v>
      </c>
      <c r="D116" s="832" t="s">
        <v>3605</v>
      </c>
      <c r="E116" s="832" t="s">
        <v>3800</v>
      </c>
      <c r="F116" s="832" t="s">
        <v>3801</v>
      </c>
      <c r="G116" s="849">
        <v>26</v>
      </c>
      <c r="H116" s="849">
        <v>1664</v>
      </c>
      <c r="I116" s="832">
        <v>0.57777777777777772</v>
      </c>
      <c r="J116" s="832">
        <v>64</v>
      </c>
      <c r="K116" s="849">
        <v>45</v>
      </c>
      <c r="L116" s="849">
        <v>2880</v>
      </c>
      <c r="M116" s="832">
        <v>1</v>
      </c>
      <c r="N116" s="832">
        <v>64</v>
      </c>
      <c r="O116" s="849">
        <v>87</v>
      </c>
      <c r="P116" s="849">
        <v>5742</v>
      </c>
      <c r="Q116" s="837">
        <v>1.9937499999999999</v>
      </c>
      <c r="R116" s="850">
        <v>66</v>
      </c>
    </row>
    <row r="117" spans="1:18" ht="14.4" customHeight="1" x14ac:dyDescent="0.3">
      <c r="A117" s="831" t="s">
        <v>3622</v>
      </c>
      <c r="B117" s="832" t="s">
        <v>3623</v>
      </c>
      <c r="C117" s="832" t="s">
        <v>605</v>
      </c>
      <c r="D117" s="832" t="s">
        <v>3605</v>
      </c>
      <c r="E117" s="832" t="s">
        <v>3802</v>
      </c>
      <c r="F117" s="832" t="s">
        <v>3803</v>
      </c>
      <c r="G117" s="849"/>
      <c r="H117" s="849"/>
      <c r="I117" s="832"/>
      <c r="J117" s="832"/>
      <c r="K117" s="849">
        <v>1</v>
      </c>
      <c r="L117" s="849">
        <v>43</v>
      </c>
      <c r="M117" s="832">
        <v>1</v>
      </c>
      <c r="N117" s="832">
        <v>43</v>
      </c>
      <c r="O117" s="849">
        <v>3</v>
      </c>
      <c r="P117" s="849">
        <v>132</v>
      </c>
      <c r="Q117" s="837">
        <v>3.0697674418604652</v>
      </c>
      <c r="R117" s="850">
        <v>44</v>
      </c>
    </row>
    <row r="118" spans="1:18" ht="14.4" customHeight="1" x14ac:dyDescent="0.3">
      <c r="A118" s="831" t="s">
        <v>3622</v>
      </c>
      <c r="B118" s="832" t="s">
        <v>3623</v>
      </c>
      <c r="C118" s="832" t="s">
        <v>605</v>
      </c>
      <c r="D118" s="832" t="s">
        <v>3605</v>
      </c>
      <c r="E118" s="832" t="s">
        <v>3804</v>
      </c>
      <c r="F118" s="832" t="s">
        <v>3805</v>
      </c>
      <c r="G118" s="849">
        <v>2</v>
      </c>
      <c r="H118" s="849">
        <v>634</v>
      </c>
      <c r="I118" s="832">
        <v>0.99685534591194969</v>
      </c>
      <c r="J118" s="832">
        <v>317</v>
      </c>
      <c r="K118" s="849">
        <v>2</v>
      </c>
      <c r="L118" s="849">
        <v>636</v>
      </c>
      <c r="M118" s="832">
        <v>1</v>
      </c>
      <c r="N118" s="832">
        <v>318</v>
      </c>
      <c r="O118" s="849"/>
      <c r="P118" s="849"/>
      <c r="Q118" s="837"/>
      <c r="R118" s="850"/>
    </row>
    <row r="119" spans="1:18" ht="14.4" customHeight="1" x14ac:dyDescent="0.3">
      <c r="A119" s="831" t="s">
        <v>3622</v>
      </c>
      <c r="B119" s="832" t="s">
        <v>3623</v>
      </c>
      <c r="C119" s="832" t="s">
        <v>605</v>
      </c>
      <c r="D119" s="832" t="s">
        <v>3605</v>
      </c>
      <c r="E119" s="832" t="s">
        <v>3806</v>
      </c>
      <c r="F119" s="832" t="s">
        <v>3807</v>
      </c>
      <c r="G119" s="849">
        <v>1</v>
      </c>
      <c r="H119" s="849">
        <v>37</v>
      </c>
      <c r="I119" s="832"/>
      <c r="J119" s="832">
        <v>37</v>
      </c>
      <c r="K119" s="849"/>
      <c r="L119" s="849"/>
      <c r="M119" s="832"/>
      <c r="N119" s="832"/>
      <c r="O119" s="849">
        <v>1</v>
      </c>
      <c r="P119" s="849">
        <v>38</v>
      </c>
      <c r="Q119" s="837"/>
      <c r="R119" s="850">
        <v>38</v>
      </c>
    </row>
    <row r="120" spans="1:18" ht="14.4" customHeight="1" x14ac:dyDescent="0.3">
      <c r="A120" s="831" t="s">
        <v>3622</v>
      </c>
      <c r="B120" s="832" t="s">
        <v>3623</v>
      </c>
      <c r="C120" s="832" t="s">
        <v>605</v>
      </c>
      <c r="D120" s="832" t="s">
        <v>3605</v>
      </c>
      <c r="E120" s="832" t="s">
        <v>3808</v>
      </c>
      <c r="F120" s="832" t="s">
        <v>3809</v>
      </c>
      <c r="G120" s="849">
        <v>249</v>
      </c>
      <c r="H120" s="849">
        <v>92877</v>
      </c>
      <c r="I120" s="832">
        <v>0.93358731052229504</v>
      </c>
      <c r="J120" s="832">
        <v>373</v>
      </c>
      <c r="K120" s="849">
        <v>266</v>
      </c>
      <c r="L120" s="849">
        <v>99484</v>
      </c>
      <c r="M120" s="832">
        <v>1</v>
      </c>
      <c r="N120" s="832">
        <v>374</v>
      </c>
      <c r="O120" s="849">
        <v>235</v>
      </c>
      <c r="P120" s="849">
        <v>88360</v>
      </c>
      <c r="Q120" s="837">
        <v>0.88818302440593466</v>
      </c>
      <c r="R120" s="850">
        <v>376</v>
      </c>
    </row>
    <row r="121" spans="1:18" ht="14.4" customHeight="1" x14ac:dyDescent="0.3">
      <c r="A121" s="831" t="s">
        <v>3622</v>
      </c>
      <c r="B121" s="832" t="s">
        <v>3623</v>
      </c>
      <c r="C121" s="832" t="s">
        <v>605</v>
      </c>
      <c r="D121" s="832" t="s">
        <v>3605</v>
      </c>
      <c r="E121" s="832" t="s">
        <v>3618</v>
      </c>
      <c r="F121" s="832" t="s">
        <v>3619</v>
      </c>
      <c r="G121" s="849">
        <v>53</v>
      </c>
      <c r="H121" s="849">
        <v>70861</v>
      </c>
      <c r="I121" s="832">
        <v>0.82688806945481708</v>
      </c>
      <c r="J121" s="832">
        <v>1337</v>
      </c>
      <c r="K121" s="849">
        <v>64</v>
      </c>
      <c r="L121" s="849">
        <v>85696</v>
      </c>
      <c r="M121" s="832">
        <v>1</v>
      </c>
      <c r="N121" s="832">
        <v>1339</v>
      </c>
      <c r="O121" s="849">
        <v>71</v>
      </c>
      <c r="P121" s="849">
        <v>95424</v>
      </c>
      <c r="Q121" s="837">
        <v>1.1135175504107544</v>
      </c>
      <c r="R121" s="850">
        <v>1344</v>
      </c>
    </row>
    <row r="122" spans="1:18" ht="14.4" customHeight="1" x14ac:dyDescent="0.3">
      <c r="A122" s="831" t="s">
        <v>3622</v>
      </c>
      <c r="B122" s="832" t="s">
        <v>3623</v>
      </c>
      <c r="C122" s="832" t="s">
        <v>605</v>
      </c>
      <c r="D122" s="832" t="s">
        <v>3605</v>
      </c>
      <c r="E122" s="832" t="s">
        <v>3620</v>
      </c>
      <c r="F122" s="832" t="s">
        <v>3621</v>
      </c>
      <c r="G122" s="849">
        <v>51</v>
      </c>
      <c r="H122" s="849">
        <v>18462</v>
      </c>
      <c r="I122" s="832">
        <v>0.99724517906336085</v>
      </c>
      <c r="J122" s="832">
        <v>362</v>
      </c>
      <c r="K122" s="849">
        <v>51</v>
      </c>
      <c r="L122" s="849">
        <v>18513</v>
      </c>
      <c r="M122" s="832">
        <v>1</v>
      </c>
      <c r="N122" s="832">
        <v>363</v>
      </c>
      <c r="O122" s="849">
        <v>82</v>
      </c>
      <c r="P122" s="849">
        <v>29848</v>
      </c>
      <c r="Q122" s="837">
        <v>1.6122724571922433</v>
      </c>
      <c r="R122" s="850">
        <v>364</v>
      </c>
    </row>
    <row r="123" spans="1:18" ht="14.4" customHeight="1" x14ac:dyDescent="0.3">
      <c r="A123" s="831" t="s">
        <v>3622</v>
      </c>
      <c r="B123" s="832" t="s">
        <v>3623</v>
      </c>
      <c r="C123" s="832" t="s">
        <v>605</v>
      </c>
      <c r="D123" s="832" t="s">
        <v>3605</v>
      </c>
      <c r="E123" s="832" t="s">
        <v>3810</v>
      </c>
      <c r="F123" s="832" t="s">
        <v>3811</v>
      </c>
      <c r="G123" s="849">
        <v>11</v>
      </c>
      <c r="H123" s="849">
        <v>8734</v>
      </c>
      <c r="I123" s="832">
        <v>1.2206848357791753</v>
      </c>
      <c r="J123" s="832">
        <v>794</v>
      </c>
      <c r="K123" s="849">
        <v>9</v>
      </c>
      <c r="L123" s="849">
        <v>7155</v>
      </c>
      <c r="M123" s="832">
        <v>1</v>
      </c>
      <c r="N123" s="832">
        <v>795</v>
      </c>
      <c r="O123" s="849">
        <v>14</v>
      </c>
      <c r="P123" s="849">
        <v>11158</v>
      </c>
      <c r="Q123" s="837">
        <v>1.5594689028651292</v>
      </c>
      <c r="R123" s="850">
        <v>797</v>
      </c>
    </row>
    <row r="124" spans="1:18" ht="14.4" customHeight="1" x14ac:dyDescent="0.3">
      <c r="A124" s="831" t="s">
        <v>3622</v>
      </c>
      <c r="B124" s="832" t="s">
        <v>3623</v>
      </c>
      <c r="C124" s="832" t="s">
        <v>605</v>
      </c>
      <c r="D124" s="832" t="s">
        <v>3605</v>
      </c>
      <c r="E124" s="832" t="s">
        <v>3812</v>
      </c>
      <c r="F124" s="832" t="s">
        <v>3813</v>
      </c>
      <c r="G124" s="849">
        <v>4</v>
      </c>
      <c r="H124" s="849">
        <v>392</v>
      </c>
      <c r="I124" s="832">
        <v>0.5</v>
      </c>
      <c r="J124" s="832">
        <v>98</v>
      </c>
      <c r="K124" s="849">
        <v>8</v>
      </c>
      <c r="L124" s="849">
        <v>784</v>
      </c>
      <c r="M124" s="832">
        <v>1</v>
      </c>
      <c r="N124" s="832">
        <v>98</v>
      </c>
      <c r="O124" s="849">
        <v>2</v>
      </c>
      <c r="P124" s="849">
        <v>198</v>
      </c>
      <c r="Q124" s="837">
        <v>0.25255102040816324</v>
      </c>
      <c r="R124" s="850">
        <v>99</v>
      </c>
    </row>
    <row r="125" spans="1:18" ht="14.4" customHeight="1" x14ac:dyDescent="0.3">
      <c r="A125" s="831" t="s">
        <v>3622</v>
      </c>
      <c r="B125" s="832" t="s">
        <v>3623</v>
      </c>
      <c r="C125" s="832" t="s">
        <v>605</v>
      </c>
      <c r="D125" s="832" t="s">
        <v>3605</v>
      </c>
      <c r="E125" s="832" t="s">
        <v>3814</v>
      </c>
      <c r="F125" s="832" t="s">
        <v>3815</v>
      </c>
      <c r="G125" s="849">
        <v>1</v>
      </c>
      <c r="H125" s="849">
        <v>53</v>
      </c>
      <c r="I125" s="832"/>
      <c r="J125" s="832">
        <v>53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3622</v>
      </c>
      <c r="B126" s="832" t="s">
        <v>3623</v>
      </c>
      <c r="C126" s="832" t="s">
        <v>605</v>
      </c>
      <c r="D126" s="832" t="s">
        <v>3605</v>
      </c>
      <c r="E126" s="832" t="s">
        <v>3816</v>
      </c>
      <c r="F126" s="832" t="s">
        <v>3817</v>
      </c>
      <c r="G126" s="849"/>
      <c r="H126" s="849"/>
      <c r="I126" s="832"/>
      <c r="J126" s="832"/>
      <c r="K126" s="849">
        <v>3</v>
      </c>
      <c r="L126" s="849">
        <v>519</v>
      </c>
      <c r="M126" s="832">
        <v>1</v>
      </c>
      <c r="N126" s="832">
        <v>173</v>
      </c>
      <c r="O126" s="849"/>
      <c r="P126" s="849"/>
      <c r="Q126" s="837"/>
      <c r="R126" s="850"/>
    </row>
    <row r="127" spans="1:18" ht="14.4" customHeight="1" x14ac:dyDescent="0.3">
      <c r="A127" s="831" t="s">
        <v>3622</v>
      </c>
      <c r="B127" s="832" t="s">
        <v>3623</v>
      </c>
      <c r="C127" s="832" t="s">
        <v>605</v>
      </c>
      <c r="D127" s="832" t="s">
        <v>3605</v>
      </c>
      <c r="E127" s="832" t="s">
        <v>3818</v>
      </c>
      <c r="F127" s="832" t="s">
        <v>3819</v>
      </c>
      <c r="G127" s="849"/>
      <c r="H127" s="849"/>
      <c r="I127" s="832"/>
      <c r="J127" s="832"/>
      <c r="K127" s="849"/>
      <c r="L127" s="849"/>
      <c r="M127" s="832"/>
      <c r="N127" s="832"/>
      <c r="O127" s="849">
        <v>1</v>
      </c>
      <c r="P127" s="849">
        <v>0</v>
      </c>
      <c r="Q127" s="837"/>
      <c r="R127" s="850">
        <v>0</v>
      </c>
    </row>
    <row r="128" spans="1:18" ht="14.4" customHeight="1" x14ac:dyDescent="0.3">
      <c r="A128" s="831" t="s">
        <v>3622</v>
      </c>
      <c r="B128" s="832" t="s">
        <v>3623</v>
      </c>
      <c r="C128" s="832" t="s">
        <v>3005</v>
      </c>
      <c r="D128" s="832" t="s">
        <v>3624</v>
      </c>
      <c r="E128" s="832" t="s">
        <v>3625</v>
      </c>
      <c r="F128" s="832" t="s">
        <v>3626</v>
      </c>
      <c r="G128" s="849">
        <v>0.1</v>
      </c>
      <c r="H128" s="849">
        <v>15.1</v>
      </c>
      <c r="I128" s="832"/>
      <c r="J128" s="832">
        <v>151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3622</v>
      </c>
      <c r="B129" s="832" t="s">
        <v>3623</v>
      </c>
      <c r="C129" s="832" t="s">
        <v>3005</v>
      </c>
      <c r="D129" s="832" t="s">
        <v>3624</v>
      </c>
      <c r="E129" s="832" t="s">
        <v>3631</v>
      </c>
      <c r="F129" s="832" t="s">
        <v>3632</v>
      </c>
      <c r="G129" s="849">
        <v>0.2</v>
      </c>
      <c r="H129" s="849">
        <v>11.62</v>
      </c>
      <c r="I129" s="832"/>
      <c r="J129" s="832">
        <v>58.099999999999994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3622</v>
      </c>
      <c r="B130" s="832" t="s">
        <v>3623</v>
      </c>
      <c r="C130" s="832" t="s">
        <v>3005</v>
      </c>
      <c r="D130" s="832" t="s">
        <v>3624</v>
      </c>
      <c r="E130" s="832" t="s">
        <v>3820</v>
      </c>
      <c r="F130" s="832" t="s">
        <v>847</v>
      </c>
      <c r="G130" s="849"/>
      <c r="H130" s="849"/>
      <c r="I130" s="832"/>
      <c r="J130" s="832"/>
      <c r="K130" s="849">
        <v>0.2</v>
      </c>
      <c r="L130" s="849">
        <v>15.37</v>
      </c>
      <c r="M130" s="832">
        <v>1</v>
      </c>
      <c r="N130" s="832">
        <v>76.849999999999994</v>
      </c>
      <c r="O130" s="849"/>
      <c r="P130" s="849"/>
      <c r="Q130" s="837"/>
      <c r="R130" s="850"/>
    </row>
    <row r="131" spans="1:18" ht="14.4" customHeight="1" x14ac:dyDescent="0.3">
      <c r="A131" s="831" t="s">
        <v>3622</v>
      </c>
      <c r="B131" s="832" t="s">
        <v>3623</v>
      </c>
      <c r="C131" s="832" t="s">
        <v>3005</v>
      </c>
      <c r="D131" s="832" t="s">
        <v>3624</v>
      </c>
      <c r="E131" s="832" t="s">
        <v>3635</v>
      </c>
      <c r="F131" s="832" t="s">
        <v>626</v>
      </c>
      <c r="G131" s="849"/>
      <c r="H131" s="849"/>
      <c r="I131" s="832"/>
      <c r="J131" s="832"/>
      <c r="K131" s="849"/>
      <c r="L131" s="849"/>
      <c r="M131" s="832"/>
      <c r="N131" s="832"/>
      <c r="O131" s="849">
        <v>0.1</v>
      </c>
      <c r="P131" s="849">
        <v>4.71</v>
      </c>
      <c r="Q131" s="837"/>
      <c r="R131" s="850">
        <v>47.099999999999994</v>
      </c>
    </row>
    <row r="132" spans="1:18" ht="14.4" customHeight="1" x14ac:dyDescent="0.3">
      <c r="A132" s="831" t="s">
        <v>3622</v>
      </c>
      <c r="B132" s="832" t="s">
        <v>3623</v>
      </c>
      <c r="C132" s="832" t="s">
        <v>3005</v>
      </c>
      <c r="D132" s="832" t="s">
        <v>3624</v>
      </c>
      <c r="E132" s="832" t="s">
        <v>3636</v>
      </c>
      <c r="F132" s="832" t="s">
        <v>3637</v>
      </c>
      <c r="G132" s="849">
        <v>0.6</v>
      </c>
      <c r="H132" s="849">
        <v>2728.5600000000004</v>
      </c>
      <c r="I132" s="832">
        <v>1.2000000000000002</v>
      </c>
      <c r="J132" s="832">
        <v>4547.6000000000013</v>
      </c>
      <c r="K132" s="849">
        <v>0.5</v>
      </c>
      <c r="L132" s="849">
        <v>2273.8000000000002</v>
      </c>
      <c r="M132" s="832">
        <v>1</v>
      </c>
      <c r="N132" s="832">
        <v>4547.6000000000004</v>
      </c>
      <c r="O132" s="849"/>
      <c r="P132" s="849"/>
      <c r="Q132" s="837"/>
      <c r="R132" s="850"/>
    </row>
    <row r="133" spans="1:18" ht="14.4" customHeight="1" x14ac:dyDescent="0.3">
      <c r="A133" s="831" t="s">
        <v>3622</v>
      </c>
      <c r="B133" s="832" t="s">
        <v>3623</v>
      </c>
      <c r="C133" s="832" t="s">
        <v>3005</v>
      </c>
      <c r="D133" s="832" t="s">
        <v>3624</v>
      </c>
      <c r="E133" s="832" t="s">
        <v>3821</v>
      </c>
      <c r="F133" s="832" t="s">
        <v>3822</v>
      </c>
      <c r="G133" s="849"/>
      <c r="H133" s="849"/>
      <c r="I133" s="832"/>
      <c r="J133" s="832"/>
      <c r="K133" s="849"/>
      <c r="L133" s="849"/>
      <c r="M133" s="832"/>
      <c r="N133" s="832"/>
      <c r="O133" s="849">
        <v>2</v>
      </c>
      <c r="P133" s="849">
        <v>103.5</v>
      </c>
      <c r="Q133" s="837"/>
      <c r="R133" s="850">
        <v>51.75</v>
      </c>
    </row>
    <row r="134" spans="1:18" ht="14.4" customHeight="1" x14ac:dyDescent="0.3">
      <c r="A134" s="831" t="s">
        <v>3622</v>
      </c>
      <c r="B134" s="832" t="s">
        <v>3623</v>
      </c>
      <c r="C134" s="832" t="s">
        <v>3005</v>
      </c>
      <c r="D134" s="832" t="s">
        <v>3624</v>
      </c>
      <c r="E134" s="832" t="s">
        <v>3653</v>
      </c>
      <c r="F134" s="832" t="s">
        <v>1045</v>
      </c>
      <c r="G134" s="849">
        <v>5</v>
      </c>
      <c r="H134" s="849">
        <v>14599</v>
      </c>
      <c r="I134" s="832">
        <v>0.92660588308098502</v>
      </c>
      <c r="J134" s="832">
        <v>2919.8</v>
      </c>
      <c r="K134" s="849">
        <v>5</v>
      </c>
      <c r="L134" s="849">
        <v>15755.350000000002</v>
      </c>
      <c r="M134" s="832">
        <v>1</v>
      </c>
      <c r="N134" s="832">
        <v>3151.0700000000006</v>
      </c>
      <c r="O134" s="849">
        <v>7</v>
      </c>
      <c r="P134" s="849">
        <v>21252</v>
      </c>
      <c r="Q134" s="837">
        <v>1.348875143998705</v>
      </c>
      <c r="R134" s="850">
        <v>3036</v>
      </c>
    </row>
    <row r="135" spans="1:18" ht="14.4" customHeight="1" x14ac:dyDescent="0.3">
      <c r="A135" s="831" t="s">
        <v>3622</v>
      </c>
      <c r="B135" s="832" t="s">
        <v>3623</v>
      </c>
      <c r="C135" s="832" t="s">
        <v>3005</v>
      </c>
      <c r="D135" s="832" t="s">
        <v>3624</v>
      </c>
      <c r="E135" s="832" t="s">
        <v>3659</v>
      </c>
      <c r="F135" s="832" t="s">
        <v>3660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147.75</v>
      </c>
      <c r="Q135" s="837"/>
      <c r="R135" s="850">
        <v>147.75</v>
      </c>
    </row>
    <row r="136" spans="1:18" ht="14.4" customHeight="1" x14ac:dyDescent="0.3">
      <c r="A136" s="831" t="s">
        <v>3622</v>
      </c>
      <c r="B136" s="832" t="s">
        <v>3623</v>
      </c>
      <c r="C136" s="832" t="s">
        <v>3005</v>
      </c>
      <c r="D136" s="832" t="s">
        <v>3624</v>
      </c>
      <c r="E136" s="832" t="s">
        <v>3661</v>
      </c>
      <c r="F136" s="832" t="s">
        <v>3637</v>
      </c>
      <c r="G136" s="849"/>
      <c r="H136" s="849"/>
      <c r="I136" s="832"/>
      <c r="J136" s="832"/>
      <c r="K136" s="849"/>
      <c r="L136" s="849"/>
      <c r="M136" s="832"/>
      <c r="N136" s="832"/>
      <c r="O136" s="849">
        <v>0.79999999999999993</v>
      </c>
      <c r="P136" s="849">
        <v>1311.6000000000001</v>
      </c>
      <c r="Q136" s="837"/>
      <c r="R136" s="850">
        <v>1639.5000000000002</v>
      </c>
    </row>
    <row r="137" spans="1:18" ht="14.4" customHeight="1" x14ac:dyDescent="0.3">
      <c r="A137" s="831" t="s">
        <v>3622</v>
      </c>
      <c r="B137" s="832" t="s">
        <v>3623</v>
      </c>
      <c r="C137" s="832" t="s">
        <v>3005</v>
      </c>
      <c r="D137" s="832" t="s">
        <v>3602</v>
      </c>
      <c r="E137" s="832" t="s">
        <v>3666</v>
      </c>
      <c r="F137" s="832" t="s">
        <v>3667</v>
      </c>
      <c r="G137" s="849">
        <v>1</v>
      </c>
      <c r="H137" s="849">
        <v>2625.11</v>
      </c>
      <c r="I137" s="832"/>
      <c r="J137" s="832">
        <v>2625.11</v>
      </c>
      <c r="K137" s="849"/>
      <c r="L137" s="849"/>
      <c r="M137" s="832"/>
      <c r="N137" s="832"/>
      <c r="O137" s="849">
        <v>1</v>
      </c>
      <c r="P137" s="849">
        <v>2625.11</v>
      </c>
      <c r="Q137" s="837"/>
      <c r="R137" s="850">
        <v>2625.11</v>
      </c>
    </row>
    <row r="138" spans="1:18" ht="14.4" customHeight="1" x14ac:dyDescent="0.3">
      <c r="A138" s="831" t="s">
        <v>3622</v>
      </c>
      <c r="B138" s="832" t="s">
        <v>3623</v>
      </c>
      <c r="C138" s="832" t="s">
        <v>3005</v>
      </c>
      <c r="D138" s="832" t="s">
        <v>3602</v>
      </c>
      <c r="E138" s="832" t="s">
        <v>3668</v>
      </c>
      <c r="F138" s="832" t="s">
        <v>3669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1046.73</v>
      </c>
      <c r="Q138" s="837"/>
      <c r="R138" s="850">
        <v>1046.73</v>
      </c>
    </row>
    <row r="139" spans="1:18" ht="14.4" customHeight="1" x14ac:dyDescent="0.3">
      <c r="A139" s="831" t="s">
        <v>3622</v>
      </c>
      <c r="B139" s="832" t="s">
        <v>3623</v>
      </c>
      <c r="C139" s="832" t="s">
        <v>3005</v>
      </c>
      <c r="D139" s="832" t="s">
        <v>3602</v>
      </c>
      <c r="E139" s="832" t="s">
        <v>3674</v>
      </c>
      <c r="F139" s="832" t="s">
        <v>3675</v>
      </c>
      <c r="G139" s="849"/>
      <c r="H139" s="849"/>
      <c r="I139" s="832"/>
      <c r="J139" s="832"/>
      <c r="K139" s="849"/>
      <c r="L139" s="849"/>
      <c r="M139" s="832"/>
      <c r="N139" s="832"/>
      <c r="O139" s="849">
        <v>2</v>
      </c>
      <c r="P139" s="849">
        <v>1803.28</v>
      </c>
      <c r="Q139" s="837"/>
      <c r="R139" s="850">
        <v>901.64</v>
      </c>
    </row>
    <row r="140" spans="1:18" ht="14.4" customHeight="1" x14ac:dyDescent="0.3">
      <c r="A140" s="831" t="s">
        <v>3622</v>
      </c>
      <c r="B140" s="832" t="s">
        <v>3623</v>
      </c>
      <c r="C140" s="832" t="s">
        <v>3005</v>
      </c>
      <c r="D140" s="832" t="s">
        <v>3602</v>
      </c>
      <c r="E140" s="832" t="s">
        <v>3676</v>
      </c>
      <c r="F140" s="832" t="s">
        <v>3677</v>
      </c>
      <c r="G140" s="849">
        <v>5</v>
      </c>
      <c r="H140" s="849">
        <v>2043.7</v>
      </c>
      <c r="I140" s="832">
        <v>1</v>
      </c>
      <c r="J140" s="832">
        <v>408.74</v>
      </c>
      <c r="K140" s="849">
        <v>5</v>
      </c>
      <c r="L140" s="849">
        <v>2043.7</v>
      </c>
      <c r="M140" s="832">
        <v>1</v>
      </c>
      <c r="N140" s="832">
        <v>408.74</v>
      </c>
      <c r="O140" s="849">
        <v>9</v>
      </c>
      <c r="P140" s="849">
        <v>3678.66</v>
      </c>
      <c r="Q140" s="837">
        <v>1.7999999999999998</v>
      </c>
      <c r="R140" s="850">
        <v>408.74</v>
      </c>
    </row>
    <row r="141" spans="1:18" ht="14.4" customHeight="1" x14ac:dyDescent="0.3">
      <c r="A141" s="831" t="s">
        <v>3622</v>
      </c>
      <c r="B141" s="832" t="s">
        <v>3623</v>
      </c>
      <c r="C141" s="832" t="s">
        <v>3005</v>
      </c>
      <c r="D141" s="832" t="s">
        <v>3602</v>
      </c>
      <c r="E141" s="832" t="s">
        <v>3678</v>
      </c>
      <c r="F141" s="832" t="s">
        <v>3679</v>
      </c>
      <c r="G141" s="849"/>
      <c r="H141" s="849"/>
      <c r="I141" s="832"/>
      <c r="J141" s="832"/>
      <c r="K141" s="849">
        <v>3</v>
      </c>
      <c r="L141" s="849">
        <v>563.91</v>
      </c>
      <c r="M141" s="832">
        <v>1</v>
      </c>
      <c r="N141" s="832">
        <v>187.97</v>
      </c>
      <c r="O141" s="849">
        <v>4</v>
      </c>
      <c r="P141" s="849">
        <v>751.88</v>
      </c>
      <c r="Q141" s="837">
        <v>1.3333333333333335</v>
      </c>
      <c r="R141" s="850">
        <v>187.97</v>
      </c>
    </row>
    <row r="142" spans="1:18" ht="14.4" customHeight="1" x14ac:dyDescent="0.3">
      <c r="A142" s="831" t="s">
        <v>3622</v>
      </c>
      <c r="B142" s="832" t="s">
        <v>3623</v>
      </c>
      <c r="C142" s="832" t="s">
        <v>3005</v>
      </c>
      <c r="D142" s="832" t="s">
        <v>3602</v>
      </c>
      <c r="E142" s="832" t="s">
        <v>3682</v>
      </c>
      <c r="F142" s="832" t="s">
        <v>3683</v>
      </c>
      <c r="G142" s="849">
        <v>1</v>
      </c>
      <c r="H142" s="849">
        <v>1665</v>
      </c>
      <c r="I142" s="832"/>
      <c r="J142" s="832">
        <v>1665</v>
      </c>
      <c r="K142" s="849"/>
      <c r="L142" s="849"/>
      <c r="M142" s="832"/>
      <c r="N142" s="832"/>
      <c r="O142" s="849">
        <v>3</v>
      </c>
      <c r="P142" s="849">
        <v>4995</v>
      </c>
      <c r="Q142" s="837"/>
      <c r="R142" s="850">
        <v>1665</v>
      </c>
    </row>
    <row r="143" spans="1:18" ht="14.4" customHeight="1" x14ac:dyDescent="0.3">
      <c r="A143" s="831" t="s">
        <v>3622</v>
      </c>
      <c r="B143" s="832" t="s">
        <v>3623</v>
      </c>
      <c r="C143" s="832" t="s">
        <v>3005</v>
      </c>
      <c r="D143" s="832" t="s">
        <v>3602</v>
      </c>
      <c r="E143" s="832" t="s">
        <v>3603</v>
      </c>
      <c r="F143" s="832" t="s">
        <v>3604</v>
      </c>
      <c r="G143" s="849">
        <v>1</v>
      </c>
      <c r="H143" s="849">
        <v>2436</v>
      </c>
      <c r="I143" s="832">
        <v>0.28064128145693834</v>
      </c>
      <c r="J143" s="832">
        <v>2436</v>
      </c>
      <c r="K143" s="849">
        <v>4</v>
      </c>
      <c r="L143" s="849">
        <v>8680.1200000000008</v>
      </c>
      <c r="M143" s="832">
        <v>1</v>
      </c>
      <c r="N143" s="832">
        <v>2170.0300000000002</v>
      </c>
      <c r="O143" s="849">
        <v>5</v>
      </c>
      <c r="P143" s="849">
        <v>10850.150000000001</v>
      </c>
      <c r="Q143" s="837">
        <v>1.25</v>
      </c>
      <c r="R143" s="850">
        <v>2170.0300000000002</v>
      </c>
    </row>
    <row r="144" spans="1:18" ht="14.4" customHeight="1" x14ac:dyDescent="0.3">
      <c r="A144" s="831" t="s">
        <v>3622</v>
      </c>
      <c r="B144" s="832" t="s">
        <v>3623</v>
      </c>
      <c r="C144" s="832" t="s">
        <v>3005</v>
      </c>
      <c r="D144" s="832" t="s">
        <v>3602</v>
      </c>
      <c r="E144" s="832" t="s">
        <v>3684</v>
      </c>
      <c r="F144" s="832" t="s">
        <v>3685</v>
      </c>
      <c r="G144" s="849">
        <v>1</v>
      </c>
      <c r="H144" s="849">
        <v>740</v>
      </c>
      <c r="I144" s="832">
        <v>1</v>
      </c>
      <c r="J144" s="832">
        <v>740</v>
      </c>
      <c r="K144" s="849">
        <v>1</v>
      </c>
      <c r="L144" s="849">
        <v>740</v>
      </c>
      <c r="M144" s="832">
        <v>1</v>
      </c>
      <c r="N144" s="832">
        <v>740</v>
      </c>
      <c r="O144" s="849">
        <v>3</v>
      </c>
      <c r="P144" s="849">
        <v>2220</v>
      </c>
      <c r="Q144" s="837">
        <v>3</v>
      </c>
      <c r="R144" s="850">
        <v>740</v>
      </c>
    </row>
    <row r="145" spans="1:18" ht="14.4" customHeight="1" x14ac:dyDescent="0.3">
      <c r="A145" s="831" t="s">
        <v>3622</v>
      </c>
      <c r="B145" s="832" t="s">
        <v>3623</v>
      </c>
      <c r="C145" s="832" t="s">
        <v>3005</v>
      </c>
      <c r="D145" s="832" t="s">
        <v>3602</v>
      </c>
      <c r="E145" s="832" t="s">
        <v>3688</v>
      </c>
      <c r="F145" s="832" t="s">
        <v>3689</v>
      </c>
      <c r="G145" s="849">
        <v>2</v>
      </c>
      <c r="H145" s="849">
        <v>2793</v>
      </c>
      <c r="I145" s="832">
        <v>0.5</v>
      </c>
      <c r="J145" s="832">
        <v>1396.5</v>
      </c>
      <c r="K145" s="849">
        <v>4</v>
      </c>
      <c r="L145" s="849">
        <v>5586</v>
      </c>
      <c r="M145" s="832">
        <v>1</v>
      </c>
      <c r="N145" s="832">
        <v>1396.5</v>
      </c>
      <c r="O145" s="849"/>
      <c r="P145" s="849"/>
      <c r="Q145" s="837"/>
      <c r="R145" s="850"/>
    </row>
    <row r="146" spans="1:18" ht="14.4" customHeight="1" x14ac:dyDescent="0.3">
      <c r="A146" s="831" t="s">
        <v>3622</v>
      </c>
      <c r="B146" s="832" t="s">
        <v>3623</v>
      </c>
      <c r="C146" s="832" t="s">
        <v>3005</v>
      </c>
      <c r="D146" s="832" t="s">
        <v>3602</v>
      </c>
      <c r="E146" s="832" t="s">
        <v>3690</v>
      </c>
      <c r="F146" s="832" t="s">
        <v>3691</v>
      </c>
      <c r="G146" s="849">
        <v>1</v>
      </c>
      <c r="H146" s="849">
        <v>1697.56</v>
      </c>
      <c r="I146" s="832">
        <v>1.2125428571428571</v>
      </c>
      <c r="J146" s="832">
        <v>1697.56</v>
      </c>
      <c r="K146" s="849">
        <v>1</v>
      </c>
      <c r="L146" s="849">
        <v>1400</v>
      </c>
      <c r="M146" s="832">
        <v>1</v>
      </c>
      <c r="N146" s="832">
        <v>1400</v>
      </c>
      <c r="O146" s="849">
        <v>1</v>
      </c>
      <c r="P146" s="849">
        <v>1400</v>
      </c>
      <c r="Q146" s="837">
        <v>1</v>
      </c>
      <c r="R146" s="850">
        <v>1400</v>
      </c>
    </row>
    <row r="147" spans="1:18" ht="14.4" customHeight="1" x14ac:dyDescent="0.3">
      <c r="A147" s="831" t="s">
        <v>3622</v>
      </c>
      <c r="B147" s="832" t="s">
        <v>3623</v>
      </c>
      <c r="C147" s="832" t="s">
        <v>3005</v>
      </c>
      <c r="D147" s="832" t="s">
        <v>3602</v>
      </c>
      <c r="E147" s="832" t="s">
        <v>3698</v>
      </c>
      <c r="F147" s="832" t="s">
        <v>3699</v>
      </c>
      <c r="G147" s="849">
        <v>5</v>
      </c>
      <c r="H147" s="849">
        <v>6580.9000000000005</v>
      </c>
      <c r="I147" s="832">
        <v>1.25</v>
      </c>
      <c r="J147" s="832">
        <v>1316.18</v>
      </c>
      <c r="K147" s="849">
        <v>4</v>
      </c>
      <c r="L147" s="849">
        <v>5264.72</v>
      </c>
      <c r="M147" s="832">
        <v>1</v>
      </c>
      <c r="N147" s="832">
        <v>1316.18</v>
      </c>
      <c r="O147" s="849">
        <v>5</v>
      </c>
      <c r="P147" s="849">
        <v>6580.9000000000005</v>
      </c>
      <c r="Q147" s="837">
        <v>1.25</v>
      </c>
      <c r="R147" s="850">
        <v>1316.18</v>
      </c>
    </row>
    <row r="148" spans="1:18" ht="14.4" customHeight="1" x14ac:dyDescent="0.3">
      <c r="A148" s="831" t="s">
        <v>3622</v>
      </c>
      <c r="B148" s="832" t="s">
        <v>3623</v>
      </c>
      <c r="C148" s="832" t="s">
        <v>3005</v>
      </c>
      <c r="D148" s="832" t="s">
        <v>3602</v>
      </c>
      <c r="E148" s="832" t="s">
        <v>3700</v>
      </c>
      <c r="F148" s="832" t="s">
        <v>3701</v>
      </c>
      <c r="G148" s="849">
        <v>1</v>
      </c>
      <c r="H148" s="849">
        <v>2631.6</v>
      </c>
      <c r="I148" s="832">
        <v>0.5</v>
      </c>
      <c r="J148" s="832">
        <v>2631.6</v>
      </c>
      <c r="K148" s="849">
        <v>2</v>
      </c>
      <c r="L148" s="849">
        <v>5263.2</v>
      </c>
      <c r="M148" s="832">
        <v>1</v>
      </c>
      <c r="N148" s="832">
        <v>2631.6</v>
      </c>
      <c r="O148" s="849">
        <v>2</v>
      </c>
      <c r="P148" s="849">
        <v>5263.2</v>
      </c>
      <c r="Q148" s="837">
        <v>1</v>
      </c>
      <c r="R148" s="850">
        <v>2631.6</v>
      </c>
    </row>
    <row r="149" spans="1:18" ht="14.4" customHeight="1" x14ac:dyDescent="0.3">
      <c r="A149" s="831" t="s">
        <v>3622</v>
      </c>
      <c r="B149" s="832" t="s">
        <v>3623</v>
      </c>
      <c r="C149" s="832" t="s">
        <v>3005</v>
      </c>
      <c r="D149" s="832" t="s">
        <v>3602</v>
      </c>
      <c r="E149" s="832" t="s">
        <v>3704</v>
      </c>
      <c r="F149" s="832" t="s">
        <v>3705</v>
      </c>
      <c r="G149" s="849">
        <v>1</v>
      </c>
      <c r="H149" s="849">
        <v>2200</v>
      </c>
      <c r="I149" s="832"/>
      <c r="J149" s="832">
        <v>2200</v>
      </c>
      <c r="K149" s="849"/>
      <c r="L149" s="849"/>
      <c r="M149" s="832"/>
      <c r="N149" s="832"/>
      <c r="O149" s="849">
        <v>1</v>
      </c>
      <c r="P149" s="849">
        <v>2200</v>
      </c>
      <c r="Q149" s="837"/>
      <c r="R149" s="850">
        <v>2200</v>
      </c>
    </row>
    <row r="150" spans="1:18" ht="14.4" customHeight="1" x14ac:dyDescent="0.3">
      <c r="A150" s="831" t="s">
        <v>3622</v>
      </c>
      <c r="B150" s="832" t="s">
        <v>3623</v>
      </c>
      <c r="C150" s="832" t="s">
        <v>3005</v>
      </c>
      <c r="D150" s="832" t="s">
        <v>3602</v>
      </c>
      <c r="E150" s="832" t="s">
        <v>3706</v>
      </c>
      <c r="F150" s="832" t="s">
        <v>3707</v>
      </c>
      <c r="G150" s="849"/>
      <c r="H150" s="849"/>
      <c r="I150" s="832"/>
      <c r="J150" s="832"/>
      <c r="K150" s="849">
        <v>1</v>
      </c>
      <c r="L150" s="849">
        <v>1075.98</v>
      </c>
      <c r="M150" s="832">
        <v>1</v>
      </c>
      <c r="N150" s="832">
        <v>1075.98</v>
      </c>
      <c r="O150" s="849"/>
      <c r="P150" s="849"/>
      <c r="Q150" s="837"/>
      <c r="R150" s="850"/>
    </row>
    <row r="151" spans="1:18" ht="14.4" customHeight="1" x14ac:dyDescent="0.3">
      <c r="A151" s="831" t="s">
        <v>3622</v>
      </c>
      <c r="B151" s="832" t="s">
        <v>3623</v>
      </c>
      <c r="C151" s="832" t="s">
        <v>3005</v>
      </c>
      <c r="D151" s="832" t="s">
        <v>3602</v>
      </c>
      <c r="E151" s="832" t="s">
        <v>3714</v>
      </c>
      <c r="F151" s="832" t="s">
        <v>3715</v>
      </c>
      <c r="G151" s="849"/>
      <c r="H151" s="849"/>
      <c r="I151" s="832"/>
      <c r="J151" s="832"/>
      <c r="K151" s="849"/>
      <c r="L151" s="849"/>
      <c r="M151" s="832"/>
      <c r="N151" s="832"/>
      <c r="O151" s="849">
        <v>5</v>
      </c>
      <c r="P151" s="849">
        <v>3210</v>
      </c>
      <c r="Q151" s="837"/>
      <c r="R151" s="850">
        <v>642</v>
      </c>
    </row>
    <row r="152" spans="1:18" ht="14.4" customHeight="1" x14ac:dyDescent="0.3">
      <c r="A152" s="831" t="s">
        <v>3622</v>
      </c>
      <c r="B152" s="832" t="s">
        <v>3623</v>
      </c>
      <c r="C152" s="832" t="s">
        <v>3005</v>
      </c>
      <c r="D152" s="832" t="s">
        <v>3602</v>
      </c>
      <c r="E152" s="832" t="s">
        <v>3718</v>
      </c>
      <c r="F152" s="832" t="s">
        <v>3719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2393</v>
      </c>
      <c r="Q152" s="837"/>
      <c r="R152" s="850">
        <v>2393</v>
      </c>
    </row>
    <row r="153" spans="1:18" ht="14.4" customHeight="1" x14ac:dyDescent="0.3">
      <c r="A153" s="831" t="s">
        <v>3622</v>
      </c>
      <c r="B153" s="832" t="s">
        <v>3623</v>
      </c>
      <c r="C153" s="832" t="s">
        <v>3005</v>
      </c>
      <c r="D153" s="832" t="s">
        <v>3602</v>
      </c>
      <c r="E153" s="832" t="s">
        <v>3823</v>
      </c>
      <c r="F153" s="832" t="s">
        <v>3824</v>
      </c>
      <c r="G153" s="849"/>
      <c r="H153" s="849"/>
      <c r="I153" s="832"/>
      <c r="J153" s="832"/>
      <c r="K153" s="849"/>
      <c r="L153" s="849"/>
      <c r="M153" s="832"/>
      <c r="N153" s="832"/>
      <c r="O153" s="849">
        <v>1</v>
      </c>
      <c r="P153" s="849">
        <v>1289.8800000000001</v>
      </c>
      <c r="Q153" s="837"/>
      <c r="R153" s="850">
        <v>1289.8800000000001</v>
      </c>
    </row>
    <row r="154" spans="1:18" ht="14.4" customHeight="1" x14ac:dyDescent="0.3">
      <c r="A154" s="831" t="s">
        <v>3622</v>
      </c>
      <c r="B154" s="832" t="s">
        <v>3623</v>
      </c>
      <c r="C154" s="832" t="s">
        <v>3005</v>
      </c>
      <c r="D154" s="832" t="s">
        <v>3605</v>
      </c>
      <c r="E154" s="832" t="s">
        <v>3720</v>
      </c>
      <c r="F154" s="832" t="s">
        <v>3721</v>
      </c>
      <c r="G154" s="849">
        <v>2</v>
      </c>
      <c r="H154" s="849">
        <v>410</v>
      </c>
      <c r="I154" s="832">
        <v>0.66343042071197411</v>
      </c>
      <c r="J154" s="832">
        <v>205</v>
      </c>
      <c r="K154" s="849">
        <v>3</v>
      </c>
      <c r="L154" s="849">
        <v>618</v>
      </c>
      <c r="M154" s="832">
        <v>1</v>
      </c>
      <c r="N154" s="832">
        <v>206</v>
      </c>
      <c r="O154" s="849">
        <v>1</v>
      </c>
      <c r="P154" s="849">
        <v>207</v>
      </c>
      <c r="Q154" s="837">
        <v>0.33495145631067963</v>
      </c>
      <c r="R154" s="850">
        <v>207</v>
      </c>
    </row>
    <row r="155" spans="1:18" ht="14.4" customHeight="1" x14ac:dyDescent="0.3">
      <c r="A155" s="831" t="s">
        <v>3622</v>
      </c>
      <c r="B155" s="832" t="s">
        <v>3623</v>
      </c>
      <c r="C155" s="832" t="s">
        <v>3005</v>
      </c>
      <c r="D155" s="832" t="s">
        <v>3605</v>
      </c>
      <c r="E155" s="832" t="s">
        <v>3730</v>
      </c>
      <c r="F155" s="832" t="s">
        <v>3731</v>
      </c>
      <c r="G155" s="849">
        <v>37</v>
      </c>
      <c r="H155" s="849">
        <v>1369</v>
      </c>
      <c r="I155" s="832">
        <v>2.4666666666666668</v>
      </c>
      <c r="J155" s="832">
        <v>37</v>
      </c>
      <c r="K155" s="849">
        <v>15</v>
      </c>
      <c r="L155" s="849">
        <v>555</v>
      </c>
      <c r="M155" s="832">
        <v>1</v>
      </c>
      <c r="N155" s="832">
        <v>37</v>
      </c>
      <c r="O155" s="849">
        <v>18</v>
      </c>
      <c r="P155" s="849">
        <v>684</v>
      </c>
      <c r="Q155" s="837">
        <v>1.2324324324324325</v>
      </c>
      <c r="R155" s="850">
        <v>38</v>
      </c>
    </row>
    <row r="156" spans="1:18" ht="14.4" customHeight="1" x14ac:dyDescent="0.3">
      <c r="A156" s="831" t="s">
        <v>3622</v>
      </c>
      <c r="B156" s="832" t="s">
        <v>3623</v>
      </c>
      <c r="C156" s="832" t="s">
        <v>3005</v>
      </c>
      <c r="D156" s="832" t="s">
        <v>3605</v>
      </c>
      <c r="E156" s="832" t="s">
        <v>3732</v>
      </c>
      <c r="F156" s="832" t="s">
        <v>3733</v>
      </c>
      <c r="G156" s="849">
        <v>92</v>
      </c>
      <c r="H156" s="849">
        <v>920</v>
      </c>
      <c r="I156" s="832">
        <v>0.83636363636363631</v>
      </c>
      <c r="J156" s="832">
        <v>10</v>
      </c>
      <c r="K156" s="849">
        <v>110</v>
      </c>
      <c r="L156" s="849">
        <v>1100</v>
      </c>
      <c r="M156" s="832">
        <v>1</v>
      </c>
      <c r="N156" s="832">
        <v>10</v>
      </c>
      <c r="O156" s="849">
        <v>61</v>
      </c>
      <c r="P156" s="849">
        <v>610</v>
      </c>
      <c r="Q156" s="837">
        <v>0.55454545454545456</v>
      </c>
      <c r="R156" s="850">
        <v>10</v>
      </c>
    </row>
    <row r="157" spans="1:18" ht="14.4" customHeight="1" x14ac:dyDescent="0.3">
      <c r="A157" s="831" t="s">
        <v>3622</v>
      </c>
      <c r="B157" s="832" t="s">
        <v>3623</v>
      </c>
      <c r="C157" s="832" t="s">
        <v>3005</v>
      </c>
      <c r="D157" s="832" t="s">
        <v>3605</v>
      </c>
      <c r="E157" s="832" t="s">
        <v>3606</v>
      </c>
      <c r="F157" s="832" t="s">
        <v>3607</v>
      </c>
      <c r="G157" s="849">
        <v>129</v>
      </c>
      <c r="H157" s="849">
        <v>32379</v>
      </c>
      <c r="I157" s="832">
        <v>1.411957090528519</v>
      </c>
      <c r="J157" s="832">
        <v>251</v>
      </c>
      <c r="K157" s="849">
        <v>91</v>
      </c>
      <c r="L157" s="849">
        <v>22932</v>
      </c>
      <c r="M157" s="832">
        <v>1</v>
      </c>
      <c r="N157" s="832">
        <v>252</v>
      </c>
      <c r="O157" s="849">
        <v>103</v>
      </c>
      <c r="P157" s="849">
        <v>26162</v>
      </c>
      <c r="Q157" s="837">
        <v>1.1408512122797838</v>
      </c>
      <c r="R157" s="850">
        <v>254</v>
      </c>
    </row>
    <row r="158" spans="1:18" ht="14.4" customHeight="1" x14ac:dyDescent="0.3">
      <c r="A158" s="831" t="s">
        <v>3622</v>
      </c>
      <c r="B158" s="832" t="s">
        <v>3623</v>
      </c>
      <c r="C158" s="832" t="s">
        <v>3005</v>
      </c>
      <c r="D158" s="832" t="s">
        <v>3605</v>
      </c>
      <c r="E158" s="832" t="s">
        <v>3738</v>
      </c>
      <c r="F158" s="832" t="s">
        <v>3739</v>
      </c>
      <c r="G158" s="849">
        <v>98</v>
      </c>
      <c r="H158" s="849">
        <v>12348</v>
      </c>
      <c r="I158" s="832">
        <v>0.82396903776858399</v>
      </c>
      <c r="J158" s="832">
        <v>126</v>
      </c>
      <c r="K158" s="849">
        <v>118</v>
      </c>
      <c r="L158" s="849">
        <v>14986</v>
      </c>
      <c r="M158" s="832">
        <v>1</v>
      </c>
      <c r="N158" s="832">
        <v>127</v>
      </c>
      <c r="O158" s="849">
        <v>86</v>
      </c>
      <c r="P158" s="849">
        <v>10836</v>
      </c>
      <c r="Q158" s="837">
        <v>0.72307486987855329</v>
      </c>
      <c r="R158" s="850">
        <v>126</v>
      </c>
    </row>
    <row r="159" spans="1:18" ht="14.4" customHeight="1" x14ac:dyDescent="0.3">
      <c r="A159" s="831" t="s">
        <v>3622</v>
      </c>
      <c r="B159" s="832" t="s">
        <v>3623</v>
      </c>
      <c r="C159" s="832" t="s">
        <v>3005</v>
      </c>
      <c r="D159" s="832" t="s">
        <v>3605</v>
      </c>
      <c r="E159" s="832" t="s">
        <v>3740</v>
      </c>
      <c r="F159" s="832" t="s">
        <v>3741</v>
      </c>
      <c r="G159" s="849"/>
      <c r="H159" s="849"/>
      <c r="I159" s="832"/>
      <c r="J159" s="832"/>
      <c r="K159" s="849"/>
      <c r="L159" s="849"/>
      <c r="M159" s="832"/>
      <c r="N159" s="832"/>
      <c r="O159" s="849">
        <v>3</v>
      </c>
      <c r="P159" s="849">
        <v>942</v>
      </c>
      <c r="Q159" s="837"/>
      <c r="R159" s="850">
        <v>314</v>
      </c>
    </row>
    <row r="160" spans="1:18" ht="14.4" customHeight="1" x14ac:dyDescent="0.3">
      <c r="A160" s="831" t="s">
        <v>3622</v>
      </c>
      <c r="B160" s="832" t="s">
        <v>3623</v>
      </c>
      <c r="C160" s="832" t="s">
        <v>3005</v>
      </c>
      <c r="D160" s="832" t="s">
        <v>3605</v>
      </c>
      <c r="E160" s="832" t="s">
        <v>3608</v>
      </c>
      <c r="F160" s="832" t="s">
        <v>3609</v>
      </c>
      <c r="G160" s="849">
        <v>10</v>
      </c>
      <c r="H160" s="849">
        <v>1980</v>
      </c>
      <c r="I160" s="832">
        <v>0.90452261306532666</v>
      </c>
      <c r="J160" s="832">
        <v>198</v>
      </c>
      <c r="K160" s="849">
        <v>11</v>
      </c>
      <c r="L160" s="849">
        <v>2189</v>
      </c>
      <c r="M160" s="832">
        <v>1</v>
      </c>
      <c r="N160" s="832">
        <v>199</v>
      </c>
      <c r="O160" s="849">
        <v>9</v>
      </c>
      <c r="P160" s="849">
        <v>1800</v>
      </c>
      <c r="Q160" s="837">
        <v>0.82229328460484241</v>
      </c>
      <c r="R160" s="850">
        <v>200</v>
      </c>
    </row>
    <row r="161" spans="1:18" ht="14.4" customHeight="1" x14ac:dyDescent="0.3">
      <c r="A161" s="831" t="s">
        <v>3622</v>
      </c>
      <c r="B161" s="832" t="s">
        <v>3623</v>
      </c>
      <c r="C161" s="832" t="s">
        <v>3005</v>
      </c>
      <c r="D161" s="832" t="s">
        <v>3605</v>
      </c>
      <c r="E161" s="832" t="s">
        <v>3746</v>
      </c>
      <c r="F161" s="832" t="s">
        <v>3747</v>
      </c>
      <c r="G161" s="849">
        <v>6</v>
      </c>
      <c r="H161" s="849">
        <v>1998</v>
      </c>
      <c r="I161" s="832">
        <v>1.1964071856287426</v>
      </c>
      <c r="J161" s="832">
        <v>333</v>
      </c>
      <c r="K161" s="849">
        <v>5</v>
      </c>
      <c r="L161" s="849">
        <v>1670</v>
      </c>
      <c r="M161" s="832">
        <v>1</v>
      </c>
      <c r="N161" s="832">
        <v>334</v>
      </c>
      <c r="O161" s="849">
        <v>3</v>
      </c>
      <c r="P161" s="849">
        <v>1005</v>
      </c>
      <c r="Q161" s="837">
        <v>0.60179640718562877</v>
      </c>
      <c r="R161" s="850">
        <v>335</v>
      </c>
    </row>
    <row r="162" spans="1:18" ht="14.4" customHeight="1" x14ac:dyDescent="0.3">
      <c r="A162" s="831" t="s">
        <v>3622</v>
      </c>
      <c r="B162" s="832" t="s">
        <v>3623</v>
      </c>
      <c r="C162" s="832" t="s">
        <v>3005</v>
      </c>
      <c r="D162" s="832" t="s">
        <v>3605</v>
      </c>
      <c r="E162" s="832" t="s">
        <v>3748</v>
      </c>
      <c r="F162" s="832" t="s">
        <v>3749</v>
      </c>
      <c r="G162" s="849">
        <v>6</v>
      </c>
      <c r="H162" s="849">
        <v>996</v>
      </c>
      <c r="I162" s="832">
        <v>0.8571428571428571</v>
      </c>
      <c r="J162" s="832">
        <v>166</v>
      </c>
      <c r="K162" s="849">
        <v>7</v>
      </c>
      <c r="L162" s="849">
        <v>1162</v>
      </c>
      <c r="M162" s="832">
        <v>1</v>
      </c>
      <c r="N162" s="832">
        <v>166</v>
      </c>
      <c r="O162" s="849">
        <v>5</v>
      </c>
      <c r="P162" s="849">
        <v>580</v>
      </c>
      <c r="Q162" s="837">
        <v>0.49913941480206542</v>
      </c>
      <c r="R162" s="850">
        <v>116</v>
      </c>
    </row>
    <row r="163" spans="1:18" ht="14.4" customHeight="1" x14ac:dyDescent="0.3">
      <c r="A163" s="831" t="s">
        <v>3622</v>
      </c>
      <c r="B163" s="832" t="s">
        <v>3623</v>
      </c>
      <c r="C163" s="832" t="s">
        <v>3005</v>
      </c>
      <c r="D163" s="832" t="s">
        <v>3605</v>
      </c>
      <c r="E163" s="832" t="s">
        <v>3750</v>
      </c>
      <c r="F163" s="832" t="s">
        <v>3751</v>
      </c>
      <c r="G163" s="849">
        <v>6</v>
      </c>
      <c r="H163" s="849">
        <v>2106</v>
      </c>
      <c r="I163" s="832">
        <v>2.9914772727272729</v>
      </c>
      <c r="J163" s="832">
        <v>351</v>
      </c>
      <c r="K163" s="849">
        <v>2</v>
      </c>
      <c r="L163" s="849">
        <v>704</v>
      </c>
      <c r="M163" s="832">
        <v>1</v>
      </c>
      <c r="N163" s="832">
        <v>352</v>
      </c>
      <c r="O163" s="849">
        <v>1</v>
      </c>
      <c r="P163" s="849">
        <v>357</v>
      </c>
      <c r="Q163" s="837">
        <v>0.50710227272727271</v>
      </c>
      <c r="R163" s="850">
        <v>357</v>
      </c>
    </row>
    <row r="164" spans="1:18" ht="14.4" customHeight="1" x14ac:dyDescent="0.3">
      <c r="A164" s="831" t="s">
        <v>3622</v>
      </c>
      <c r="B164" s="832" t="s">
        <v>3623</v>
      </c>
      <c r="C164" s="832" t="s">
        <v>3005</v>
      </c>
      <c r="D164" s="832" t="s">
        <v>3605</v>
      </c>
      <c r="E164" s="832" t="s">
        <v>3762</v>
      </c>
      <c r="F164" s="832" t="s">
        <v>3763</v>
      </c>
      <c r="G164" s="849"/>
      <c r="H164" s="849"/>
      <c r="I164" s="832"/>
      <c r="J164" s="832"/>
      <c r="K164" s="849"/>
      <c r="L164" s="849"/>
      <c r="M164" s="832"/>
      <c r="N164" s="832"/>
      <c r="O164" s="849">
        <v>1</v>
      </c>
      <c r="P164" s="849">
        <v>1187</v>
      </c>
      <c r="Q164" s="837"/>
      <c r="R164" s="850">
        <v>1187</v>
      </c>
    </row>
    <row r="165" spans="1:18" ht="14.4" customHeight="1" x14ac:dyDescent="0.3">
      <c r="A165" s="831" t="s">
        <v>3622</v>
      </c>
      <c r="B165" s="832" t="s">
        <v>3623</v>
      </c>
      <c r="C165" s="832" t="s">
        <v>3005</v>
      </c>
      <c r="D165" s="832" t="s">
        <v>3605</v>
      </c>
      <c r="E165" s="832" t="s">
        <v>3764</v>
      </c>
      <c r="F165" s="832" t="s">
        <v>3765</v>
      </c>
      <c r="G165" s="849">
        <v>3</v>
      </c>
      <c r="H165" s="849">
        <v>2124</v>
      </c>
      <c r="I165" s="832"/>
      <c r="J165" s="832">
        <v>708</v>
      </c>
      <c r="K165" s="849"/>
      <c r="L165" s="849"/>
      <c r="M165" s="832"/>
      <c r="N165" s="832"/>
      <c r="O165" s="849">
        <v>1</v>
      </c>
      <c r="P165" s="849">
        <v>715</v>
      </c>
      <c r="Q165" s="837"/>
      <c r="R165" s="850">
        <v>715</v>
      </c>
    </row>
    <row r="166" spans="1:18" ht="14.4" customHeight="1" x14ac:dyDescent="0.3">
      <c r="A166" s="831" t="s">
        <v>3622</v>
      </c>
      <c r="B166" s="832" t="s">
        <v>3623</v>
      </c>
      <c r="C166" s="832" t="s">
        <v>3005</v>
      </c>
      <c r="D166" s="832" t="s">
        <v>3605</v>
      </c>
      <c r="E166" s="832" t="s">
        <v>3610</v>
      </c>
      <c r="F166" s="832" t="s">
        <v>3611</v>
      </c>
      <c r="G166" s="849">
        <v>227</v>
      </c>
      <c r="H166" s="849">
        <v>7566.5999999999995</v>
      </c>
      <c r="I166" s="832">
        <v>1.0913449334225647</v>
      </c>
      <c r="J166" s="832">
        <v>33.333039647577088</v>
      </c>
      <c r="K166" s="849">
        <v>208</v>
      </c>
      <c r="L166" s="849">
        <v>6933.28</v>
      </c>
      <c r="M166" s="832">
        <v>1</v>
      </c>
      <c r="N166" s="832">
        <v>33.333076923076923</v>
      </c>
      <c r="O166" s="849">
        <v>188</v>
      </c>
      <c r="P166" s="849">
        <v>6266.619999999999</v>
      </c>
      <c r="Q166" s="837">
        <v>0.90384637574135174</v>
      </c>
      <c r="R166" s="850">
        <v>33.333085106382974</v>
      </c>
    </row>
    <row r="167" spans="1:18" ht="14.4" customHeight="1" x14ac:dyDescent="0.3">
      <c r="A167" s="831" t="s">
        <v>3622</v>
      </c>
      <c r="B167" s="832" t="s">
        <v>3623</v>
      </c>
      <c r="C167" s="832" t="s">
        <v>3005</v>
      </c>
      <c r="D167" s="832" t="s">
        <v>3605</v>
      </c>
      <c r="E167" s="832" t="s">
        <v>3766</v>
      </c>
      <c r="F167" s="832" t="s">
        <v>3767</v>
      </c>
      <c r="G167" s="849">
        <v>1</v>
      </c>
      <c r="H167" s="849">
        <v>308</v>
      </c>
      <c r="I167" s="832">
        <v>0.33333333333333331</v>
      </c>
      <c r="J167" s="832">
        <v>308</v>
      </c>
      <c r="K167" s="849">
        <v>3</v>
      </c>
      <c r="L167" s="849">
        <v>924</v>
      </c>
      <c r="M167" s="832">
        <v>1</v>
      </c>
      <c r="N167" s="832">
        <v>308</v>
      </c>
      <c r="O167" s="849">
        <v>5</v>
      </c>
      <c r="P167" s="849">
        <v>1555</v>
      </c>
      <c r="Q167" s="837">
        <v>1.6829004329004329</v>
      </c>
      <c r="R167" s="850">
        <v>311</v>
      </c>
    </row>
    <row r="168" spans="1:18" ht="14.4" customHeight="1" x14ac:dyDescent="0.3">
      <c r="A168" s="831" t="s">
        <v>3622</v>
      </c>
      <c r="B168" s="832" t="s">
        <v>3623</v>
      </c>
      <c r="C168" s="832" t="s">
        <v>3005</v>
      </c>
      <c r="D168" s="832" t="s">
        <v>3605</v>
      </c>
      <c r="E168" s="832" t="s">
        <v>3768</v>
      </c>
      <c r="F168" s="832" t="s">
        <v>3769</v>
      </c>
      <c r="G168" s="849">
        <v>4</v>
      </c>
      <c r="H168" s="849">
        <v>1040</v>
      </c>
      <c r="I168" s="832">
        <v>3.9846743295019156</v>
      </c>
      <c r="J168" s="832">
        <v>260</v>
      </c>
      <c r="K168" s="849">
        <v>1</v>
      </c>
      <c r="L168" s="849">
        <v>261</v>
      </c>
      <c r="M168" s="832">
        <v>1</v>
      </c>
      <c r="N168" s="832">
        <v>261</v>
      </c>
      <c r="O168" s="849">
        <v>3</v>
      </c>
      <c r="P168" s="849">
        <v>789</v>
      </c>
      <c r="Q168" s="837">
        <v>3.0229885057471266</v>
      </c>
      <c r="R168" s="850">
        <v>263</v>
      </c>
    </row>
    <row r="169" spans="1:18" ht="14.4" customHeight="1" x14ac:dyDescent="0.3">
      <c r="A169" s="831" t="s">
        <v>3622</v>
      </c>
      <c r="B169" s="832" t="s">
        <v>3623</v>
      </c>
      <c r="C169" s="832" t="s">
        <v>3005</v>
      </c>
      <c r="D169" s="832" t="s">
        <v>3605</v>
      </c>
      <c r="E169" s="832" t="s">
        <v>3770</v>
      </c>
      <c r="F169" s="832" t="s">
        <v>3771</v>
      </c>
      <c r="G169" s="849">
        <v>1</v>
      </c>
      <c r="H169" s="849">
        <v>37</v>
      </c>
      <c r="I169" s="832"/>
      <c r="J169" s="832">
        <v>37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3622</v>
      </c>
      <c r="B170" s="832" t="s">
        <v>3623</v>
      </c>
      <c r="C170" s="832" t="s">
        <v>3005</v>
      </c>
      <c r="D170" s="832" t="s">
        <v>3605</v>
      </c>
      <c r="E170" s="832" t="s">
        <v>3772</v>
      </c>
      <c r="F170" s="832" t="s">
        <v>3773</v>
      </c>
      <c r="G170" s="849">
        <v>2</v>
      </c>
      <c r="H170" s="849">
        <v>172</v>
      </c>
      <c r="I170" s="832"/>
      <c r="J170" s="832">
        <v>86</v>
      </c>
      <c r="K170" s="849"/>
      <c r="L170" s="849"/>
      <c r="M170" s="832"/>
      <c r="N170" s="832"/>
      <c r="O170" s="849"/>
      <c r="P170" s="849"/>
      <c r="Q170" s="837"/>
      <c r="R170" s="850"/>
    </row>
    <row r="171" spans="1:18" ht="14.4" customHeight="1" x14ac:dyDescent="0.3">
      <c r="A171" s="831" t="s">
        <v>3622</v>
      </c>
      <c r="B171" s="832" t="s">
        <v>3623</v>
      </c>
      <c r="C171" s="832" t="s">
        <v>3005</v>
      </c>
      <c r="D171" s="832" t="s">
        <v>3605</v>
      </c>
      <c r="E171" s="832" t="s">
        <v>3774</v>
      </c>
      <c r="F171" s="832" t="s">
        <v>3775</v>
      </c>
      <c r="G171" s="849">
        <v>8</v>
      </c>
      <c r="H171" s="849">
        <v>1232</v>
      </c>
      <c r="I171" s="832">
        <v>1.5896774193548386</v>
      </c>
      <c r="J171" s="832">
        <v>154</v>
      </c>
      <c r="K171" s="849">
        <v>5</v>
      </c>
      <c r="L171" s="849">
        <v>775</v>
      </c>
      <c r="M171" s="832">
        <v>1</v>
      </c>
      <c r="N171" s="832">
        <v>155</v>
      </c>
      <c r="O171" s="849">
        <v>4</v>
      </c>
      <c r="P171" s="849">
        <v>624</v>
      </c>
      <c r="Q171" s="837">
        <v>0.80516129032258066</v>
      </c>
      <c r="R171" s="850">
        <v>156</v>
      </c>
    </row>
    <row r="172" spans="1:18" ht="14.4" customHeight="1" x14ac:dyDescent="0.3">
      <c r="A172" s="831" t="s">
        <v>3622</v>
      </c>
      <c r="B172" s="832" t="s">
        <v>3623</v>
      </c>
      <c r="C172" s="832" t="s">
        <v>3005</v>
      </c>
      <c r="D172" s="832" t="s">
        <v>3605</v>
      </c>
      <c r="E172" s="832" t="s">
        <v>3776</v>
      </c>
      <c r="F172" s="832" t="s">
        <v>3777</v>
      </c>
      <c r="G172" s="849">
        <v>3</v>
      </c>
      <c r="H172" s="849">
        <v>96</v>
      </c>
      <c r="I172" s="832">
        <v>0.75</v>
      </c>
      <c r="J172" s="832">
        <v>32</v>
      </c>
      <c r="K172" s="849">
        <v>4</v>
      </c>
      <c r="L172" s="849">
        <v>128</v>
      </c>
      <c r="M172" s="832">
        <v>1</v>
      </c>
      <c r="N172" s="832">
        <v>32</v>
      </c>
      <c r="O172" s="849">
        <v>1</v>
      </c>
      <c r="P172" s="849">
        <v>33</v>
      </c>
      <c r="Q172" s="837">
        <v>0.2578125</v>
      </c>
      <c r="R172" s="850">
        <v>33</v>
      </c>
    </row>
    <row r="173" spans="1:18" ht="14.4" customHeight="1" x14ac:dyDescent="0.3">
      <c r="A173" s="831" t="s">
        <v>3622</v>
      </c>
      <c r="B173" s="832" t="s">
        <v>3623</v>
      </c>
      <c r="C173" s="832" t="s">
        <v>3005</v>
      </c>
      <c r="D173" s="832" t="s">
        <v>3605</v>
      </c>
      <c r="E173" s="832" t="s">
        <v>3780</v>
      </c>
      <c r="F173" s="832" t="s">
        <v>3781</v>
      </c>
      <c r="G173" s="849">
        <v>4</v>
      </c>
      <c r="H173" s="849">
        <v>296</v>
      </c>
      <c r="I173" s="832">
        <v>4</v>
      </c>
      <c r="J173" s="832">
        <v>74</v>
      </c>
      <c r="K173" s="849">
        <v>1</v>
      </c>
      <c r="L173" s="849">
        <v>74</v>
      </c>
      <c r="M173" s="832">
        <v>1</v>
      </c>
      <c r="N173" s="832">
        <v>74</v>
      </c>
      <c r="O173" s="849">
        <v>1</v>
      </c>
      <c r="P173" s="849">
        <v>75</v>
      </c>
      <c r="Q173" s="837">
        <v>1.0135135135135136</v>
      </c>
      <c r="R173" s="850">
        <v>75</v>
      </c>
    </row>
    <row r="174" spans="1:18" ht="14.4" customHeight="1" x14ac:dyDescent="0.3">
      <c r="A174" s="831" t="s">
        <v>3622</v>
      </c>
      <c r="B174" s="832" t="s">
        <v>3623</v>
      </c>
      <c r="C174" s="832" t="s">
        <v>3005</v>
      </c>
      <c r="D174" s="832" t="s">
        <v>3605</v>
      </c>
      <c r="E174" s="832" t="s">
        <v>3612</v>
      </c>
      <c r="F174" s="832" t="s">
        <v>3613</v>
      </c>
      <c r="G174" s="849">
        <v>3</v>
      </c>
      <c r="H174" s="849">
        <v>2604</v>
      </c>
      <c r="I174" s="832">
        <v>0.33333333333333331</v>
      </c>
      <c r="J174" s="832">
        <v>868</v>
      </c>
      <c r="K174" s="849">
        <v>9</v>
      </c>
      <c r="L174" s="849">
        <v>7812</v>
      </c>
      <c r="M174" s="832">
        <v>1</v>
      </c>
      <c r="N174" s="832">
        <v>868</v>
      </c>
      <c r="O174" s="849">
        <v>7</v>
      </c>
      <c r="P174" s="849">
        <v>6090</v>
      </c>
      <c r="Q174" s="837">
        <v>0.77956989247311825</v>
      </c>
      <c r="R174" s="850">
        <v>870</v>
      </c>
    </row>
    <row r="175" spans="1:18" ht="14.4" customHeight="1" x14ac:dyDescent="0.3">
      <c r="A175" s="831" t="s">
        <v>3622</v>
      </c>
      <c r="B175" s="832" t="s">
        <v>3623</v>
      </c>
      <c r="C175" s="832" t="s">
        <v>3005</v>
      </c>
      <c r="D175" s="832" t="s">
        <v>3605</v>
      </c>
      <c r="E175" s="832" t="s">
        <v>3614</v>
      </c>
      <c r="F175" s="832" t="s">
        <v>3615</v>
      </c>
      <c r="G175" s="849">
        <v>96</v>
      </c>
      <c r="H175" s="849">
        <v>56832</v>
      </c>
      <c r="I175" s="832">
        <v>0.77288799434259914</v>
      </c>
      <c r="J175" s="832">
        <v>592</v>
      </c>
      <c r="K175" s="849">
        <v>124</v>
      </c>
      <c r="L175" s="849">
        <v>73532</v>
      </c>
      <c r="M175" s="832">
        <v>1</v>
      </c>
      <c r="N175" s="832">
        <v>593</v>
      </c>
      <c r="O175" s="849">
        <v>167</v>
      </c>
      <c r="P175" s="849">
        <v>99365</v>
      </c>
      <c r="Q175" s="837">
        <v>1.3513164336615351</v>
      </c>
      <c r="R175" s="850">
        <v>595</v>
      </c>
    </row>
    <row r="176" spans="1:18" ht="14.4" customHeight="1" x14ac:dyDescent="0.3">
      <c r="A176" s="831" t="s">
        <v>3622</v>
      </c>
      <c r="B176" s="832" t="s">
        <v>3623</v>
      </c>
      <c r="C176" s="832" t="s">
        <v>3005</v>
      </c>
      <c r="D176" s="832" t="s">
        <v>3605</v>
      </c>
      <c r="E176" s="832" t="s">
        <v>3616</v>
      </c>
      <c r="F176" s="832" t="s">
        <v>3617</v>
      </c>
      <c r="G176" s="849">
        <v>12</v>
      </c>
      <c r="H176" s="849">
        <v>9204</v>
      </c>
      <c r="I176" s="832">
        <v>0.63075657894736847</v>
      </c>
      <c r="J176" s="832">
        <v>767</v>
      </c>
      <c r="K176" s="849">
        <v>19</v>
      </c>
      <c r="L176" s="849">
        <v>14592</v>
      </c>
      <c r="M176" s="832">
        <v>1</v>
      </c>
      <c r="N176" s="832">
        <v>768</v>
      </c>
      <c r="O176" s="849">
        <v>18</v>
      </c>
      <c r="P176" s="849">
        <v>13860</v>
      </c>
      <c r="Q176" s="837">
        <v>0.94983552631578949</v>
      </c>
      <c r="R176" s="850">
        <v>770</v>
      </c>
    </row>
    <row r="177" spans="1:18" ht="14.4" customHeight="1" x14ac:dyDescent="0.3">
      <c r="A177" s="831" t="s">
        <v>3622</v>
      </c>
      <c r="B177" s="832" t="s">
        <v>3623</v>
      </c>
      <c r="C177" s="832" t="s">
        <v>3005</v>
      </c>
      <c r="D177" s="832" t="s">
        <v>3605</v>
      </c>
      <c r="E177" s="832" t="s">
        <v>3788</v>
      </c>
      <c r="F177" s="832" t="s">
        <v>3789</v>
      </c>
      <c r="G177" s="849"/>
      <c r="H177" s="849"/>
      <c r="I177" s="832"/>
      <c r="J177" s="832"/>
      <c r="K177" s="849">
        <v>2</v>
      </c>
      <c r="L177" s="849">
        <v>118</v>
      </c>
      <c r="M177" s="832">
        <v>1</v>
      </c>
      <c r="N177" s="832">
        <v>59</v>
      </c>
      <c r="O177" s="849"/>
      <c r="P177" s="849"/>
      <c r="Q177" s="837"/>
      <c r="R177" s="850"/>
    </row>
    <row r="178" spans="1:18" ht="14.4" customHeight="1" x14ac:dyDescent="0.3">
      <c r="A178" s="831" t="s">
        <v>3622</v>
      </c>
      <c r="B178" s="832" t="s">
        <v>3623</v>
      </c>
      <c r="C178" s="832" t="s">
        <v>3005</v>
      </c>
      <c r="D178" s="832" t="s">
        <v>3605</v>
      </c>
      <c r="E178" s="832" t="s">
        <v>3796</v>
      </c>
      <c r="F178" s="832" t="s">
        <v>3797</v>
      </c>
      <c r="G178" s="849">
        <v>3</v>
      </c>
      <c r="H178" s="849">
        <v>480</v>
      </c>
      <c r="I178" s="832">
        <v>0.59627329192546585</v>
      </c>
      <c r="J178" s="832">
        <v>160</v>
      </c>
      <c r="K178" s="849">
        <v>5</v>
      </c>
      <c r="L178" s="849">
        <v>805</v>
      </c>
      <c r="M178" s="832">
        <v>1</v>
      </c>
      <c r="N178" s="832">
        <v>161</v>
      </c>
      <c r="O178" s="849">
        <v>4</v>
      </c>
      <c r="P178" s="849">
        <v>648</v>
      </c>
      <c r="Q178" s="837">
        <v>0.80496894409937891</v>
      </c>
      <c r="R178" s="850">
        <v>162</v>
      </c>
    </row>
    <row r="179" spans="1:18" ht="14.4" customHeight="1" x14ac:dyDescent="0.3">
      <c r="A179" s="831" t="s">
        <v>3622</v>
      </c>
      <c r="B179" s="832" t="s">
        <v>3623</v>
      </c>
      <c r="C179" s="832" t="s">
        <v>3005</v>
      </c>
      <c r="D179" s="832" t="s">
        <v>3605</v>
      </c>
      <c r="E179" s="832" t="s">
        <v>3618</v>
      </c>
      <c r="F179" s="832" t="s">
        <v>3619</v>
      </c>
      <c r="G179" s="849">
        <v>196</v>
      </c>
      <c r="H179" s="849">
        <v>262052</v>
      </c>
      <c r="I179" s="832">
        <v>0.96884774362425041</v>
      </c>
      <c r="J179" s="832">
        <v>1337</v>
      </c>
      <c r="K179" s="849">
        <v>202</v>
      </c>
      <c r="L179" s="849">
        <v>270478</v>
      </c>
      <c r="M179" s="832">
        <v>1</v>
      </c>
      <c r="N179" s="832">
        <v>1339</v>
      </c>
      <c r="O179" s="849">
        <v>84</v>
      </c>
      <c r="P179" s="849">
        <v>112896</v>
      </c>
      <c r="Q179" s="837">
        <v>0.41739439067133</v>
      </c>
      <c r="R179" s="850">
        <v>1344</v>
      </c>
    </row>
    <row r="180" spans="1:18" ht="14.4" customHeight="1" x14ac:dyDescent="0.3">
      <c r="A180" s="831" t="s">
        <v>3622</v>
      </c>
      <c r="B180" s="832" t="s">
        <v>3623</v>
      </c>
      <c r="C180" s="832" t="s">
        <v>3005</v>
      </c>
      <c r="D180" s="832" t="s">
        <v>3605</v>
      </c>
      <c r="E180" s="832" t="s">
        <v>3620</v>
      </c>
      <c r="F180" s="832" t="s">
        <v>3621</v>
      </c>
      <c r="G180" s="849">
        <v>25</v>
      </c>
      <c r="H180" s="849">
        <v>9050</v>
      </c>
      <c r="I180" s="832">
        <v>0.56661657901327322</v>
      </c>
      <c r="J180" s="832">
        <v>362</v>
      </c>
      <c r="K180" s="849">
        <v>44</v>
      </c>
      <c r="L180" s="849">
        <v>15972</v>
      </c>
      <c r="M180" s="832">
        <v>1</v>
      </c>
      <c r="N180" s="832">
        <v>363</v>
      </c>
      <c r="O180" s="849">
        <v>23</v>
      </c>
      <c r="P180" s="849">
        <v>8372</v>
      </c>
      <c r="Q180" s="837">
        <v>0.52416729276233409</v>
      </c>
      <c r="R180" s="850">
        <v>364</v>
      </c>
    </row>
    <row r="181" spans="1:18" ht="14.4" customHeight="1" x14ac:dyDescent="0.3">
      <c r="A181" s="831" t="s">
        <v>3622</v>
      </c>
      <c r="B181" s="832" t="s">
        <v>3825</v>
      </c>
      <c r="C181" s="832" t="s">
        <v>605</v>
      </c>
      <c r="D181" s="832" t="s">
        <v>3605</v>
      </c>
      <c r="E181" s="832" t="s">
        <v>3720</v>
      </c>
      <c r="F181" s="832" t="s">
        <v>3721</v>
      </c>
      <c r="G181" s="849">
        <v>14</v>
      </c>
      <c r="H181" s="849">
        <v>2870</v>
      </c>
      <c r="I181" s="832">
        <v>0.53584764749813296</v>
      </c>
      <c r="J181" s="832">
        <v>205</v>
      </c>
      <c r="K181" s="849">
        <v>26</v>
      </c>
      <c r="L181" s="849">
        <v>5356</v>
      </c>
      <c r="M181" s="832">
        <v>1</v>
      </c>
      <c r="N181" s="832">
        <v>206</v>
      </c>
      <c r="O181" s="849">
        <v>66</v>
      </c>
      <c r="P181" s="849">
        <v>13662</v>
      </c>
      <c r="Q181" s="837">
        <v>2.5507841672890215</v>
      </c>
      <c r="R181" s="850">
        <v>207</v>
      </c>
    </row>
    <row r="182" spans="1:18" ht="14.4" customHeight="1" x14ac:dyDescent="0.3">
      <c r="A182" s="831" t="s">
        <v>3622</v>
      </c>
      <c r="B182" s="832" t="s">
        <v>3825</v>
      </c>
      <c r="C182" s="832" t="s">
        <v>605</v>
      </c>
      <c r="D182" s="832" t="s">
        <v>3605</v>
      </c>
      <c r="E182" s="832" t="s">
        <v>3730</v>
      </c>
      <c r="F182" s="832" t="s">
        <v>3731</v>
      </c>
      <c r="G182" s="849">
        <v>213</v>
      </c>
      <c r="H182" s="849">
        <v>7881</v>
      </c>
      <c r="I182" s="832">
        <v>0.76344086021505375</v>
      </c>
      <c r="J182" s="832">
        <v>37</v>
      </c>
      <c r="K182" s="849">
        <v>279</v>
      </c>
      <c r="L182" s="849">
        <v>10323</v>
      </c>
      <c r="M182" s="832">
        <v>1</v>
      </c>
      <c r="N182" s="832">
        <v>37</v>
      </c>
      <c r="O182" s="849">
        <v>311</v>
      </c>
      <c r="P182" s="849">
        <v>11818</v>
      </c>
      <c r="Q182" s="837">
        <v>1.1448222415964351</v>
      </c>
      <c r="R182" s="850">
        <v>38</v>
      </c>
    </row>
    <row r="183" spans="1:18" ht="14.4" customHeight="1" x14ac:dyDescent="0.3">
      <c r="A183" s="831" t="s">
        <v>3622</v>
      </c>
      <c r="B183" s="832" t="s">
        <v>3825</v>
      </c>
      <c r="C183" s="832" t="s">
        <v>605</v>
      </c>
      <c r="D183" s="832" t="s">
        <v>3605</v>
      </c>
      <c r="E183" s="832" t="s">
        <v>3758</v>
      </c>
      <c r="F183" s="832" t="s">
        <v>3759</v>
      </c>
      <c r="G183" s="849">
        <v>1</v>
      </c>
      <c r="H183" s="849">
        <v>296</v>
      </c>
      <c r="I183" s="832"/>
      <c r="J183" s="832">
        <v>296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3622</v>
      </c>
      <c r="B184" s="832" t="s">
        <v>3825</v>
      </c>
      <c r="C184" s="832" t="s">
        <v>605</v>
      </c>
      <c r="D184" s="832" t="s">
        <v>3605</v>
      </c>
      <c r="E184" s="832" t="s">
        <v>3826</v>
      </c>
      <c r="F184" s="832" t="s">
        <v>3827</v>
      </c>
      <c r="G184" s="849">
        <v>679</v>
      </c>
      <c r="H184" s="849">
        <v>170429</v>
      </c>
      <c r="I184" s="832">
        <v>0.93155035200489744</v>
      </c>
      <c r="J184" s="832">
        <v>251</v>
      </c>
      <c r="K184" s="849">
        <v>726</v>
      </c>
      <c r="L184" s="849">
        <v>182952</v>
      </c>
      <c r="M184" s="832">
        <v>1</v>
      </c>
      <c r="N184" s="832">
        <v>252</v>
      </c>
      <c r="O184" s="849">
        <v>731</v>
      </c>
      <c r="P184" s="849">
        <v>185674</v>
      </c>
      <c r="Q184" s="837">
        <v>1.0148782194236741</v>
      </c>
      <c r="R184" s="850">
        <v>254</v>
      </c>
    </row>
    <row r="185" spans="1:18" ht="14.4" customHeight="1" x14ac:dyDescent="0.3">
      <c r="A185" s="831" t="s">
        <v>3622</v>
      </c>
      <c r="B185" s="832" t="s">
        <v>3825</v>
      </c>
      <c r="C185" s="832" t="s">
        <v>605</v>
      </c>
      <c r="D185" s="832" t="s">
        <v>3605</v>
      </c>
      <c r="E185" s="832" t="s">
        <v>3828</v>
      </c>
      <c r="F185" s="832" t="s">
        <v>3829</v>
      </c>
      <c r="G185" s="849">
        <v>188</v>
      </c>
      <c r="H185" s="849">
        <v>23688</v>
      </c>
      <c r="I185" s="832">
        <v>1.2033528067056134</v>
      </c>
      <c r="J185" s="832">
        <v>126</v>
      </c>
      <c r="K185" s="849">
        <v>155</v>
      </c>
      <c r="L185" s="849">
        <v>19685</v>
      </c>
      <c r="M185" s="832">
        <v>1</v>
      </c>
      <c r="N185" s="832">
        <v>127</v>
      </c>
      <c r="O185" s="849">
        <v>176</v>
      </c>
      <c r="P185" s="849">
        <v>22176</v>
      </c>
      <c r="Q185" s="837">
        <v>1.1265430530861062</v>
      </c>
      <c r="R185" s="850">
        <v>126</v>
      </c>
    </row>
    <row r="186" spans="1:18" ht="14.4" customHeight="1" x14ac:dyDescent="0.3">
      <c r="A186" s="831" t="s">
        <v>3622</v>
      </c>
      <c r="B186" s="832" t="s">
        <v>3825</v>
      </c>
      <c r="C186" s="832" t="s">
        <v>605</v>
      </c>
      <c r="D186" s="832" t="s">
        <v>3605</v>
      </c>
      <c r="E186" s="832" t="s">
        <v>3830</v>
      </c>
      <c r="F186" s="832" t="s">
        <v>3831</v>
      </c>
      <c r="G186" s="849">
        <v>1</v>
      </c>
      <c r="H186" s="849">
        <v>873</v>
      </c>
      <c r="I186" s="832"/>
      <c r="J186" s="832">
        <v>873</v>
      </c>
      <c r="K186" s="849"/>
      <c r="L186" s="849"/>
      <c r="M186" s="832"/>
      <c r="N186" s="832"/>
      <c r="O186" s="849"/>
      <c r="P186" s="849"/>
      <c r="Q186" s="837"/>
      <c r="R186" s="850"/>
    </row>
    <row r="187" spans="1:18" ht="14.4" customHeight="1" x14ac:dyDescent="0.3">
      <c r="A187" s="831" t="s">
        <v>3622</v>
      </c>
      <c r="B187" s="832" t="s">
        <v>3825</v>
      </c>
      <c r="C187" s="832" t="s">
        <v>605</v>
      </c>
      <c r="D187" s="832" t="s">
        <v>3605</v>
      </c>
      <c r="E187" s="832" t="s">
        <v>3832</v>
      </c>
      <c r="F187" s="832" t="s">
        <v>3833</v>
      </c>
      <c r="G187" s="849">
        <v>1</v>
      </c>
      <c r="H187" s="849">
        <v>123</v>
      </c>
      <c r="I187" s="832">
        <v>0.99193548387096775</v>
      </c>
      <c r="J187" s="832">
        <v>123</v>
      </c>
      <c r="K187" s="849">
        <v>1</v>
      </c>
      <c r="L187" s="849">
        <v>124</v>
      </c>
      <c r="M187" s="832">
        <v>1</v>
      </c>
      <c r="N187" s="832">
        <v>124</v>
      </c>
      <c r="O187" s="849">
        <v>3</v>
      </c>
      <c r="P187" s="849">
        <v>375</v>
      </c>
      <c r="Q187" s="837">
        <v>3.024193548387097</v>
      </c>
      <c r="R187" s="850">
        <v>125</v>
      </c>
    </row>
    <row r="188" spans="1:18" ht="14.4" customHeight="1" x14ac:dyDescent="0.3">
      <c r="A188" s="831" t="s">
        <v>3622</v>
      </c>
      <c r="B188" s="832" t="s">
        <v>3825</v>
      </c>
      <c r="C188" s="832" t="s">
        <v>605</v>
      </c>
      <c r="D188" s="832" t="s">
        <v>3605</v>
      </c>
      <c r="E188" s="832" t="s">
        <v>3610</v>
      </c>
      <c r="F188" s="832" t="s">
        <v>3611</v>
      </c>
      <c r="G188" s="849">
        <v>2</v>
      </c>
      <c r="H188" s="849">
        <v>66.66</v>
      </c>
      <c r="I188" s="832">
        <v>0.49996249906247658</v>
      </c>
      <c r="J188" s="832">
        <v>33.33</v>
      </c>
      <c r="K188" s="849">
        <v>4</v>
      </c>
      <c r="L188" s="849">
        <v>133.32999999999998</v>
      </c>
      <c r="M188" s="832">
        <v>1</v>
      </c>
      <c r="N188" s="832">
        <v>33.332499999999996</v>
      </c>
      <c r="O188" s="849">
        <v>19</v>
      </c>
      <c r="P188" s="849">
        <v>633.31999999999994</v>
      </c>
      <c r="Q188" s="837">
        <v>4.7500187504687617</v>
      </c>
      <c r="R188" s="850">
        <v>33.332631578947364</v>
      </c>
    </row>
    <row r="189" spans="1:18" ht="14.4" customHeight="1" x14ac:dyDescent="0.3">
      <c r="A189" s="831" t="s">
        <v>3622</v>
      </c>
      <c r="B189" s="832" t="s">
        <v>3825</v>
      </c>
      <c r="C189" s="832" t="s">
        <v>605</v>
      </c>
      <c r="D189" s="832" t="s">
        <v>3605</v>
      </c>
      <c r="E189" s="832" t="s">
        <v>3766</v>
      </c>
      <c r="F189" s="832" t="s">
        <v>3767</v>
      </c>
      <c r="G189" s="849">
        <v>667</v>
      </c>
      <c r="H189" s="849">
        <v>205436</v>
      </c>
      <c r="I189" s="832">
        <v>1.0916530278232406</v>
      </c>
      <c r="J189" s="832">
        <v>308</v>
      </c>
      <c r="K189" s="849">
        <v>611</v>
      </c>
      <c r="L189" s="849">
        <v>188188</v>
      </c>
      <c r="M189" s="832">
        <v>1</v>
      </c>
      <c r="N189" s="832">
        <v>308</v>
      </c>
      <c r="O189" s="849">
        <v>626</v>
      </c>
      <c r="P189" s="849">
        <v>194686</v>
      </c>
      <c r="Q189" s="837">
        <v>1.0345293004867473</v>
      </c>
      <c r="R189" s="850">
        <v>311</v>
      </c>
    </row>
    <row r="190" spans="1:18" ht="14.4" customHeight="1" x14ac:dyDescent="0.3">
      <c r="A190" s="831" t="s">
        <v>3622</v>
      </c>
      <c r="B190" s="832" t="s">
        <v>3825</v>
      </c>
      <c r="C190" s="832" t="s">
        <v>605</v>
      </c>
      <c r="D190" s="832" t="s">
        <v>3605</v>
      </c>
      <c r="E190" s="832" t="s">
        <v>3834</v>
      </c>
      <c r="F190" s="832" t="s">
        <v>3835</v>
      </c>
      <c r="G190" s="849">
        <v>445</v>
      </c>
      <c r="H190" s="849">
        <v>51620</v>
      </c>
      <c r="I190" s="832">
        <v>0.89898989898989901</v>
      </c>
      <c r="J190" s="832">
        <v>116</v>
      </c>
      <c r="K190" s="849">
        <v>495</v>
      </c>
      <c r="L190" s="849">
        <v>57420</v>
      </c>
      <c r="M190" s="832">
        <v>1</v>
      </c>
      <c r="N190" s="832">
        <v>116</v>
      </c>
      <c r="O190" s="849">
        <v>456</v>
      </c>
      <c r="P190" s="849">
        <v>52896</v>
      </c>
      <c r="Q190" s="837">
        <v>0.92121212121212126</v>
      </c>
      <c r="R190" s="850">
        <v>116</v>
      </c>
    </row>
    <row r="191" spans="1:18" ht="14.4" customHeight="1" x14ac:dyDescent="0.3">
      <c r="A191" s="831" t="s">
        <v>3622</v>
      </c>
      <c r="B191" s="832" t="s">
        <v>3825</v>
      </c>
      <c r="C191" s="832" t="s">
        <v>605</v>
      </c>
      <c r="D191" s="832" t="s">
        <v>3605</v>
      </c>
      <c r="E191" s="832" t="s">
        <v>3774</v>
      </c>
      <c r="F191" s="832" t="s">
        <v>3775</v>
      </c>
      <c r="G191" s="849">
        <v>32</v>
      </c>
      <c r="H191" s="849">
        <v>4928</v>
      </c>
      <c r="I191" s="832">
        <v>0.72258064516129028</v>
      </c>
      <c r="J191" s="832">
        <v>154</v>
      </c>
      <c r="K191" s="849">
        <v>44</v>
      </c>
      <c r="L191" s="849">
        <v>6820</v>
      </c>
      <c r="M191" s="832">
        <v>1</v>
      </c>
      <c r="N191" s="832">
        <v>155</v>
      </c>
      <c r="O191" s="849">
        <v>38</v>
      </c>
      <c r="P191" s="849">
        <v>5928</v>
      </c>
      <c r="Q191" s="837">
        <v>0.86920821114369506</v>
      </c>
      <c r="R191" s="850">
        <v>156</v>
      </c>
    </row>
    <row r="192" spans="1:18" ht="14.4" customHeight="1" x14ac:dyDescent="0.3">
      <c r="A192" s="831" t="s">
        <v>3622</v>
      </c>
      <c r="B192" s="832" t="s">
        <v>3825</v>
      </c>
      <c r="C192" s="832" t="s">
        <v>605</v>
      </c>
      <c r="D192" s="832" t="s">
        <v>3605</v>
      </c>
      <c r="E192" s="832" t="s">
        <v>3836</v>
      </c>
      <c r="F192" s="832" t="s">
        <v>3837</v>
      </c>
      <c r="G192" s="849">
        <v>2</v>
      </c>
      <c r="H192" s="849">
        <v>614</v>
      </c>
      <c r="I192" s="832">
        <v>0.18122786304604485</v>
      </c>
      <c r="J192" s="832">
        <v>307</v>
      </c>
      <c r="K192" s="849">
        <v>11</v>
      </c>
      <c r="L192" s="849">
        <v>3388</v>
      </c>
      <c r="M192" s="832">
        <v>1</v>
      </c>
      <c r="N192" s="832">
        <v>308</v>
      </c>
      <c r="O192" s="849">
        <v>15</v>
      </c>
      <c r="P192" s="849">
        <v>4635</v>
      </c>
      <c r="Q192" s="837">
        <v>1.3680637544273908</v>
      </c>
      <c r="R192" s="850">
        <v>309</v>
      </c>
    </row>
    <row r="193" spans="1:18" ht="14.4" customHeight="1" x14ac:dyDescent="0.3">
      <c r="A193" s="831" t="s">
        <v>3622</v>
      </c>
      <c r="B193" s="832" t="s">
        <v>3825</v>
      </c>
      <c r="C193" s="832" t="s">
        <v>605</v>
      </c>
      <c r="D193" s="832" t="s">
        <v>3605</v>
      </c>
      <c r="E193" s="832" t="s">
        <v>3838</v>
      </c>
      <c r="F193" s="832" t="s">
        <v>3839</v>
      </c>
      <c r="G193" s="849">
        <v>276</v>
      </c>
      <c r="H193" s="849">
        <v>102948</v>
      </c>
      <c r="I193" s="832">
        <v>0.95910115709254873</v>
      </c>
      <c r="J193" s="832">
        <v>373</v>
      </c>
      <c r="K193" s="849">
        <v>287</v>
      </c>
      <c r="L193" s="849">
        <v>107338</v>
      </c>
      <c r="M193" s="832">
        <v>1</v>
      </c>
      <c r="N193" s="832">
        <v>374</v>
      </c>
      <c r="O193" s="849">
        <v>307</v>
      </c>
      <c r="P193" s="849">
        <v>115432</v>
      </c>
      <c r="Q193" s="837">
        <v>1.0754066593377927</v>
      </c>
      <c r="R193" s="850">
        <v>376</v>
      </c>
    </row>
    <row r="194" spans="1:18" ht="14.4" customHeight="1" x14ac:dyDescent="0.3">
      <c r="A194" s="831" t="s">
        <v>3622</v>
      </c>
      <c r="B194" s="832" t="s">
        <v>3825</v>
      </c>
      <c r="C194" s="832" t="s">
        <v>605</v>
      </c>
      <c r="D194" s="832" t="s">
        <v>3605</v>
      </c>
      <c r="E194" s="832" t="s">
        <v>3796</v>
      </c>
      <c r="F194" s="832" t="s">
        <v>3797</v>
      </c>
      <c r="G194" s="849">
        <v>142</v>
      </c>
      <c r="H194" s="849">
        <v>22720</v>
      </c>
      <c r="I194" s="832">
        <v>1.0008369675344699</v>
      </c>
      <c r="J194" s="832">
        <v>160</v>
      </c>
      <c r="K194" s="849">
        <v>141</v>
      </c>
      <c r="L194" s="849">
        <v>22701</v>
      </c>
      <c r="M194" s="832">
        <v>1</v>
      </c>
      <c r="N194" s="832">
        <v>161</v>
      </c>
      <c r="O194" s="849">
        <v>182</v>
      </c>
      <c r="P194" s="849">
        <v>29484</v>
      </c>
      <c r="Q194" s="837">
        <v>1.2987974098057353</v>
      </c>
      <c r="R194" s="850">
        <v>162</v>
      </c>
    </row>
    <row r="195" spans="1:18" ht="14.4" customHeight="1" x14ac:dyDescent="0.3">
      <c r="A195" s="831" t="s">
        <v>3622</v>
      </c>
      <c r="B195" s="832" t="s">
        <v>3825</v>
      </c>
      <c r="C195" s="832" t="s">
        <v>605</v>
      </c>
      <c r="D195" s="832" t="s">
        <v>3605</v>
      </c>
      <c r="E195" s="832" t="s">
        <v>3798</v>
      </c>
      <c r="F195" s="832" t="s">
        <v>3799</v>
      </c>
      <c r="G195" s="849">
        <v>1</v>
      </c>
      <c r="H195" s="849">
        <v>395</v>
      </c>
      <c r="I195" s="832"/>
      <c r="J195" s="832">
        <v>395</v>
      </c>
      <c r="K195" s="849"/>
      <c r="L195" s="849"/>
      <c r="M195" s="832"/>
      <c r="N195" s="832"/>
      <c r="O195" s="849">
        <v>6</v>
      </c>
      <c r="P195" s="849">
        <v>2388</v>
      </c>
      <c r="Q195" s="837"/>
      <c r="R195" s="850">
        <v>398</v>
      </c>
    </row>
    <row r="196" spans="1:18" ht="14.4" customHeight="1" x14ac:dyDescent="0.3">
      <c r="A196" s="831" t="s">
        <v>3622</v>
      </c>
      <c r="B196" s="832" t="s">
        <v>3825</v>
      </c>
      <c r="C196" s="832" t="s">
        <v>3005</v>
      </c>
      <c r="D196" s="832" t="s">
        <v>3605</v>
      </c>
      <c r="E196" s="832" t="s">
        <v>3730</v>
      </c>
      <c r="F196" s="832" t="s">
        <v>3731</v>
      </c>
      <c r="G196" s="849"/>
      <c r="H196" s="849"/>
      <c r="I196" s="832"/>
      <c r="J196" s="832"/>
      <c r="K196" s="849">
        <v>1</v>
      </c>
      <c r="L196" s="849">
        <v>37</v>
      </c>
      <c r="M196" s="832">
        <v>1</v>
      </c>
      <c r="N196" s="832">
        <v>37</v>
      </c>
      <c r="O196" s="849">
        <v>2</v>
      </c>
      <c r="P196" s="849">
        <v>76</v>
      </c>
      <c r="Q196" s="837">
        <v>2.0540540540540539</v>
      </c>
      <c r="R196" s="850">
        <v>38</v>
      </c>
    </row>
    <row r="197" spans="1:18" ht="14.4" customHeight="1" x14ac:dyDescent="0.3">
      <c r="A197" s="831" t="s">
        <v>3622</v>
      </c>
      <c r="B197" s="832" t="s">
        <v>3825</v>
      </c>
      <c r="C197" s="832" t="s">
        <v>3005</v>
      </c>
      <c r="D197" s="832" t="s">
        <v>3605</v>
      </c>
      <c r="E197" s="832" t="s">
        <v>3614</v>
      </c>
      <c r="F197" s="832" t="s">
        <v>3615</v>
      </c>
      <c r="G197" s="849"/>
      <c r="H197" s="849"/>
      <c r="I197" s="832"/>
      <c r="J197" s="832"/>
      <c r="K197" s="849">
        <v>12</v>
      </c>
      <c r="L197" s="849">
        <v>7116</v>
      </c>
      <c r="M197" s="832">
        <v>1</v>
      </c>
      <c r="N197" s="832">
        <v>593</v>
      </c>
      <c r="O197" s="849">
        <v>11</v>
      </c>
      <c r="P197" s="849">
        <v>6545</v>
      </c>
      <c r="Q197" s="837">
        <v>0.91975829117481733</v>
      </c>
      <c r="R197" s="850">
        <v>595</v>
      </c>
    </row>
    <row r="198" spans="1:18" ht="14.4" customHeight="1" x14ac:dyDescent="0.3">
      <c r="A198" s="831" t="s">
        <v>3840</v>
      </c>
      <c r="B198" s="832" t="s">
        <v>3841</v>
      </c>
      <c r="C198" s="832" t="s">
        <v>605</v>
      </c>
      <c r="D198" s="832" t="s">
        <v>3624</v>
      </c>
      <c r="E198" s="832" t="s">
        <v>3636</v>
      </c>
      <c r="F198" s="832" t="s">
        <v>3637</v>
      </c>
      <c r="G198" s="849">
        <v>0.2</v>
      </c>
      <c r="H198" s="849">
        <v>909.52</v>
      </c>
      <c r="I198" s="832">
        <v>1</v>
      </c>
      <c r="J198" s="832">
        <v>4547.5999999999995</v>
      </c>
      <c r="K198" s="849">
        <v>0.2</v>
      </c>
      <c r="L198" s="849">
        <v>909.52</v>
      </c>
      <c r="M198" s="832">
        <v>1</v>
      </c>
      <c r="N198" s="832">
        <v>4547.5999999999995</v>
      </c>
      <c r="O198" s="849"/>
      <c r="P198" s="849"/>
      <c r="Q198" s="837"/>
      <c r="R198" s="850"/>
    </row>
    <row r="199" spans="1:18" ht="14.4" customHeight="1" x14ac:dyDescent="0.3">
      <c r="A199" s="831" t="s">
        <v>3840</v>
      </c>
      <c r="B199" s="832" t="s">
        <v>3841</v>
      </c>
      <c r="C199" s="832" t="s">
        <v>605</v>
      </c>
      <c r="D199" s="832" t="s">
        <v>3624</v>
      </c>
      <c r="E199" s="832" t="s">
        <v>3661</v>
      </c>
      <c r="F199" s="832" t="s">
        <v>3637</v>
      </c>
      <c r="G199" s="849"/>
      <c r="H199" s="849"/>
      <c r="I199" s="832"/>
      <c r="J199" s="832"/>
      <c r="K199" s="849"/>
      <c r="L199" s="849"/>
      <c r="M199" s="832"/>
      <c r="N199" s="832"/>
      <c r="O199" s="849">
        <v>0.1</v>
      </c>
      <c r="P199" s="849">
        <v>163.95</v>
      </c>
      <c r="Q199" s="837"/>
      <c r="R199" s="850">
        <v>1639.4999999999998</v>
      </c>
    </row>
    <row r="200" spans="1:18" ht="14.4" customHeight="1" x14ac:dyDescent="0.3">
      <c r="A200" s="831" t="s">
        <v>3840</v>
      </c>
      <c r="B200" s="832" t="s">
        <v>3841</v>
      </c>
      <c r="C200" s="832" t="s">
        <v>605</v>
      </c>
      <c r="D200" s="832" t="s">
        <v>3605</v>
      </c>
      <c r="E200" s="832" t="s">
        <v>3842</v>
      </c>
      <c r="F200" s="832" t="s">
        <v>3843</v>
      </c>
      <c r="G200" s="849">
        <v>3</v>
      </c>
      <c r="H200" s="849">
        <v>675</v>
      </c>
      <c r="I200" s="832"/>
      <c r="J200" s="832">
        <v>225</v>
      </c>
      <c r="K200" s="849"/>
      <c r="L200" s="849"/>
      <c r="M200" s="832"/>
      <c r="N200" s="832"/>
      <c r="O200" s="849">
        <v>1</v>
      </c>
      <c r="P200" s="849">
        <v>227</v>
      </c>
      <c r="Q200" s="837"/>
      <c r="R200" s="850">
        <v>227</v>
      </c>
    </row>
    <row r="201" spans="1:18" ht="14.4" customHeight="1" x14ac:dyDescent="0.3">
      <c r="A201" s="831" t="s">
        <v>3840</v>
      </c>
      <c r="B201" s="832" t="s">
        <v>3841</v>
      </c>
      <c r="C201" s="832" t="s">
        <v>605</v>
      </c>
      <c r="D201" s="832" t="s">
        <v>3605</v>
      </c>
      <c r="E201" s="832" t="s">
        <v>3844</v>
      </c>
      <c r="F201" s="832" t="s">
        <v>3845</v>
      </c>
      <c r="G201" s="849"/>
      <c r="H201" s="849"/>
      <c r="I201" s="832"/>
      <c r="J201" s="832"/>
      <c r="K201" s="849">
        <v>1</v>
      </c>
      <c r="L201" s="849">
        <v>1042</v>
      </c>
      <c r="M201" s="832">
        <v>1</v>
      </c>
      <c r="N201" s="832">
        <v>1042</v>
      </c>
      <c r="O201" s="849"/>
      <c r="P201" s="849"/>
      <c r="Q201" s="837"/>
      <c r="R201" s="850"/>
    </row>
    <row r="202" spans="1:18" ht="14.4" customHeight="1" x14ac:dyDescent="0.3">
      <c r="A202" s="831" t="s">
        <v>3840</v>
      </c>
      <c r="B202" s="832" t="s">
        <v>3841</v>
      </c>
      <c r="C202" s="832" t="s">
        <v>605</v>
      </c>
      <c r="D202" s="832" t="s">
        <v>3605</v>
      </c>
      <c r="E202" s="832" t="s">
        <v>3846</v>
      </c>
      <c r="F202" s="832" t="s">
        <v>3847</v>
      </c>
      <c r="G202" s="849">
        <v>8</v>
      </c>
      <c r="H202" s="849">
        <v>3680</v>
      </c>
      <c r="I202" s="832">
        <v>1.3304410701373826</v>
      </c>
      <c r="J202" s="832">
        <v>460</v>
      </c>
      <c r="K202" s="849">
        <v>6</v>
      </c>
      <c r="L202" s="849">
        <v>2766</v>
      </c>
      <c r="M202" s="832">
        <v>1</v>
      </c>
      <c r="N202" s="832">
        <v>461</v>
      </c>
      <c r="O202" s="849">
        <v>5</v>
      </c>
      <c r="P202" s="849">
        <v>2310</v>
      </c>
      <c r="Q202" s="837">
        <v>0.83514099783080264</v>
      </c>
      <c r="R202" s="850">
        <v>462</v>
      </c>
    </row>
    <row r="203" spans="1:18" ht="14.4" customHeight="1" x14ac:dyDescent="0.3">
      <c r="A203" s="831" t="s">
        <v>3840</v>
      </c>
      <c r="B203" s="832" t="s">
        <v>3841</v>
      </c>
      <c r="C203" s="832" t="s">
        <v>605</v>
      </c>
      <c r="D203" s="832" t="s">
        <v>3605</v>
      </c>
      <c r="E203" s="832" t="s">
        <v>3848</v>
      </c>
      <c r="F203" s="832" t="s">
        <v>3849</v>
      </c>
      <c r="G203" s="849">
        <v>19</v>
      </c>
      <c r="H203" s="849">
        <v>21584</v>
      </c>
      <c r="I203" s="832">
        <v>2.1092543731066158</v>
      </c>
      <c r="J203" s="832">
        <v>1136</v>
      </c>
      <c r="K203" s="849">
        <v>9</v>
      </c>
      <c r="L203" s="849">
        <v>10233</v>
      </c>
      <c r="M203" s="832">
        <v>1</v>
      </c>
      <c r="N203" s="832">
        <v>1137</v>
      </c>
      <c r="O203" s="849">
        <v>15</v>
      </c>
      <c r="P203" s="849">
        <v>17115</v>
      </c>
      <c r="Q203" s="837">
        <v>1.672530049838757</v>
      </c>
      <c r="R203" s="850">
        <v>1141</v>
      </c>
    </row>
    <row r="204" spans="1:18" ht="14.4" customHeight="1" x14ac:dyDescent="0.3">
      <c r="A204" s="831" t="s">
        <v>3840</v>
      </c>
      <c r="B204" s="832" t="s">
        <v>3841</v>
      </c>
      <c r="C204" s="832" t="s">
        <v>605</v>
      </c>
      <c r="D204" s="832" t="s">
        <v>3605</v>
      </c>
      <c r="E204" s="832" t="s">
        <v>3850</v>
      </c>
      <c r="F204" s="832" t="s">
        <v>3851</v>
      </c>
      <c r="G204" s="849">
        <v>13</v>
      </c>
      <c r="H204" s="849">
        <v>3445</v>
      </c>
      <c r="I204" s="832">
        <v>1.4390142021720969</v>
      </c>
      <c r="J204" s="832">
        <v>265</v>
      </c>
      <c r="K204" s="849">
        <v>9</v>
      </c>
      <c r="L204" s="849">
        <v>2394</v>
      </c>
      <c r="M204" s="832">
        <v>1</v>
      </c>
      <c r="N204" s="832">
        <v>266</v>
      </c>
      <c r="O204" s="849">
        <v>20</v>
      </c>
      <c r="P204" s="849">
        <v>5340</v>
      </c>
      <c r="Q204" s="837">
        <v>2.2305764411027571</v>
      </c>
      <c r="R204" s="850">
        <v>267</v>
      </c>
    </row>
    <row r="205" spans="1:18" ht="14.4" customHeight="1" x14ac:dyDescent="0.3">
      <c r="A205" s="831" t="s">
        <v>3840</v>
      </c>
      <c r="B205" s="832" t="s">
        <v>3841</v>
      </c>
      <c r="C205" s="832" t="s">
        <v>605</v>
      </c>
      <c r="D205" s="832" t="s">
        <v>3605</v>
      </c>
      <c r="E205" s="832" t="s">
        <v>3852</v>
      </c>
      <c r="F205" s="832" t="s">
        <v>3853</v>
      </c>
      <c r="G205" s="849"/>
      <c r="H205" s="849"/>
      <c r="I205" s="832"/>
      <c r="J205" s="832"/>
      <c r="K205" s="849">
        <v>1</v>
      </c>
      <c r="L205" s="849">
        <v>802</v>
      </c>
      <c r="M205" s="832">
        <v>1</v>
      </c>
      <c r="N205" s="832">
        <v>802</v>
      </c>
      <c r="O205" s="849"/>
      <c r="P205" s="849"/>
      <c r="Q205" s="837"/>
      <c r="R205" s="850"/>
    </row>
    <row r="206" spans="1:18" ht="14.4" customHeight="1" x14ac:dyDescent="0.3">
      <c r="A206" s="831" t="s">
        <v>3840</v>
      </c>
      <c r="B206" s="832" t="s">
        <v>3841</v>
      </c>
      <c r="C206" s="832" t="s">
        <v>605</v>
      </c>
      <c r="D206" s="832" t="s">
        <v>3605</v>
      </c>
      <c r="E206" s="832" t="s">
        <v>3854</v>
      </c>
      <c r="F206" s="832" t="s">
        <v>3855</v>
      </c>
      <c r="G206" s="849">
        <v>14</v>
      </c>
      <c r="H206" s="849">
        <v>7966</v>
      </c>
      <c r="I206" s="832">
        <v>0.93333333333333335</v>
      </c>
      <c r="J206" s="832">
        <v>569</v>
      </c>
      <c r="K206" s="849">
        <v>15</v>
      </c>
      <c r="L206" s="849">
        <v>8535</v>
      </c>
      <c r="M206" s="832">
        <v>1</v>
      </c>
      <c r="N206" s="832">
        <v>569</v>
      </c>
      <c r="O206" s="849">
        <v>28</v>
      </c>
      <c r="P206" s="849">
        <v>15988</v>
      </c>
      <c r="Q206" s="837">
        <v>1.8732278851786761</v>
      </c>
      <c r="R206" s="850">
        <v>571</v>
      </c>
    </row>
    <row r="207" spans="1:18" ht="14.4" customHeight="1" x14ac:dyDescent="0.3">
      <c r="A207" s="831" t="s">
        <v>3840</v>
      </c>
      <c r="B207" s="832" t="s">
        <v>3841</v>
      </c>
      <c r="C207" s="832" t="s">
        <v>605</v>
      </c>
      <c r="D207" s="832" t="s">
        <v>3605</v>
      </c>
      <c r="E207" s="832" t="s">
        <v>3856</v>
      </c>
      <c r="F207" s="832" t="s">
        <v>3857</v>
      </c>
      <c r="G207" s="849">
        <v>3</v>
      </c>
      <c r="H207" s="849">
        <v>16794</v>
      </c>
      <c r="I207" s="832"/>
      <c r="J207" s="832">
        <v>5598</v>
      </c>
      <c r="K207" s="849"/>
      <c r="L207" s="849"/>
      <c r="M207" s="832"/>
      <c r="N207" s="832"/>
      <c r="O207" s="849"/>
      <c r="P207" s="849"/>
      <c r="Q207" s="837"/>
      <c r="R207" s="850"/>
    </row>
    <row r="208" spans="1:18" ht="14.4" customHeight="1" x14ac:dyDescent="0.3">
      <c r="A208" s="831" t="s">
        <v>3840</v>
      </c>
      <c r="B208" s="832" t="s">
        <v>3841</v>
      </c>
      <c r="C208" s="832" t="s">
        <v>605</v>
      </c>
      <c r="D208" s="832" t="s">
        <v>3605</v>
      </c>
      <c r="E208" s="832" t="s">
        <v>3858</v>
      </c>
      <c r="F208" s="832" t="s">
        <v>3859</v>
      </c>
      <c r="G208" s="849">
        <v>4</v>
      </c>
      <c r="H208" s="849">
        <v>1944</v>
      </c>
      <c r="I208" s="832">
        <v>3.9917864476386038</v>
      </c>
      <c r="J208" s="832">
        <v>486</v>
      </c>
      <c r="K208" s="849">
        <v>1</v>
      </c>
      <c r="L208" s="849">
        <v>487</v>
      </c>
      <c r="M208" s="832">
        <v>1</v>
      </c>
      <c r="N208" s="832">
        <v>487</v>
      </c>
      <c r="O208" s="849">
        <v>5</v>
      </c>
      <c r="P208" s="849">
        <v>2440</v>
      </c>
      <c r="Q208" s="837">
        <v>5.0102669404517455</v>
      </c>
      <c r="R208" s="850">
        <v>488</v>
      </c>
    </row>
    <row r="209" spans="1:18" ht="14.4" customHeight="1" thickBot="1" x14ac:dyDescent="0.35">
      <c r="A209" s="839" t="s">
        <v>3840</v>
      </c>
      <c r="B209" s="840" t="s">
        <v>3841</v>
      </c>
      <c r="C209" s="840" t="s">
        <v>605</v>
      </c>
      <c r="D209" s="840" t="s">
        <v>3605</v>
      </c>
      <c r="E209" s="840" t="s">
        <v>3860</v>
      </c>
      <c r="F209" s="840" t="s">
        <v>3861</v>
      </c>
      <c r="G209" s="851">
        <v>2</v>
      </c>
      <c r="H209" s="851">
        <v>746</v>
      </c>
      <c r="I209" s="840"/>
      <c r="J209" s="840">
        <v>373</v>
      </c>
      <c r="K209" s="851"/>
      <c r="L209" s="851"/>
      <c r="M209" s="840"/>
      <c r="N209" s="840"/>
      <c r="O209" s="851"/>
      <c r="P209" s="851"/>
      <c r="Q209" s="845"/>
      <c r="R20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3863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22307.269999999997</v>
      </c>
      <c r="I3" s="208">
        <f t="shared" si="0"/>
        <v>5276077.660000002</v>
      </c>
      <c r="J3" s="78"/>
      <c r="K3" s="78"/>
      <c r="L3" s="208">
        <f t="shared" si="0"/>
        <v>22406.489999999998</v>
      </c>
      <c r="M3" s="208">
        <f t="shared" si="0"/>
        <v>5363922.3299999991</v>
      </c>
      <c r="N3" s="78"/>
      <c r="O3" s="78"/>
      <c r="P3" s="208">
        <f t="shared" si="0"/>
        <v>22913.399999999987</v>
      </c>
      <c r="Q3" s="208">
        <f t="shared" si="0"/>
        <v>5824771.4700000044</v>
      </c>
      <c r="R3" s="79">
        <f>IF(M3=0,0,Q3/M3)</f>
        <v>1.0859164454008798</v>
      </c>
      <c r="S3" s="209">
        <f>IF(P3=0,0,Q3/P3)</f>
        <v>254.20808217025879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3601</v>
      </c>
      <c r="C6" s="825" t="s">
        <v>3005</v>
      </c>
      <c r="D6" s="825" t="s">
        <v>1269</v>
      </c>
      <c r="E6" s="825" t="s">
        <v>3602</v>
      </c>
      <c r="F6" s="825" t="s">
        <v>3603</v>
      </c>
      <c r="G6" s="825" t="s">
        <v>3604</v>
      </c>
      <c r="H6" s="225"/>
      <c r="I6" s="225"/>
      <c r="J6" s="825"/>
      <c r="K6" s="825"/>
      <c r="L6" s="225">
        <v>1</v>
      </c>
      <c r="M6" s="225">
        <v>2170.0300000000002</v>
      </c>
      <c r="N6" s="825">
        <v>1</v>
      </c>
      <c r="O6" s="825">
        <v>2170.0300000000002</v>
      </c>
      <c r="P6" s="225"/>
      <c r="Q6" s="225"/>
      <c r="R6" s="830"/>
      <c r="S6" s="848"/>
    </row>
    <row r="7" spans="1:19" ht="14.4" customHeight="1" x14ac:dyDescent="0.3">
      <c r="A7" s="831"/>
      <c r="B7" s="832" t="s">
        <v>3601</v>
      </c>
      <c r="C7" s="832" t="s">
        <v>3005</v>
      </c>
      <c r="D7" s="832" t="s">
        <v>1269</v>
      </c>
      <c r="E7" s="832" t="s">
        <v>3605</v>
      </c>
      <c r="F7" s="832" t="s">
        <v>3606</v>
      </c>
      <c r="G7" s="832" t="s">
        <v>3607</v>
      </c>
      <c r="H7" s="849">
        <v>1</v>
      </c>
      <c r="I7" s="849">
        <v>251</v>
      </c>
      <c r="J7" s="832"/>
      <c r="K7" s="832">
        <v>251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3601</v>
      </c>
      <c r="C8" s="832" t="s">
        <v>3005</v>
      </c>
      <c r="D8" s="832" t="s">
        <v>1269</v>
      </c>
      <c r="E8" s="832" t="s">
        <v>3605</v>
      </c>
      <c r="F8" s="832" t="s">
        <v>3614</v>
      </c>
      <c r="G8" s="832" t="s">
        <v>3615</v>
      </c>
      <c r="H8" s="849"/>
      <c r="I8" s="849"/>
      <c r="J8" s="832"/>
      <c r="K8" s="832"/>
      <c r="L8" s="849">
        <v>1</v>
      </c>
      <c r="M8" s="849">
        <v>593</v>
      </c>
      <c r="N8" s="832">
        <v>1</v>
      </c>
      <c r="O8" s="832">
        <v>593</v>
      </c>
      <c r="P8" s="849"/>
      <c r="Q8" s="849"/>
      <c r="R8" s="837"/>
      <c r="S8" s="850"/>
    </row>
    <row r="9" spans="1:19" ht="14.4" customHeight="1" x14ac:dyDescent="0.3">
      <c r="A9" s="831"/>
      <c r="B9" s="832" t="s">
        <v>3601</v>
      </c>
      <c r="C9" s="832" t="s">
        <v>3005</v>
      </c>
      <c r="D9" s="832" t="s">
        <v>1269</v>
      </c>
      <c r="E9" s="832" t="s">
        <v>3605</v>
      </c>
      <c r="F9" s="832" t="s">
        <v>3616</v>
      </c>
      <c r="G9" s="832" t="s">
        <v>3617</v>
      </c>
      <c r="H9" s="849"/>
      <c r="I9" s="849"/>
      <c r="J9" s="832"/>
      <c r="K9" s="832"/>
      <c r="L9" s="849">
        <v>1</v>
      </c>
      <c r="M9" s="849">
        <v>768</v>
      </c>
      <c r="N9" s="832">
        <v>1</v>
      </c>
      <c r="O9" s="832">
        <v>768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3601</v>
      </c>
      <c r="C10" s="832" t="s">
        <v>3005</v>
      </c>
      <c r="D10" s="832" t="s">
        <v>1269</v>
      </c>
      <c r="E10" s="832" t="s">
        <v>3605</v>
      </c>
      <c r="F10" s="832" t="s">
        <v>3618</v>
      </c>
      <c r="G10" s="832" t="s">
        <v>3619</v>
      </c>
      <c r="H10" s="849">
        <v>1</v>
      </c>
      <c r="I10" s="849">
        <v>1337</v>
      </c>
      <c r="J10" s="832"/>
      <c r="K10" s="832">
        <v>1337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3601</v>
      </c>
      <c r="C11" s="832" t="s">
        <v>3005</v>
      </c>
      <c r="D11" s="832" t="s">
        <v>1291</v>
      </c>
      <c r="E11" s="832" t="s">
        <v>3605</v>
      </c>
      <c r="F11" s="832" t="s">
        <v>3606</v>
      </c>
      <c r="G11" s="832" t="s">
        <v>3607</v>
      </c>
      <c r="H11" s="849">
        <v>32</v>
      </c>
      <c r="I11" s="849">
        <v>8032</v>
      </c>
      <c r="J11" s="832"/>
      <c r="K11" s="832">
        <v>251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3601</v>
      </c>
      <c r="C12" s="832" t="s">
        <v>3005</v>
      </c>
      <c r="D12" s="832" t="s">
        <v>1291</v>
      </c>
      <c r="E12" s="832" t="s">
        <v>3605</v>
      </c>
      <c r="F12" s="832" t="s">
        <v>3608</v>
      </c>
      <c r="G12" s="832" t="s">
        <v>3609</v>
      </c>
      <c r="H12" s="849">
        <v>2</v>
      </c>
      <c r="I12" s="849">
        <v>396</v>
      </c>
      <c r="J12" s="832"/>
      <c r="K12" s="832">
        <v>198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3601</v>
      </c>
      <c r="C13" s="832" t="s">
        <v>3005</v>
      </c>
      <c r="D13" s="832" t="s">
        <v>1291</v>
      </c>
      <c r="E13" s="832" t="s">
        <v>3605</v>
      </c>
      <c r="F13" s="832" t="s">
        <v>3612</v>
      </c>
      <c r="G13" s="832" t="s">
        <v>3613</v>
      </c>
      <c r="H13" s="849">
        <v>1</v>
      </c>
      <c r="I13" s="849">
        <v>868</v>
      </c>
      <c r="J13" s="832"/>
      <c r="K13" s="832">
        <v>868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3601</v>
      </c>
      <c r="C14" s="832" t="s">
        <v>3005</v>
      </c>
      <c r="D14" s="832" t="s">
        <v>1291</v>
      </c>
      <c r="E14" s="832" t="s">
        <v>3605</v>
      </c>
      <c r="F14" s="832" t="s">
        <v>3614</v>
      </c>
      <c r="G14" s="832" t="s">
        <v>3615</v>
      </c>
      <c r="H14" s="849">
        <v>15</v>
      </c>
      <c r="I14" s="849">
        <v>8880</v>
      </c>
      <c r="J14" s="832"/>
      <c r="K14" s="832">
        <v>592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3601</v>
      </c>
      <c r="C15" s="832" t="s">
        <v>3005</v>
      </c>
      <c r="D15" s="832" t="s">
        <v>1291</v>
      </c>
      <c r="E15" s="832" t="s">
        <v>3605</v>
      </c>
      <c r="F15" s="832" t="s">
        <v>3618</v>
      </c>
      <c r="G15" s="832" t="s">
        <v>3619</v>
      </c>
      <c r="H15" s="849">
        <v>25</v>
      </c>
      <c r="I15" s="849">
        <v>33425</v>
      </c>
      <c r="J15" s="832"/>
      <c r="K15" s="832">
        <v>1337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3601</v>
      </c>
      <c r="C16" s="832" t="s">
        <v>3005</v>
      </c>
      <c r="D16" s="832" t="s">
        <v>1291</v>
      </c>
      <c r="E16" s="832" t="s">
        <v>3605</v>
      </c>
      <c r="F16" s="832" t="s">
        <v>3620</v>
      </c>
      <c r="G16" s="832" t="s">
        <v>3621</v>
      </c>
      <c r="H16" s="849">
        <v>2</v>
      </c>
      <c r="I16" s="849">
        <v>724</v>
      </c>
      <c r="J16" s="832"/>
      <c r="K16" s="832">
        <v>362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3601</v>
      </c>
      <c r="C17" s="832" t="s">
        <v>3005</v>
      </c>
      <c r="D17" s="832" t="s">
        <v>1281</v>
      </c>
      <c r="E17" s="832" t="s">
        <v>3605</v>
      </c>
      <c r="F17" s="832" t="s">
        <v>3606</v>
      </c>
      <c r="G17" s="832" t="s">
        <v>3607</v>
      </c>
      <c r="H17" s="849"/>
      <c r="I17" s="849"/>
      <c r="J17" s="832"/>
      <c r="K17" s="832"/>
      <c r="L17" s="849"/>
      <c r="M17" s="849"/>
      <c r="N17" s="832"/>
      <c r="O17" s="832"/>
      <c r="P17" s="849">
        <v>18</v>
      </c>
      <c r="Q17" s="849">
        <v>4572</v>
      </c>
      <c r="R17" s="837"/>
      <c r="S17" s="850">
        <v>254</v>
      </c>
    </row>
    <row r="18" spans="1:19" ht="14.4" customHeight="1" x14ac:dyDescent="0.3">
      <c r="A18" s="831"/>
      <c r="B18" s="832" t="s">
        <v>3601</v>
      </c>
      <c r="C18" s="832" t="s">
        <v>3005</v>
      </c>
      <c r="D18" s="832" t="s">
        <v>1281</v>
      </c>
      <c r="E18" s="832" t="s">
        <v>3605</v>
      </c>
      <c r="F18" s="832" t="s">
        <v>3610</v>
      </c>
      <c r="G18" s="832" t="s">
        <v>3611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33.33</v>
      </c>
      <c r="R18" s="837"/>
      <c r="S18" s="850">
        <v>33.33</v>
      </c>
    </row>
    <row r="19" spans="1:19" ht="14.4" customHeight="1" x14ac:dyDescent="0.3">
      <c r="A19" s="831"/>
      <c r="B19" s="832" t="s">
        <v>3601</v>
      </c>
      <c r="C19" s="832" t="s">
        <v>3005</v>
      </c>
      <c r="D19" s="832" t="s">
        <v>1281</v>
      </c>
      <c r="E19" s="832" t="s">
        <v>3605</v>
      </c>
      <c r="F19" s="832" t="s">
        <v>3614</v>
      </c>
      <c r="G19" s="832" t="s">
        <v>3615</v>
      </c>
      <c r="H19" s="849"/>
      <c r="I19" s="849"/>
      <c r="J19" s="832"/>
      <c r="K19" s="832"/>
      <c r="L19" s="849"/>
      <c r="M19" s="849"/>
      <c r="N19" s="832"/>
      <c r="O19" s="832"/>
      <c r="P19" s="849">
        <v>9</v>
      </c>
      <c r="Q19" s="849">
        <v>5355</v>
      </c>
      <c r="R19" s="837"/>
      <c r="S19" s="850">
        <v>595</v>
      </c>
    </row>
    <row r="20" spans="1:19" ht="14.4" customHeight="1" x14ac:dyDescent="0.3">
      <c r="A20" s="831"/>
      <c r="B20" s="832" t="s">
        <v>3601</v>
      </c>
      <c r="C20" s="832" t="s">
        <v>3005</v>
      </c>
      <c r="D20" s="832" t="s">
        <v>1281</v>
      </c>
      <c r="E20" s="832" t="s">
        <v>3605</v>
      </c>
      <c r="F20" s="832" t="s">
        <v>3618</v>
      </c>
      <c r="G20" s="832" t="s">
        <v>3619</v>
      </c>
      <c r="H20" s="849"/>
      <c r="I20" s="849"/>
      <c r="J20" s="832"/>
      <c r="K20" s="832"/>
      <c r="L20" s="849"/>
      <c r="M20" s="849"/>
      <c r="N20" s="832"/>
      <c r="O20" s="832"/>
      <c r="P20" s="849">
        <v>10</v>
      </c>
      <c r="Q20" s="849">
        <v>13440</v>
      </c>
      <c r="R20" s="837"/>
      <c r="S20" s="850">
        <v>1344</v>
      </c>
    </row>
    <row r="21" spans="1:19" ht="14.4" customHeight="1" x14ac:dyDescent="0.3">
      <c r="A21" s="831"/>
      <c r="B21" s="832" t="s">
        <v>3601</v>
      </c>
      <c r="C21" s="832" t="s">
        <v>3005</v>
      </c>
      <c r="D21" s="832" t="s">
        <v>1281</v>
      </c>
      <c r="E21" s="832" t="s">
        <v>3605</v>
      </c>
      <c r="F21" s="832" t="s">
        <v>3620</v>
      </c>
      <c r="G21" s="832" t="s">
        <v>3621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364</v>
      </c>
      <c r="R21" s="837"/>
      <c r="S21" s="850">
        <v>364</v>
      </c>
    </row>
    <row r="22" spans="1:19" ht="14.4" customHeight="1" x14ac:dyDescent="0.3">
      <c r="A22" s="831" t="s">
        <v>3622</v>
      </c>
      <c r="B22" s="832" t="s">
        <v>3623</v>
      </c>
      <c r="C22" s="832" t="s">
        <v>605</v>
      </c>
      <c r="D22" s="832" t="s">
        <v>3593</v>
      </c>
      <c r="E22" s="832" t="s">
        <v>3624</v>
      </c>
      <c r="F22" s="832" t="s">
        <v>3629</v>
      </c>
      <c r="G22" s="832" t="s">
        <v>3628</v>
      </c>
      <c r="H22" s="849"/>
      <c r="I22" s="849"/>
      <c r="J22" s="832"/>
      <c r="K22" s="832"/>
      <c r="L22" s="849">
        <v>1</v>
      </c>
      <c r="M22" s="849">
        <v>4742.3999999999996</v>
      </c>
      <c r="N22" s="832">
        <v>1</v>
      </c>
      <c r="O22" s="832">
        <v>4742.3999999999996</v>
      </c>
      <c r="P22" s="849"/>
      <c r="Q22" s="849"/>
      <c r="R22" s="837"/>
      <c r="S22" s="850"/>
    </row>
    <row r="23" spans="1:19" ht="14.4" customHeight="1" x14ac:dyDescent="0.3">
      <c r="A23" s="831" t="s">
        <v>3622</v>
      </c>
      <c r="B23" s="832" t="s">
        <v>3623</v>
      </c>
      <c r="C23" s="832" t="s">
        <v>605</v>
      </c>
      <c r="D23" s="832" t="s">
        <v>3593</v>
      </c>
      <c r="E23" s="832" t="s">
        <v>3624</v>
      </c>
      <c r="F23" s="832" t="s">
        <v>3633</v>
      </c>
      <c r="G23" s="832" t="s">
        <v>3634</v>
      </c>
      <c r="H23" s="849"/>
      <c r="I23" s="849"/>
      <c r="J23" s="832"/>
      <c r="K23" s="832"/>
      <c r="L23" s="849">
        <v>0.02</v>
      </c>
      <c r="M23" s="849">
        <v>7.75</v>
      </c>
      <c r="N23" s="832">
        <v>1</v>
      </c>
      <c r="O23" s="832">
        <v>387.5</v>
      </c>
      <c r="P23" s="849"/>
      <c r="Q23" s="849"/>
      <c r="R23" s="837"/>
      <c r="S23" s="850"/>
    </row>
    <row r="24" spans="1:19" ht="14.4" customHeight="1" x14ac:dyDescent="0.3">
      <c r="A24" s="831" t="s">
        <v>3622</v>
      </c>
      <c r="B24" s="832" t="s">
        <v>3623</v>
      </c>
      <c r="C24" s="832" t="s">
        <v>605</v>
      </c>
      <c r="D24" s="832" t="s">
        <v>3593</v>
      </c>
      <c r="E24" s="832" t="s">
        <v>3624</v>
      </c>
      <c r="F24" s="832" t="s">
        <v>3635</v>
      </c>
      <c r="G24" s="832" t="s">
        <v>626</v>
      </c>
      <c r="H24" s="849"/>
      <c r="I24" s="849"/>
      <c r="J24" s="832"/>
      <c r="K24" s="832"/>
      <c r="L24" s="849"/>
      <c r="M24" s="849"/>
      <c r="N24" s="832"/>
      <c r="O24" s="832"/>
      <c r="P24" s="849">
        <v>0.1</v>
      </c>
      <c r="Q24" s="849">
        <v>4.71</v>
      </c>
      <c r="R24" s="837"/>
      <c r="S24" s="850">
        <v>47.099999999999994</v>
      </c>
    </row>
    <row r="25" spans="1:19" ht="14.4" customHeight="1" x14ac:dyDescent="0.3">
      <c r="A25" s="831" t="s">
        <v>3622</v>
      </c>
      <c r="B25" s="832" t="s">
        <v>3623</v>
      </c>
      <c r="C25" s="832" t="s">
        <v>605</v>
      </c>
      <c r="D25" s="832" t="s">
        <v>3593</v>
      </c>
      <c r="E25" s="832" t="s">
        <v>3624</v>
      </c>
      <c r="F25" s="832" t="s">
        <v>3636</v>
      </c>
      <c r="G25" s="832" t="s">
        <v>3637</v>
      </c>
      <c r="H25" s="849">
        <v>0.30000000000000004</v>
      </c>
      <c r="I25" s="849">
        <v>1364.28</v>
      </c>
      <c r="J25" s="832">
        <v>1.5</v>
      </c>
      <c r="K25" s="832">
        <v>4547.5999999999995</v>
      </c>
      <c r="L25" s="849">
        <v>0.2</v>
      </c>
      <c r="M25" s="849">
        <v>909.52</v>
      </c>
      <c r="N25" s="832">
        <v>1</v>
      </c>
      <c r="O25" s="832">
        <v>4547.5999999999995</v>
      </c>
      <c r="P25" s="849"/>
      <c r="Q25" s="849"/>
      <c r="R25" s="837"/>
      <c r="S25" s="850"/>
    </row>
    <row r="26" spans="1:19" ht="14.4" customHeight="1" x14ac:dyDescent="0.3">
      <c r="A26" s="831" t="s">
        <v>3622</v>
      </c>
      <c r="B26" s="832" t="s">
        <v>3623</v>
      </c>
      <c r="C26" s="832" t="s">
        <v>605</v>
      </c>
      <c r="D26" s="832" t="s">
        <v>3593</v>
      </c>
      <c r="E26" s="832" t="s">
        <v>3624</v>
      </c>
      <c r="F26" s="832" t="s">
        <v>3642</v>
      </c>
      <c r="G26" s="832" t="s">
        <v>3643</v>
      </c>
      <c r="H26" s="849">
        <v>5</v>
      </c>
      <c r="I26" s="849">
        <v>33558.1</v>
      </c>
      <c r="J26" s="832">
        <v>1.25</v>
      </c>
      <c r="K26" s="832">
        <v>6711.62</v>
      </c>
      <c r="L26" s="849">
        <v>4</v>
      </c>
      <c r="M26" s="849">
        <v>26846.48</v>
      </c>
      <c r="N26" s="832">
        <v>1</v>
      </c>
      <c r="O26" s="832">
        <v>6711.62</v>
      </c>
      <c r="P26" s="849">
        <v>4</v>
      </c>
      <c r="Q26" s="849">
        <v>26826.400000000001</v>
      </c>
      <c r="R26" s="837">
        <v>0.99925204347087593</v>
      </c>
      <c r="S26" s="850">
        <v>6706.6</v>
      </c>
    </row>
    <row r="27" spans="1:19" ht="14.4" customHeight="1" x14ac:dyDescent="0.3">
      <c r="A27" s="831" t="s">
        <v>3622</v>
      </c>
      <c r="B27" s="832" t="s">
        <v>3623</v>
      </c>
      <c r="C27" s="832" t="s">
        <v>605</v>
      </c>
      <c r="D27" s="832" t="s">
        <v>3593</v>
      </c>
      <c r="E27" s="832" t="s">
        <v>3624</v>
      </c>
      <c r="F27" s="832" t="s">
        <v>3648</v>
      </c>
      <c r="G27" s="832" t="s">
        <v>3649</v>
      </c>
      <c r="H27" s="849">
        <v>10</v>
      </c>
      <c r="I27" s="849">
        <v>37998.800000000003</v>
      </c>
      <c r="J27" s="832">
        <v>2</v>
      </c>
      <c r="K27" s="832">
        <v>3799.88</v>
      </c>
      <c r="L27" s="849">
        <v>5</v>
      </c>
      <c r="M27" s="849">
        <v>18999.400000000001</v>
      </c>
      <c r="N27" s="832">
        <v>1</v>
      </c>
      <c r="O27" s="832">
        <v>3799.88</v>
      </c>
      <c r="P27" s="849">
        <v>8</v>
      </c>
      <c r="Q27" s="849">
        <v>25929.46</v>
      </c>
      <c r="R27" s="837">
        <v>1.3647515184690042</v>
      </c>
      <c r="S27" s="850">
        <v>3241.1824999999999</v>
      </c>
    </row>
    <row r="28" spans="1:19" ht="14.4" customHeight="1" x14ac:dyDescent="0.3">
      <c r="A28" s="831" t="s">
        <v>3622</v>
      </c>
      <c r="B28" s="832" t="s">
        <v>3623</v>
      </c>
      <c r="C28" s="832" t="s">
        <v>605</v>
      </c>
      <c r="D28" s="832" t="s">
        <v>3593</v>
      </c>
      <c r="E28" s="832" t="s">
        <v>3624</v>
      </c>
      <c r="F28" s="832" t="s">
        <v>3657</v>
      </c>
      <c r="G28" s="832" t="s">
        <v>3628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8174.58</v>
      </c>
      <c r="R28" s="837"/>
      <c r="S28" s="850">
        <v>4087.29</v>
      </c>
    </row>
    <row r="29" spans="1:19" ht="14.4" customHeight="1" x14ac:dyDescent="0.3">
      <c r="A29" s="831" t="s">
        <v>3622</v>
      </c>
      <c r="B29" s="832" t="s">
        <v>3623</v>
      </c>
      <c r="C29" s="832" t="s">
        <v>605</v>
      </c>
      <c r="D29" s="832" t="s">
        <v>3593</v>
      </c>
      <c r="E29" s="832" t="s">
        <v>3624</v>
      </c>
      <c r="F29" s="832" t="s">
        <v>3661</v>
      </c>
      <c r="G29" s="832" t="s">
        <v>3637</v>
      </c>
      <c r="H29" s="849"/>
      <c r="I29" s="849"/>
      <c r="J29" s="832"/>
      <c r="K29" s="832"/>
      <c r="L29" s="849"/>
      <c r="M29" s="849"/>
      <c r="N29" s="832"/>
      <c r="O29" s="832"/>
      <c r="P29" s="849">
        <v>0.1</v>
      </c>
      <c r="Q29" s="849">
        <v>163.95</v>
      </c>
      <c r="R29" s="837"/>
      <c r="S29" s="850">
        <v>1639.4999999999998</v>
      </c>
    </row>
    <row r="30" spans="1:19" ht="14.4" customHeight="1" x14ac:dyDescent="0.3">
      <c r="A30" s="831" t="s">
        <v>3622</v>
      </c>
      <c r="B30" s="832" t="s">
        <v>3623</v>
      </c>
      <c r="C30" s="832" t="s">
        <v>605</v>
      </c>
      <c r="D30" s="832" t="s">
        <v>3593</v>
      </c>
      <c r="E30" s="832" t="s">
        <v>3602</v>
      </c>
      <c r="F30" s="832" t="s">
        <v>3666</v>
      </c>
      <c r="G30" s="832" t="s">
        <v>3667</v>
      </c>
      <c r="H30" s="849">
        <v>3</v>
      </c>
      <c r="I30" s="849">
        <v>7875.33</v>
      </c>
      <c r="J30" s="832"/>
      <c r="K30" s="832">
        <v>2625.11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3622</v>
      </c>
      <c r="B31" s="832" t="s">
        <v>3623</v>
      </c>
      <c r="C31" s="832" t="s">
        <v>605</v>
      </c>
      <c r="D31" s="832" t="s">
        <v>3593</v>
      </c>
      <c r="E31" s="832" t="s">
        <v>3602</v>
      </c>
      <c r="F31" s="832" t="s">
        <v>3676</v>
      </c>
      <c r="G31" s="832" t="s">
        <v>3677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408.74</v>
      </c>
      <c r="R31" s="837"/>
      <c r="S31" s="850">
        <v>408.74</v>
      </c>
    </row>
    <row r="32" spans="1:19" ht="14.4" customHeight="1" x14ac:dyDescent="0.3">
      <c r="A32" s="831" t="s">
        <v>3622</v>
      </c>
      <c r="B32" s="832" t="s">
        <v>3623</v>
      </c>
      <c r="C32" s="832" t="s">
        <v>605</v>
      </c>
      <c r="D32" s="832" t="s">
        <v>3593</v>
      </c>
      <c r="E32" s="832" t="s">
        <v>3602</v>
      </c>
      <c r="F32" s="832" t="s">
        <v>3603</v>
      </c>
      <c r="G32" s="832" t="s">
        <v>3604</v>
      </c>
      <c r="H32" s="849">
        <v>1</v>
      </c>
      <c r="I32" s="849">
        <v>2436</v>
      </c>
      <c r="J32" s="832"/>
      <c r="K32" s="832">
        <v>2436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3622</v>
      </c>
      <c r="B33" s="832" t="s">
        <v>3623</v>
      </c>
      <c r="C33" s="832" t="s">
        <v>605</v>
      </c>
      <c r="D33" s="832" t="s">
        <v>3593</v>
      </c>
      <c r="E33" s="832" t="s">
        <v>3602</v>
      </c>
      <c r="F33" s="832" t="s">
        <v>3690</v>
      </c>
      <c r="G33" s="832" t="s">
        <v>3691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1400</v>
      </c>
      <c r="R33" s="837"/>
      <c r="S33" s="850">
        <v>1400</v>
      </c>
    </row>
    <row r="34" spans="1:19" ht="14.4" customHeight="1" x14ac:dyDescent="0.3">
      <c r="A34" s="831" t="s">
        <v>3622</v>
      </c>
      <c r="B34" s="832" t="s">
        <v>3623</v>
      </c>
      <c r="C34" s="832" t="s">
        <v>605</v>
      </c>
      <c r="D34" s="832" t="s">
        <v>3593</v>
      </c>
      <c r="E34" s="832" t="s">
        <v>3602</v>
      </c>
      <c r="F34" s="832" t="s">
        <v>3704</v>
      </c>
      <c r="G34" s="832" t="s">
        <v>3705</v>
      </c>
      <c r="H34" s="849">
        <v>1</v>
      </c>
      <c r="I34" s="849">
        <v>2200</v>
      </c>
      <c r="J34" s="832"/>
      <c r="K34" s="832">
        <v>2200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3622</v>
      </c>
      <c r="B35" s="832" t="s">
        <v>3623</v>
      </c>
      <c r="C35" s="832" t="s">
        <v>605</v>
      </c>
      <c r="D35" s="832" t="s">
        <v>3593</v>
      </c>
      <c r="E35" s="832" t="s">
        <v>3602</v>
      </c>
      <c r="F35" s="832" t="s">
        <v>3706</v>
      </c>
      <c r="G35" s="832" t="s">
        <v>3707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1075.98</v>
      </c>
      <c r="R35" s="837"/>
      <c r="S35" s="850">
        <v>1075.98</v>
      </c>
    </row>
    <row r="36" spans="1:19" ht="14.4" customHeight="1" x14ac:dyDescent="0.3">
      <c r="A36" s="831" t="s">
        <v>3622</v>
      </c>
      <c r="B36" s="832" t="s">
        <v>3623</v>
      </c>
      <c r="C36" s="832" t="s">
        <v>605</v>
      </c>
      <c r="D36" s="832" t="s">
        <v>3593</v>
      </c>
      <c r="E36" s="832" t="s">
        <v>3602</v>
      </c>
      <c r="F36" s="832" t="s">
        <v>3714</v>
      </c>
      <c r="G36" s="832" t="s">
        <v>3715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642</v>
      </c>
      <c r="R36" s="837"/>
      <c r="S36" s="850">
        <v>642</v>
      </c>
    </row>
    <row r="37" spans="1:19" ht="14.4" customHeight="1" x14ac:dyDescent="0.3">
      <c r="A37" s="831" t="s">
        <v>3622</v>
      </c>
      <c r="B37" s="832" t="s">
        <v>3623</v>
      </c>
      <c r="C37" s="832" t="s">
        <v>605</v>
      </c>
      <c r="D37" s="832" t="s">
        <v>3593</v>
      </c>
      <c r="E37" s="832" t="s">
        <v>3605</v>
      </c>
      <c r="F37" s="832" t="s">
        <v>3720</v>
      </c>
      <c r="G37" s="832" t="s">
        <v>3721</v>
      </c>
      <c r="H37" s="849">
        <v>1</v>
      </c>
      <c r="I37" s="849">
        <v>205</v>
      </c>
      <c r="J37" s="832">
        <v>0.49757281553398058</v>
      </c>
      <c r="K37" s="832">
        <v>205</v>
      </c>
      <c r="L37" s="849">
        <v>2</v>
      </c>
      <c r="M37" s="849">
        <v>412</v>
      </c>
      <c r="N37" s="832">
        <v>1</v>
      </c>
      <c r="O37" s="832">
        <v>206</v>
      </c>
      <c r="P37" s="849">
        <v>2</v>
      </c>
      <c r="Q37" s="849">
        <v>414</v>
      </c>
      <c r="R37" s="837">
        <v>1.0048543689320388</v>
      </c>
      <c r="S37" s="850">
        <v>207</v>
      </c>
    </row>
    <row r="38" spans="1:19" ht="14.4" customHeight="1" x14ac:dyDescent="0.3">
      <c r="A38" s="831" t="s">
        <v>3622</v>
      </c>
      <c r="B38" s="832" t="s">
        <v>3623</v>
      </c>
      <c r="C38" s="832" t="s">
        <v>605</v>
      </c>
      <c r="D38" s="832" t="s">
        <v>3593</v>
      </c>
      <c r="E38" s="832" t="s">
        <v>3605</v>
      </c>
      <c r="F38" s="832" t="s">
        <v>3722</v>
      </c>
      <c r="G38" s="832" t="s">
        <v>3723</v>
      </c>
      <c r="H38" s="849">
        <v>15</v>
      </c>
      <c r="I38" s="849">
        <v>1170</v>
      </c>
      <c r="J38" s="832">
        <v>15</v>
      </c>
      <c r="K38" s="832">
        <v>78</v>
      </c>
      <c r="L38" s="849">
        <v>1</v>
      </c>
      <c r="M38" s="849">
        <v>78</v>
      </c>
      <c r="N38" s="832">
        <v>1</v>
      </c>
      <c r="O38" s="832">
        <v>78</v>
      </c>
      <c r="P38" s="849">
        <v>1</v>
      </c>
      <c r="Q38" s="849">
        <v>79</v>
      </c>
      <c r="R38" s="837">
        <v>1.0128205128205128</v>
      </c>
      <c r="S38" s="850">
        <v>79</v>
      </c>
    </row>
    <row r="39" spans="1:19" ht="14.4" customHeight="1" x14ac:dyDescent="0.3">
      <c r="A39" s="831" t="s">
        <v>3622</v>
      </c>
      <c r="B39" s="832" t="s">
        <v>3623</v>
      </c>
      <c r="C39" s="832" t="s">
        <v>605</v>
      </c>
      <c r="D39" s="832" t="s">
        <v>3593</v>
      </c>
      <c r="E39" s="832" t="s">
        <v>3605</v>
      </c>
      <c r="F39" s="832" t="s">
        <v>3730</v>
      </c>
      <c r="G39" s="832" t="s">
        <v>3731</v>
      </c>
      <c r="H39" s="849">
        <v>244</v>
      </c>
      <c r="I39" s="849">
        <v>9028</v>
      </c>
      <c r="J39" s="832">
        <v>0.38791732909379967</v>
      </c>
      <c r="K39" s="832">
        <v>37</v>
      </c>
      <c r="L39" s="849">
        <v>629</v>
      </c>
      <c r="M39" s="849">
        <v>23273</v>
      </c>
      <c r="N39" s="832">
        <v>1</v>
      </c>
      <c r="O39" s="832">
        <v>37</v>
      </c>
      <c r="P39" s="849">
        <v>1153</v>
      </c>
      <c r="Q39" s="849">
        <v>43814</v>
      </c>
      <c r="R39" s="837">
        <v>1.8826107506552658</v>
      </c>
      <c r="S39" s="850">
        <v>38</v>
      </c>
    </row>
    <row r="40" spans="1:19" ht="14.4" customHeight="1" x14ac:dyDescent="0.3">
      <c r="A40" s="831" t="s">
        <v>3622</v>
      </c>
      <c r="B40" s="832" t="s">
        <v>3623</v>
      </c>
      <c r="C40" s="832" t="s">
        <v>605</v>
      </c>
      <c r="D40" s="832" t="s">
        <v>3593</v>
      </c>
      <c r="E40" s="832" t="s">
        <v>3605</v>
      </c>
      <c r="F40" s="832" t="s">
        <v>3732</v>
      </c>
      <c r="G40" s="832" t="s">
        <v>3733</v>
      </c>
      <c r="H40" s="849">
        <v>1</v>
      </c>
      <c r="I40" s="849">
        <v>10</v>
      </c>
      <c r="J40" s="832">
        <v>0.25</v>
      </c>
      <c r="K40" s="832">
        <v>10</v>
      </c>
      <c r="L40" s="849">
        <v>4</v>
      </c>
      <c r="M40" s="849">
        <v>40</v>
      </c>
      <c r="N40" s="832">
        <v>1</v>
      </c>
      <c r="O40" s="832">
        <v>10</v>
      </c>
      <c r="P40" s="849"/>
      <c r="Q40" s="849"/>
      <c r="R40" s="837"/>
      <c r="S40" s="850"/>
    </row>
    <row r="41" spans="1:19" ht="14.4" customHeight="1" x14ac:dyDescent="0.3">
      <c r="A41" s="831" t="s">
        <v>3622</v>
      </c>
      <c r="B41" s="832" t="s">
        <v>3623</v>
      </c>
      <c r="C41" s="832" t="s">
        <v>605</v>
      </c>
      <c r="D41" s="832" t="s">
        <v>3593</v>
      </c>
      <c r="E41" s="832" t="s">
        <v>3605</v>
      </c>
      <c r="F41" s="832" t="s">
        <v>3734</v>
      </c>
      <c r="G41" s="832" t="s">
        <v>3735</v>
      </c>
      <c r="H41" s="849">
        <v>1</v>
      </c>
      <c r="I41" s="849">
        <v>5</v>
      </c>
      <c r="J41" s="832">
        <v>1</v>
      </c>
      <c r="K41" s="832">
        <v>5</v>
      </c>
      <c r="L41" s="849">
        <v>1</v>
      </c>
      <c r="M41" s="849">
        <v>5</v>
      </c>
      <c r="N41" s="832">
        <v>1</v>
      </c>
      <c r="O41" s="832">
        <v>5</v>
      </c>
      <c r="P41" s="849"/>
      <c r="Q41" s="849"/>
      <c r="R41" s="837"/>
      <c r="S41" s="850"/>
    </row>
    <row r="42" spans="1:19" ht="14.4" customHeight="1" x14ac:dyDescent="0.3">
      <c r="A42" s="831" t="s">
        <v>3622</v>
      </c>
      <c r="B42" s="832" t="s">
        <v>3623</v>
      </c>
      <c r="C42" s="832" t="s">
        <v>605</v>
      </c>
      <c r="D42" s="832" t="s">
        <v>3593</v>
      </c>
      <c r="E42" s="832" t="s">
        <v>3605</v>
      </c>
      <c r="F42" s="832" t="s">
        <v>3736</v>
      </c>
      <c r="G42" s="832" t="s">
        <v>3737</v>
      </c>
      <c r="H42" s="849">
        <v>1</v>
      </c>
      <c r="I42" s="849">
        <v>5</v>
      </c>
      <c r="J42" s="832"/>
      <c r="K42" s="832">
        <v>5</v>
      </c>
      <c r="L42" s="849">
        <v>0</v>
      </c>
      <c r="M42" s="849">
        <v>0</v>
      </c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3622</v>
      </c>
      <c r="B43" s="832" t="s">
        <v>3623</v>
      </c>
      <c r="C43" s="832" t="s">
        <v>605</v>
      </c>
      <c r="D43" s="832" t="s">
        <v>3593</v>
      </c>
      <c r="E43" s="832" t="s">
        <v>3605</v>
      </c>
      <c r="F43" s="832" t="s">
        <v>3606</v>
      </c>
      <c r="G43" s="832" t="s">
        <v>3607</v>
      </c>
      <c r="H43" s="849">
        <v>29</v>
      </c>
      <c r="I43" s="849">
        <v>7279</v>
      </c>
      <c r="J43" s="832">
        <v>1.4442460317460317</v>
      </c>
      <c r="K43" s="832">
        <v>251</v>
      </c>
      <c r="L43" s="849">
        <v>20</v>
      </c>
      <c r="M43" s="849">
        <v>5040</v>
      </c>
      <c r="N43" s="832">
        <v>1</v>
      </c>
      <c r="O43" s="832">
        <v>252</v>
      </c>
      <c r="P43" s="849">
        <v>18</v>
      </c>
      <c r="Q43" s="849">
        <v>4572</v>
      </c>
      <c r="R43" s="837">
        <v>0.90714285714285714</v>
      </c>
      <c r="S43" s="850">
        <v>254</v>
      </c>
    </row>
    <row r="44" spans="1:19" ht="14.4" customHeight="1" x14ac:dyDescent="0.3">
      <c r="A44" s="831" t="s">
        <v>3622</v>
      </c>
      <c r="B44" s="832" t="s">
        <v>3623</v>
      </c>
      <c r="C44" s="832" t="s">
        <v>605</v>
      </c>
      <c r="D44" s="832" t="s">
        <v>3593</v>
      </c>
      <c r="E44" s="832" t="s">
        <v>3605</v>
      </c>
      <c r="F44" s="832" t="s">
        <v>3738</v>
      </c>
      <c r="G44" s="832" t="s">
        <v>3739</v>
      </c>
      <c r="H44" s="849">
        <v>48</v>
      </c>
      <c r="I44" s="849">
        <v>6048</v>
      </c>
      <c r="J44" s="832">
        <v>0.63496062992125979</v>
      </c>
      <c r="K44" s="832">
        <v>126</v>
      </c>
      <c r="L44" s="849">
        <v>75</v>
      </c>
      <c r="M44" s="849">
        <v>9525</v>
      </c>
      <c r="N44" s="832">
        <v>1</v>
      </c>
      <c r="O44" s="832">
        <v>127</v>
      </c>
      <c r="P44" s="849">
        <v>59</v>
      </c>
      <c r="Q44" s="849">
        <v>7434</v>
      </c>
      <c r="R44" s="837">
        <v>0.78047244094488188</v>
      </c>
      <c r="S44" s="850">
        <v>126</v>
      </c>
    </row>
    <row r="45" spans="1:19" ht="14.4" customHeight="1" x14ac:dyDescent="0.3">
      <c r="A45" s="831" t="s">
        <v>3622</v>
      </c>
      <c r="B45" s="832" t="s">
        <v>3623</v>
      </c>
      <c r="C45" s="832" t="s">
        <v>605</v>
      </c>
      <c r="D45" s="832" t="s">
        <v>3593</v>
      </c>
      <c r="E45" s="832" t="s">
        <v>3605</v>
      </c>
      <c r="F45" s="832" t="s">
        <v>3740</v>
      </c>
      <c r="G45" s="832" t="s">
        <v>3741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314</v>
      </c>
      <c r="R45" s="837"/>
      <c r="S45" s="850">
        <v>314</v>
      </c>
    </row>
    <row r="46" spans="1:19" ht="14.4" customHeight="1" x14ac:dyDescent="0.3">
      <c r="A46" s="831" t="s">
        <v>3622</v>
      </c>
      <c r="B46" s="832" t="s">
        <v>3623</v>
      </c>
      <c r="C46" s="832" t="s">
        <v>605</v>
      </c>
      <c r="D46" s="832" t="s">
        <v>3593</v>
      </c>
      <c r="E46" s="832" t="s">
        <v>3605</v>
      </c>
      <c r="F46" s="832" t="s">
        <v>3746</v>
      </c>
      <c r="G46" s="832" t="s">
        <v>3747</v>
      </c>
      <c r="H46" s="849">
        <v>2</v>
      </c>
      <c r="I46" s="849">
        <v>666</v>
      </c>
      <c r="J46" s="832">
        <v>1.9940119760479043</v>
      </c>
      <c r="K46" s="832">
        <v>333</v>
      </c>
      <c r="L46" s="849">
        <v>1</v>
      </c>
      <c r="M46" s="849">
        <v>334</v>
      </c>
      <c r="N46" s="832">
        <v>1</v>
      </c>
      <c r="O46" s="832">
        <v>334</v>
      </c>
      <c r="P46" s="849">
        <v>2</v>
      </c>
      <c r="Q46" s="849">
        <v>670</v>
      </c>
      <c r="R46" s="837">
        <v>2.0059880239520957</v>
      </c>
      <c r="S46" s="850">
        <v>335</v>
      </c>
    </row>
    <row r="47" spans="1:19" ht="14.4" customHeight="1" x14ac:dyDescent="0.3">
      <c r="A47" s="831" t="s">
        <v>3622</v>
      </c>
      <c r="B47" s="832" t="s">
        <v>3623</v>
      </c>
      <c r="C47" s="832" t="s">
        <v>605</v>
      </c>
      <c r="D47" s="832" t="s">
        <v>3593</v>
      </c>
      <c r="E47" s="832" t="s">
        <v>3605</v>
      </c>
      <c r="F47" s="832" t="s">
        <v>3754</v>
      </c>
      <c r="G47" s="832" t="s">
        <v>3755</v>
      </c>
      <c r="H47" s="849">
        <v>1</v>
      </c>
      <c r="I47" s="849">
        <v>335</v>
      </c>
      <c r="J47" s="832"/>
      <c r="K47" s="832">
        <v>335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3622</v>
      </c>
      <c r="B48" s="832" t="s">
        <v>3623</v>
      </c>
      <c r="C48" s="832" t="s">
        <v>605</v>
      </c>
      <c r="D48" s="832" t="s">
        <v>3593</v>
      </c>
      <c r="E48" s="832" t="s">
        <v>3605</v>
      </c>
      <c r="F48" s="832" t="s">
        <v>3762</v>
      </c>
      <c r="G48" s="832" t="s">
        <v>3763</v>
      </c>
      <c r="H48" s="849">
        <v>4</v>
      </c>
      <c r="I48" s="849">
        <v>4724</v>
      </c>
      <c r="J48" s="832"/>
      <c r="K48" s="832">
        <v>1181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3622</v>
      </c>
      <c r="B49" s="832" t="s">
        <v>3623</v>
      </c>
      <c r="C49" s="832" t="s">
        <v>605</v>
      </c>
      <c r="D49" s="832" t="s">
        <v>3593</v>
      </c>
      <c r="E49" s="832" t="s">
        <v>3605</v>
      </c>
      <c r="F49" s="832" t="s">
        <v>3610</v>
      </c>
      <c r="G49" s="832" t="s">
        <v>3611</v>
      </c>
      <c r="H49" s="849">
        <v>79</v>
      </c>
      <c r="I49" s="849">
        <v>2633.33</v>
      </c>
      <c r="J49" s="832">
        <v>0.80612060599938162</v>
      </c>
      <c r="K49" s="832">
        <v>33.333291139240508</v>
      </c>
      <c r="L49" s="849">
        <v>98</v>
      </c>
      <c r="M49" s="849">
        <v>3266.67</v>
      </c>
      <c r="N49" s="832">
        <v>1</v>
      </c>
      <c r="O49" s="832">
        <v>33.333367346938779</v>
      </c>
      <c r="P49" s="849">
        <v>78</v>
      </c>
      <c r="Q49" s="849">
        <v>2599.9899999999998</v>
      </c>
      <c r="R49" s="837">
        <v>0.79591449396480196</v>
      </c>
      <c r="S49" s="850">
        <v>33.333205128205122</v>
      </c>
    </row>
    <row r="50" spans="1:19" ht="14.4" customHeight="1" x14ac:dyDescent="0.3">
      <c r="A50" s="831" t="s">
        <v>3622</v>
      </c>
      <c r="B50" s="832" t="s">
        <v>3623</v>
      </c>
      <c r="C50" s="832" t="s">
        <v>605</v>
      </c>
      <c r="D50" s="832" t="s">
        <v>3593</v>
      </c>
      <c r="E50" s="832" t="s">
        <v>3605</v>
      </c>
      <c r="F50" s="832" t="s">
        <v>3766</v>
      </c>
      <c r="G50" s="832" t="s">
        <v>3767</v>
      </c>
      <c r="H50" s="849">
        <v>44</v>
      </c>
      <c r="I50" s="849">
        <v>13552</v>
      </c>
      <c r="J50" s="832">
        <v>1.76</v>
      </c>
      <c r="K50" s="832">
        <v>308</v>
      </c>
      <c r="L50" s="849">
        <v>25</v>
      </c>
      <c r="M50" s="849">
        <v>7700</v>
      </c>
      <c r="N50" s="832">
        <v>1</v>
      </c>
      <c r="O50" s="832">
        <v>308</v>
      </c>
      <c r="P50" s="849">
        <v>9</v>
      </c>
      <c r="Q50" s="849">
        <v>2799</v>
      </c>
      <c r="R50" s="837">
        <v>0.3635064935064935</v>
      </c>
      <c r="S50" s="850">
        <v>311</v>
      </c>
    </row>
    <row r="51" spans="1:19" ht="14.4" customHeight="1" x14ac:dyDescent="0.3">
      <c r="A51" s="831" t="s">
        <v>3622</v>
      </c>
      <c r="B51" s="832" t="s">
        <v>3623</v>
      </c>
      <c r="C51" s="832" t="s">
        <v>605</v>
      </c>
      <c r="D51" s="832" t="s">
        <v>3593</v>
      </c>
      <c r="E51" s="832" t="s">
        <v>3605</v>
      </c>
      <c r="F51" s="832" t="s">
        <v>3768</v>
      </c>
      <c r="G51" s="832" t="s">
        <v>3769</v>
      </c>
      <c r="H51" s="849">
        <v>4</v>
      </c>
      <c r="I51" s="849">
        <v>1040</v>
      </c>
      <c r="J51" s="832">
        <v>1.9923371647509578</v>
      </c>
      <c r="K51" s="832">
        <v>260</v>
      </c>
      <c r="L51" s="849">
        <v>2</v>
      </c>
      <c r="M51" s="849">
        <v>522</v>
      </c>
      <c r="N51" s="832">
        <v>1</v>
      </c>
      <c r="O51" s="832">
        <v>261</v>
      </c>
      <c r="P51" s="849">
        <v>1</v>
      </c>
      <c r="Q51" s="849">
        <v>263</v>
      </c>
      <c r="R51" s="837">
        <v>0.50383141762452111</v>
      </c>
      <c r="S51" s="850">
        <v>263</v>
      </c>
    </row>
    <row r="52" spans="1:19" ht="14.4" customHeight="1" x14ac:dyDescent="0.3">
      <c r="A52" s="831" t="s">
        <v>3622</v>
      </c>
      <c r="B52" s="832" t="s">
        <v>3623</v>
      </c>
      <c r="C52" s="832" t="s">
        <v>605</v>
      </c>
      <c r="D52" s="832" t="s">
        <v>3593</v>
      </c>
      <c r="E52" s="832" t="s">
        <v>3605</v>
      </c>
      <c r="F52" s="832" t="s">
        <v>3770</v>
      </c>
      <c r="G52" s="832" t="s">
        <v>3771</v>
      </c>
      <c r="H52" s="849">
        <v>11</v>
      </c>
      <c r="I52" s="849">
        <v>407</v>
      </c>
      <c r="J52" s="832">
        <v>2.7568922305764409E-2</v>
      </c>
      <c r="K52" s="832">
        <v>37</v>
      </c>
      <c r="L52" s="849">
        <v>399</v>
      </c>
      <c r="M52" s="849">
        <v>14763</v>
      </c>
      <c r="N52" s="832">
        <v>1</v>
      </c>
      <c r="O52" s="832">
        <v>37</v>
      </c>
      <c r="P52" s="849">
        <v>934</v>
      </c>
      <c r="Q52" s="849">
        <v>35492</v>
      </c>
      <c r="R52" s="837">
        <v>2.4041184041184041</v>
      </c>
      <c r="S52" s="850">
        <v>38</v>
      </c>
    </row>
    <row r="53" spans="1:19" ht="14.4" customHeight="1" x14ac:dyDescent="0.3">
      <c r="A53" s="831" t="s">
        <v>3622</v>
      </c>
      <c r="B53" s="832" t="s">
        <v>3623</v>
      </c>
      <c r="C53" s="832" t="s">
        <v>605</v>
      </c>
      <c r="D53" s="832" t="s">
        <v>3593</v>
      </c>
      <c r="E53" s="832" t="s">
        <v>3605</v>
      </c>
      <c r="F53" s="832" t="s">
        <v>3772</v>
      </c>
      <c r="G53" s="832" t="s">
        <v>3773</v>
      </c>
      <c r="H53" s="849">
        <v>3</v>
      </c>
      <c r="I53" s="849">
        <v>258</v>
      </c>
      <c r="J53" s="832"/>
      <c r="K53" s="832">
        <v>86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3622</v>
      </c>
      <c r="B54" s="832" t="s">
        <v>3623</v>
      </c>
      <c r="C54" s="832" t="s">
        <v>605</v>
      </c>
      <c r="D54" s="832" t="s">
        <v>3593</v>
      </c>
      <c r="E54" s="832" t="s">
        <v>3605</v>
      </c>
      <c r="F54" s="832" t="s">
        <v>3774</v>
      </c>
      <c r="G54" s="832" t="s">
        <v>3775</v>
      </c>
      <c r="H54" s="849">
        <v>3</v>
      </c>
      <c r="I54" s="849">
        <v>462</v>
      </c>
      <c r="J54" s="832">
        <v>0.99354838709677418</v>
      </c>
      <c r="K54" s="832">
        <v>154</v>
      </c>
      <c r="L54" s="849">
        <v>3</v>
      </c>
      <c r="M54" s="849">
        <v>465</v>
      </c>
      <c r="N54" s="832">
        <v>1</v>
      </c>
      <c r="O54" s="832">
        <v>155</v>
      </c>
      <c r="P54" s="849">
        <v>1</v>
      </c>
      <c r="Q54" s="849">
        <v>156</v>
      </c>
      <c r="R54" s="837">
        <v>0.33548387096774196</v>
      </c>
      <c r="S54" s="850">
        <v>156</v>
      </c>
    </row>
    <row r="55" spans="1:19" ht="14.4" customHeight="1" x14ac:dyDescent="0.3">
      <c r="A55" s="831" t="s">
        <v>3622</v>
      </c>
      <c r="B55" s="832" t="s">
        <v>3623</v>
      </c>
      <c r="C55" s="832" t="s">
        <v>605</v>
      </c>
      <c r="D55" s="832" t="s">
        <v>3593</v>
      </c>
      <c r="E55" s="832" t="s">
        <v>3605</v>
      </c>
      <c r="F55" s="832" t="s">
        <v>3776</v>
      </c>
      <c r="G55" s="832" t="s">
        <v>3777</v>
      </c>
      <c r="H55" s="849">
        <v>1</v>
      </c>
      <c r="I55" s="849">
        <v>32</v>
      </c>
      <c r="J55" s="832">
        <v>0.1</v>
      </c>
      <c r="K55" s="832">
        <v>32</v>
      </c>
      <c r="L55" s="849">
        <v>10</v>
      </c>
      <c r="M55" s="849">
        <v>320</v>
      </c>
      <c r="N55" s="832">
        <v>1</v>
      </c>
      <c r="O55" s="832">
        <v>32</v>
      </c>
      <c r="P55" s="849">
        <v>14</v>
      </c>
      <c r="Q55" s="849">
        <v>462</v>
      </c>
      <c r="R55" s="837">
        <v>1.4437500000000001</v>
      </c>
      <c r="S55" s="850">
        <v>33</v>
      </c>
    </row>
    <row r="56" spans="1:19" ht="14.4" customHeight="1" x14ac:dyDescent="0.3">
      <c r="A56" s="831" t="s">
        <v>3622</v>
      </c>
      <c r="B56" s="832" t="s">
        <v>3623</v>
      </c>
      <c r="C56" s="832" t="s">
        <v>605</v>
      </c>
      <c r="D56" s="832" t="s">
        <v>3593</v>
      </c>
      <c r="E56" s="832" t="s">
        <v>3605</v>
      </c>
      <c r="F56" s="832" t="s">
        <v>3780</v>
      </c>
      <c r="G56" s="832" t="s">
        <v>3781</v>
      </c>
      <c r="H56" s="849">
        <v>1</v>
      </c>
      <c r="I56" s="849">
        <v>74</v>
      </c>
      <c r="J56" s="832">
        <v>1</v>
      </c>
      <c r="K56" s="832">
        <v>74</v>
      </c>
      <c r="L56" s="849">
        <v>1</v>
      </c>
      <c r="M56" s="849">
        <v>74</v>
      </c>
      <c r="N56" s="832">
        <v>1</v>
      </c>
      <c r="O56" s="832">
        <v>74</v>
      </c>
      <c r="P56" s="849"/>
      <c r="Q56" s="849"/>
      <c r="R56" s="837"/>
      <c r="S56" s="850"/>
    </row>
    <row r="57" spans="1:19" ht="14.4" customHeight="1" x14ac:dyDescent="0.3">
      <c r="A57" s="831" t="s">
        <v>3622</v>
      </c>
      <c r="B57" s="832" t="s">
        <v>3623</v>
      </c>
      <c r="C57" s="832" t="s">
        <v>605</v>
      </c>
      <c r="D57" s="832" t="s">
        <v>3593</v>
      </c>
      <c r="E57" s="832" t="s">
        <v>3605</v>
      </c>
      <c r="F57" s="832" t="s">
        <v>3782</v>
      </c>
      <c r="G57" s="832" t="s">
        <v>3783</v>
      </c>
      <c r="H57" s="849">
        <v>1</v>
      </c>
      <c r="I57" s="849">
        <v>958</v>
      </c>
      <c r="J57" s="832">
        <v>0.99895724713242962</v>
      </c>
      <c r="K57" s="832">
        <v>958</v>
      </c>
      <c r="L57" s="849">
        <v>1</v>
      </c>
      <c r="M57" s="849">
        <v>959</v>
      </c>
      <c r="N57" s="832">
        <v>1</v>
      </c>
      <c r="O57" s="832">
        <v>959</v>
      </c>
      <c r="P57" s="849"/>
      <c r="Q57" s="849"/>
      <c r="R57" s="837"/>
      <c r="S57" s="850"/>
    </row>
    <row r="58" spans="1:19" ht="14.4" customHeight="1" x14ac:dyDescent="0.3">
      <c r="A58" s="831" t="s">
        <v>3622</v>
      </c>
      <c r="B58" s="832" t="s">
        <v>3623</v>
      </c>
      <c r="C58" s="832" t="s">
        <v>605</v>
      </c>
      <c r="D58" s="832" t="s">
        <v>3593</v>
      </c>
      <c r="E58" s="832" t="s">
        <v>3605</v>
      </c>
      <c r="F58" s="832" t="s">
        <v>3784</v>
      </c>
      <c r="G58" s="832" t="s">
        <v>3785</v>
      </c>
      <c r="H58" s="849"/>
      <c r="I58" s="849"/>
      <c r="J58" s="832"/>
      <c r="K58" s="832"/>
      <c r="L58" s="849">
        <v>1</v>
      </c>
      <c r="M58" s="849">
        <v>59</v>
      </c>
      <c r="N58" s="832">
        <v>1</v>
      </c>
      <c r="O58" s="832">
        <v>59</v>
      </c>
      <c r="P58" s="849"/>
      <c r="Q58" s="849"/>
      <c r="R58" s="837"/>
      <c r="S58" s="850"/>
    </row>
    <row r="59" spans="1:19" ht="14.4" customHeight="1" x14ac:dyDescent="0.3">
      <c r="A59" s="831" t="s">
        <v>3622</v>
      </c>
      <c r="B59" s="832" t="s">
        <v>3623</v>
      </c>
      <c r="C59" s="832" t="s">
        <v>605</v>
      </c>
      <c r="D59" s="832" t="s">
        <v>3593</v>
      </c>
      <c r="E59" s="832" t="s">
        <v>3605</v>
      </c>
      <c r="F59" s="832" t="s">
        <v>3614</v>
      </c>
      <c r="G59" s="832" t="s">
        <v>3615</v>
      </c>
      <c r="H59" s="849">
        <v>6</v>
      </c>
      <c r="I59" s="849">
        <v>3552</v>
      </c>
      <c r="J59" s="832"/>
      <c r="K59" s="832">
        <v>592</v>
      </c>
      <c r="L59" s="849"/>
      <c r="M59" s="849"/>
      <c r="N59" s="832"/>
      <c r="O59" s="832"/>
      <c r="P59" s="849">
        <v>2</v>
      </c>
      <c r="Q59" s="849">
        <v>1190</v>
      </c>
      <c r="R59" s="837"/>
      <c r="S59" s="850">
        <v>595</v>
      </c>
    </row>
    <row r="60" spans="1:19" ht="14.4" customHeight="1" x14ac:dyDescent="0.3">
      <c r="A60" s="831" t="s">
        <v>3622</v>
      </c>
      <c r="B60" s="832" t="s">
        <v>3623</v>
      </c>
      <c r="C60" s="832" t="s">
        <v>605</v>
      </c>
      <c r="D60" s="832" t="s">
        <v>3593</v>
      </c>
      <c r="E60" s="832" t="s">
        <v>3605</v>
      </c>
      <c r="F60" s="832" t="s">
        <v>3616</v>
      </c>
      <c r="G60" s="832" t="s">
        <v>3617</v>
      </c>
      <c r="H60" s="849">
        <v>2</v>
      </c>
      <c r="I60" s="849">
        <v>1534</v>
      </c>
      <c r="J60" s="832">
        <v>0.99869791666666663</v>
      </c>
      <c r="K60" s="832">
        <v>767</v>
      </c>
      <c r="L60" s="849">
        <v>2</v>
      </c>
      <c r="M60" s="849">
        <v>1536</v>
      </c>
      <c r="N60" s="832">
        <v>1</v>
      </c>
      <c r="O60" s="832">
        <v>768</v>
      </c>
      <c r="P60" s="849">
        <v>2</v>
      </c>
      <c r="Q60" s="849">
        <v>1540</v>
      </c>
      <c r="R60" s="837">
        <v>1.0026041666666667</v>
      </c>
      <c r="S60" s="850">
        <v>770</v>
      </c>
    </row>
    <row r="61" spans="1:19" ht="14.4" customHeight="1" x14ac:dyDescent="0.3">
      <c r="A61" s="831" t="s">
        <v>3622</v>
      </c>
      <c r="B61" s="832" t="s">
        <v>3623</v>
      </c>
      <c r="C61" s="832" t="s">
        <v>605</v>
      </c>
      <c r="D61" s="832" t="s">
        <v>3593</v>
      </c>
      <c r="E61" s="832" t="s">
        <v>3605</v>
      </c>
      <c r="F61" s="832" t="s">
        <v>3786</v>
      </c>
      <c r="G61" s="832" t="s">
        <v>3787</v>
      </c>
      <c r="H61" s="849">
        <v>5</v>
      </c>
      <c r="I61" s="849">
        <v>22010</v>
      </c>
      <c r="J61" s="832">
        <v>0.71331345605392793</v>
      </c>
      <c r="K61" s="832">
        <v>4402</v>
      </c>
      <c r="L61" s="849">
        <v>7</v>
      </c>
      <c r="M61" s="849">
        <v>30856</v>
      </c>
      <c r="N61" s="832">
        <v>1</v>
      </c>
      <c r="O61" s="832">
        <v>4408</v>
      </c>
      <c r="P61" s="849">
        <v>6</v>
      </c>
      <c r="Q61" s="849">
        <v>26574</v>
      </c>
      <c r="R61" s="837">
        <v>0.86122634171635981</v>
      </c>
      <c r="S61" s="850">
        <v>4429</v>
      </c>
    </row>
    <row r="62" spans="1:19" ht="14.4" customHeight="1" x14ac:dyDescent="0.3">
      <c r="A62" s="831" t="s">
        <v>3622</v>
      </c>
      <c r="B62" s="832" t="s">
        <v>3623</v>
      </c>
      <c r="C62" s="832" t="s">
        <v>605</v>
      </c>
      <c r="D62" s="832" t="s">
        <v>3593</v>
      </c>
      <c r="E62" s="832" t="s">
        <v>3605</v>
      </c>
      <c r="F62" s="832" t="s">
        <v>3788</v>
      </c>
      <c r="G62" s="832" t="s">
        <v>3789</v>
      </c>
      <c r="H62" s="849"/>
      <c r="I62" s="849"/>
      <c r="J62" s="832"/>
      <c r="K62" s="832"/>
      <c r="L62" s="849">
        <v>1</v>
      </c>
      <c r="M62" s="849">
        <v>59</v>
      </c>
      <c r="N62" s="832">
        <v>1</v>
      </c>
      <c r="O62" s="832">
        <v>59</v>
      </c>
      <c r="P62" s="849"/>
      <c r="Q62" s="849"/>
      <c r="R62" s="837"/>
      <c r="S62" s="850"/>
    </row>
    <row r="63" spans="1:19" ht="14.4" customHeight="1" x14ac:dyDescent="0.3">
      <c r="A63" s="831" t="s">
        <v>3622</v>
      </c>
      <c r="B63" s="832" t="s">
        <v>3623</v>
      </c>
      <c r="C63" s="832" t="s">
        <v>605</v>
      </c>
      <c r="D63" s="832" t="s">
        <v>3593</v>
      </c>
      <c r="E63" s="832" t="s">
        <v>3605</v>
      </c>
      <c r="F63" s="832" t="s">
        <v>3790</v>
      </c>
      <c r="G63" s="832" t="s">
        <v>3791</v>
      </c>
      <c r="H63" s="849"/>
      <c r="I63" s="849"/>
      <c r="J63" s="832"/>
      <c r="K63" s="832"/>
      <c r="L63" s="849">
        <v>36</v>
      </c>
      <c r="M63" s="849">
        <v>4176</v>
      </c>
      <c r="N63" s="832">
        <v>1</v>
      </c>
      <c r="O63" s="832">
        <v>116</v>
      </c>
      <c r="P63" s="849"/>
      <c r="Q63" s="849"/>
      <c r="R63" s="837"/>
      <c r="S63" s="850"/>
    </row>
    <row r="64" spans="1:19" ht="14.4" customHeight="1" x14ac:dyDescent="0.3">
      <c r="A64" s="831" t="s">
        <v>3622</v>
      </c>
      <c r="B64" s="832" t="s">
        <v>3623</v>
      </c>
      <c r="C64" s="832" t="s">
        <v>605</v>
      </c>
      <c r="D64" s="832" t="s">
        <v>3593</v>
      </c>
      <c r="E64" s="832" t="s">
        <v>3605</v>
      </c>
      <c r="F64" s="832" t="s">
        <v>3796</v>
      </c>
      <c r="G64" s="832" t="s">
        <v>3797</v>
      </c>
      <c r="H64" s="849">
        <v>1</v>
      </c>
      <c r="I64" s="849">
        <v>160</v>
      </c>
      <c r="J64" s="832">
        <v>0.99378881987577639</v>
      </c>
      <c r="K64" s="832">
        <v>160</v>
      </c>
      <c r="L64" s="849">
        <v>1</v>
      </c>
      <c r="M64" s="849">
        <v>161</v>
      </c>
      <c r="N64" s="832">
        <v>1</v>
      </c>
      <c r="O64" s="832">
        <v>161</v>
      </c>
      <c r="P64" s="849"/>
      <c r="Q64" s="849"/>
      <c r="R64" s="837"/>
      <c r="S64" s="850"/>
    </row>
    <row r="65" spans="1:19" ht="14.4" customHeight="1" x14ac:dyDescent="0.3">
      <c r="A65" s="831" t="s">
        <v>3622</v>
      </c>
      <c r="B65" s="832" t="s">
        <v>3623</v>
      </c>
      <c r="C65" s="832" t="s">
        <v>605</v>
      </c>
      <c r="D65" s="832" t="s">
        <v>3593</v>
      </c>
      <c r="E65" s="832" t="s">
        <v>3605</v>
      </c>
      <c r="F65" s="832" t="s">
        <v>3798</v>
      </c>
      <c r="G65" s="832" t="s">
        <v>3799</v>
      </c>
      <c r="H65" s="849">
        <v>1</v>
      </c>
      <c r="I65" s="849">
        <v>395</v>
      </c>
      <c r="J65" s="832">
        <v>1</v>
      </c>
      <c r="K65" s="832">
        <v>395</v>
      </c>
      <c r="L65" s="849">
        <v>1</v>
      </c>
      <c r="M65" s="849">
        <v>395</v>
      </c>
      <c r="N65" s="832">
        <v>1</v>
      </c>
      <c r="O65" s="832">
        <v>395</v>
      </c>
      <c r="P65" s="849"/>
      <c r="Q65" s="849"/>
      <c r="R65" s="837"/>
      <c r="S65" s="850"/>
    </row>
    <row r="66" spans="1:19" ht="14.4" customHeight="1" x14ac:dyDescent="0.3">
      <c r="A66" s="831" t="s">
        <v>3622</v>
      </c>
      <c r="B66" s="832" t="s">
        <v>3623</v>
      </c>
      <c r="C66" s="832" t="s">
        <v>605</v>
      </c>
      <c r="D66" s="832" t="s">
        <v>3593</v>
      </c>
      <c r="E66" s="832" t="s">
        <v>3605</v>
      </c>
      <c r="F66" s="832" t="s">
        <v>3808</v>
      </c>
      <c r="G66" s="832" t="s">
        <v>3809</v>
      </c>
      <c r="H66" s="849">
        <v>2</v>
      </c>
      <c r="I66" s="849">
        <v>746</v>
      </c>
      <c r="J66" s="832">
        <v>0.6648841354723708</v>
      </c>
      <c r="K66" s="832">
        <v>373</v>
      </c>
      <c r="L66" s="849">
        <v>3</v>
      </c>
      <c r="M66" s="849">
        <v>1122</v>
      </c>
      <c r="N66" s="832">
        <v>1</v>
      </c>
      <c r="O66" s="832">
        <v>374</v>
      </c>
      <c r="P66" s="849">
        <v>1</v>
      </c>
      <c r="Q66" s="849">
        <v>376</v>
      </c>
      <c r="R66" s="837">
        <v>0.33511586452762926</v>
      </c>
      <c r="S66" s="850">
        <v>376</v>
      </c>
    </row>
    <row r="67" spans="1:19" ht="14.4" customHeight="1" x14ac:dyDescent="0.3">
      <c r="A67" s="831" t="s">
        <v>3622</v>
      </c>
      <c r="B67" s="832" t="s">
        <v>3623</v>
      </c>
      <c r="C67" s="832" t="s">
        <v>605</v>
      </c>
      <c r="D67" s="832" t="s">
        <v>3593</v>
      </c>
      <c r="E67" s="832" t="s">
        <v>3605</v>
      </c>
      <c r="F67" s="832" t="s">
        <v>3618</v>
      </c>
      <c r="G67" s="832" t="s">
        <v>3619</v>
      </c>
      <c r="H67" s="849">
        <v>2</v>
      </c>
      <c r="I67" s="849">
        <v>2674</v>
      </c>
      <c r="J67" s="832">
        <v>1.9970126960418222</v>
      </c>
      <c r="K67" s="832">
        <v>1337</v>
      </c>
      <c r="L67" s="849">
        <v>1</v>
      </c>
      <c r="M67" s="849">
        <v>1339</v>
      </c>
      <c r="N67" s="832">
        <v>1</v>
      </c>
      <c r="O67" s="832">
        <v>1339</v>
      </c>
      <c r="P67" s="849">
        <v>2</v>
      </c>
      <c r="Q67" s="849">
        <v>2688</v>
      </c>
      <c r="R67" s="837">
        <v>2.0074682598954445</v>
      </c>
      <c r="S67" s="850">
        <v>1344</v>
      </c>
    </row>
    <row r="68" spans="1:19" ht="14.4" customHeight="1" x14ac:dyDescent="0.3">
      <c r="A68" s="831" t="s">
        <v>3622</v>
      </c>
      <c r="B68" s="832" t="s">
        <v>3623</v>
      </c>
      <c r="C68" s="832" t="s">
        <v>605</v>
      </c>
      <c r="D68" s="832" t="s">
        <v>3593</v>
      </c>
      <c r="E68" s="832" t="s">
        <v>3605</v>
      </c>
      <c r="F68" s="832" t="s">
        <v>3620</v>
      </c>
      <c r="G68" s="832" t="s">
        <v>3621</v>
      </c>
      <c r="H68" s="849">
        <v>4</v>
      </c>
      <c r="I68" s="849">
        <v>1448</v>
      </c>
      <c r="J68" s="832">
        <v>1.9944903581267217</v>
      </c>
      <c r="K68" s="832">
        <v>362</v>
      </c>
      <c r="L68" s="849">
        <v>2</v>
      </c>
      <c r="M68" s="849">
        <v>726</v>
      </c>
      <c r="N68" s="832">
        <v>1</v>
      </c>
      <c r="O68" s="832">
        <v>363</v>
      </c>
      <c r="P68" s="849">
        <v>2</v>
      </c>
      <c r="Q68" s="849">
        <v>728</v>
      </c>
      <c r="R68" s="837">
        <v>1.002754820936639</v>
      </c>
      <c r="S68" s="850">
        <v>364</v>
      </c>
    </row>
    <row r="69" spans="1:19" ht="14.4" customHeight="1" x14ac:dyDescent="0.3">
      <c r="A69" s="831" t="s">
        <v>3622</v>
      </c>
      <c r="B69" s="832" t="s">
        <v>3623</v>
      </c>
      <c r="C69" s="832" t="s">
        <v>605</v>
      </c>
      <c r="D69" s="832" t="s">
        <v>1268</v>
      </c>
      <c r="E69" s="832" t="s">
        <v>3624</v>
      </c>
      <c r="F69" s="832" t="s">
        <v>3625</v>
      </c>
      <c r="G69" s="832" t="s">
        <v>3626</v>
      </c>
      <c r="H69" s="849">
        <v>0.4</v>
      </c>
      <c r="I69" s="849">
        <v>60.4</v>
      </c>
      <c r="J69" s="832">
        <v>8.6657101865136301</v>
      </c>
      <c r="K69" s="832">
        <v>151</v>
      </c>
      <c r="L69" s="849">
        <v>0.1</v>
      </c>
      <c r="M69" s="849">
        <v>6.97</v>
      </c>
      <c r="N69" s="832">
        <v>1</v>
      </c>
      <c r="O69" s="832">
        <v>69.699999999999989</v>
      </c>
      <c r="P69" s="849"/>
      <c r="Q69" s="849"/>
      <c r="R69" s="837"/>
      <c r="S69" s="850"/>
    </row>
    <row r="70" spans="1:19" ht="14.4" customHeight="1" x14ac:dyDescent="0.3">
      <c r="A70" s="831" t="s">
        <v>3622</v>
      </c>
      <c r="B70" s="832" t="s">
        <v>3623</v>
      </c>
      <c r="C70" s="832" t="s">
        <v>605</v>
      </c>
      <c r="D70" s="832" t="s">
        <v>1268</v>
      </c>
      <c r="E70" s="832" t="s">
        <v>3624</v>
      </c>
      <c r="F70" s="832" t="s">
        <v>3630</v>
      </c>
      <c r="G70" s="832" t="s">
        <v>847</v>
      </c>
      <c r="H70" s="849"/>
      <c r="I70" s="849"/>
      <c r="J70" s="832"/>
      <c r="K70" s="832"/>
      <c r="L70" s="849"/>
      <c r="M70" s="849"/>
      <c r="N70" s="832"/>
      <c r="O70" s="832"/>
      <c r="P70" s="849">
        <v>0.1</v>
      </c>
      <c r="Q70" s="849">
        <v>5.07</v>
      </c>
      <c r="R70" s="837"/>
      <c r="S70" s="850">
        <v>50.7</v>
      </c>
    </row>
    <row r="71" spans="1:19" ht="14.4" customHeight="1" x14ac:dyDescent="0.3">
      <c r="A71" s="831" t="s">
        <v>3622</v>
      </c>
      <c r="B71" s="832" t="s">
        <v>3623</v>
      </c>
      <c r="C71" s="832" t="s">
        <v>605</v>
      </c>
      <c r="D71" s="832" t="s">
        <v>1268</v>
      </c>
      <c r="E71" s="832" t="s">
        <v>3624</v>
      </c>
      <c r="F71" s="832" t="s">
        <v>3631</v>
      </c>
      <c r="G71" s="832" t="s">
        <v>3632</v>
      </c>
      <c r="H71" s="849">
        <v>2.94</v>
      </c>
      <c r="I71" s="849">
        <v>170.99</v>
      </c>
      <c r="J71" s="832"/>
      <c r="K71" s="832">
        <v>58.159863945578238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3622</v>
      </c>
      <c r="B72" s="832" t="s">
        <v>3623</v>
      </c>
      <c r="C72" s="832" t="s">
        <v>605</v>
      </c>
      <c r="D72" s="832" t="s">
        <v>1268</v>
      </c>
      <c r="E72" s="832" t="s">
        <v>3624</v>
      </c>
      <c r="F72" s="832" t="s">
        <v>3635</v>
      </c>
      <c r="G72" s="832" t="s">
        <v>626</v>
      </c>
      <c r="H72" s="849"/>
      <c r="I72" s="849"/>
      <c r="J72" s="832"/>
      <c r="K72" s="832"/>
      <c r="L72" s="849">
        <v>0.2</v>
      </c>
      <c r="M72" s="849">
        <v>15.6</v>
      </c>
      <c r="N72" s="832">
        <v>1</v>
      </c>
      <c r="O72" s="832">
        <v>78</v>
      </c>
      <c r="P72" s="849">
        <v>0.8</v>
      </c>
      <c r="Q72" s="849">
        <v>37.68</v>
      </c>
      <c r="R72" s="837">
        <v>2.4153846153846152</v>
      </c>
      <c r="S72" s="850">
        <v>47.099999999999994</v>
      </c>
    </row>
    <row r="73" spans="1:19" ht="14.4" customHeight="1" x14ac:dyDescent="0.3">
      <c r="A73" s="831" t="s">
        <v>3622</v>
      </c>
      <c r="B73" s="832" t="s">
        <v>3623</v>
      </c>
      <c r="C73" s="832" t="s">
        <v>605</v>
      </c>
      <c r="D73" s="832" t="s">
        <v>1268</v>
      </c>
      <c r="E73" s="832" t="s">
        <v>3624</v>
      </c>
      <c r="F73" s="832" t="s">
        <v>3636</v>
      </c>
      <c r="G73" s="832" t="s">
        <v>3637</v>
      </c>
      <c r="H73" s="849">
        <v>0.60000000000000009</v>
      </c>
      <c r="I73" s="849">
        <v>2728.56</v>
      </c>
      <c r="J73" s="832">
        <v>3</v>
      </c>
      <c r="K73" s="832">
        <v>4547.5999999999995</v>
      </c>
      <c r="L73" s="849">
        <v>0.2</v>
      </c>
      <c r="M73" s="849">
        <v>909.52</v>
      </c>
      <c r="N73" s="832">
        <v>1</v>
      </c>
      <c r="O73" s="832">
        <v>4547.5999999999995</v>
      </c>
      <c r="P73" s="849"/>
      <c r="Q73" s="849"/>
      <c r="R73" s="837"/>
      <c r="S73" s="850"/>
    </row>
    <row r="74" spans="1:19" ht="14.4" customHeight="1" x14ac:dyDescent="0.3">
      <c r="A74" s="831" t="s">
        <v>3622</v>
      </c>
      <c r="B74" s="832" t="s">
        <v>3623</v>
      </c>
      <c r="C74" s="832" t="s">
        <v>605</v>
      </c>
      <c r="D74" s="832" t="s">
        <v>1268</v>
      </c>
      <c r="E74" s="832" t="s">
        <v>3624</v>
      </c>
      <c r="F74" s="832" t="s">
        <v>3648</v>
      </c>
      <c r="G74" s="832" t="s">
        <v>3649</v>
      </c>
      <c r="H74" s="849">
        <v>1</v>
      </c>
      <c r="I74" s="849">
        <v>3799.88</v>
      </c>
      <c r="J74" s="832"/>
      <c r="K74" s="832">
        <v>3799.88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3622</v>
      </c>
      <c r="B75" s="832" t="s">
        <v>3623</v>
      </c>
      <c r="C75" s="832" t="s">
        <v>605</v>
      </c>
      <c r="D75" s="832" t="s">
        <v>1268</v>
      </c>
      <c r="E75" s="832" t="s">
        <v>3624</v>
      </c>
      <c r="F75" s="832" t="s">
        <v>3653</v>
      </c>
      <c r="G75" s="832" t="s">
        <v>1045</v>
      </c>
      <c r="H75" s="849">
        <v>4</v>
      </c>
      <c r="I75" s="849">
        <v>11679.2</v>
      </c>
      <c r="J75" s="832">
        <v>1.8532117661619705</v>
      </c>
      <c r="K75" s="832">
        <v>2919.8</v>
      </c>
      <c r="L75" s="849">
        <v>2</v>
      </c>
      <c r="M75" s="849">
        <v>6302.14</v>
      </c>
      <c r="N75" s="832">
        <v>1</v>
      </c>
      <c r="O75" s="832">
        <v>3151.07</v>
      </c>
      <c r="P75" s="849">
        <v>1</v>
      </c>
      <c r="Q75" s="849">
        <v>3036</v>
      </c>
      <c r="R75" s="837">
        <v>0.48174112285668041</v>
      </c>
      <c r="S75" s="850">
        <v>3036</v>
      </c>
    </row>
    <row r="76" spans="1:19" ht="14.4" customHeight="1" x14ac:dyDescent="0.3">
      <c r="A76" s="831" t="s">
        <v>3622</v>
      </c>
      <c r="B76" s="832" t="s">
        <v>3623</v>
      </c>
      <c r="C76" s="832" t="s">
        <v>605</v>
      </c>
      <c r="D76" s="832" t="s">
        <v>1268</v>
      </c>
      <c r="E76" s="832" t="s">
        <v>3624</v>
      </c>
      <c r="F76" s="832" t="s">
        <v>3659</v>
      </c>
      <c r="G76" s="832" t="s">
        <v>3660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147.75</v>
      </c>
      <c r="R76" s="837"/>
      <c r="S76" s="850">
        <v>147.75</v>
      </c>
    </row>
    <row r="77" spans="1:19" ht="14.4" customHeight="1" x14ac:dyDescent="0.3">
      <c r="A77" s="831" t="s">
        <v>3622</v>
      </c>
      <c r="B77" s="832" t="s">
        <v>3623</v>
      </c>
      <c r="C77" s="832" t="s">
        <v>605</v>
      </c>
      <c r="D77" s="832" t="s">
        <v>1268</v>
      </c>
      <c r="E77" s="832" t="s">
        <v>3624</v>
      </c>
      <c r="F77" s="832" t="s">
        <v>3661</v>
      </c>
      <c r="G77" s="832" t="s">
        <v>3637</v>
      </c>
      <c r="H77" s="849"/>
      <c r="I77" s="849"/>
      <c r="J77" s="832"/>
      <c r="K77" s="832"/>
      <c r="L77" s="849"/>
      <c r="M77" s="849"/>
      <c r="N77" s="832"/>
      <c r="O77" s="832"/>
      <c r="P77" s="849">
        <v>0.7</v>
      </c>
      <c r="Q77" s="849">
        <v>1147.6500000000001</v>
      </c>
      <c r="R77" s="837"/>
      <c r="S77" s="850">
        <v>1639.5000000000002</v>
      </c>
    </row>
    <row r="78" spans="1:19" ht="14.4" customHeight="1" x14ac:dyDescent="0.3">
      <c r="A78" s="831" t="s">
        <v>3622</v>
      </c>
      <c r="B78" s="832" t="s">
        <v>3623</v>
      </c>
      <c r="C78" s="832" t="s">
        <v>605</v>
      </c>
      <c r="D78" s="832" t="s">
        <v>1268</v>
      </c>
      <c r="E78" s="832" t="s">
        <v>3602</v>
      </c>
      <c r="F78" s="832" t="s">
        <v>3666</v>
      </c>
      <c r="G78" s="832" t="s">
        <v>3667</v>
      </c>
      <c r="H78" s="849">
        <v>3</v>
      </c>
      <c r="I78" s="849">
        <v>7875.33</v>
      </c>
      <c r="J78" s="832"/>
      <c r="K78" s="832">
        <v>2625.11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3622</v>
      </c>
      <c r="B79" s="832" t="s">
        <v>3623</v>
      </c>
      <c r="C79" s="832" t="s">
        <v>605</v>
      </c>
      <c r="D79" s="832" t="s">
        <v>1268</v>
      </c>
      <c r="E79" s="832" t="s">
        <v>3602</v>
      </c>
      <c r="F79" s="832" t="s">
        <v>3668</v>
      </c>
      <c r="G79" s="832" t="s">
        <v>3669</v>
      </c>
      <c r="H79" s="849">
        <v>1</v>
      </c>
      <c r="I79" s="849">
        <v>1046.73</v>
      </c>
      <c r="J79" s="832"/>
      <c r="K79" s="832">
        <v>1046.73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3622</v>
      </c>
      <c r="B80" s="832" t="s">
        <v>3623</v>
      </c>
      <c r="C80" s="832" t="s">
        <v>605</v>
      </c>
      <c r="D80" s="832" t="s">
        <v>1268</v>
      </c>
      <c r="E80" s="832" t="s">
        <v>3602</v>
      </c>
      <c r="F80" s="832" t="s">
        <v>3676</v>
      </c>
      <c r="G80" s="832" t="s">
        <v>3677</v>
      </c>
      <c r="H80" s="849">
        <v>3</v>
      </c>
      <c r="I80" s="849">
        <v>1226.22</v>
      </c>
      <c r="J80" s="832">
        <v>3</v>
      </c>
      <c r="K80" s="832">
        <v>408.74</v>
      </c>
      <c r="L80" s="849">
        <v>1</v>
      </c>
      <c r="M80" s="849">
        <v>408.74</v>
      </c>
      <c r="N80" s="832">
        <v>1</v>
      </c>
      <c r="O80" s="832">
        <v>408.74</v>
      </c>
      <c r="P80" s="849">
        <v>2</v>
      </c>
      <c r="Q80" s="849">
        <v>817.48</v>
      </c>
      <c r="R80" s="837">
        <v>2</v>
      </c>
      <c r="S80" s="850">
        <v>408.74</v>
      </c>
    </row>
    <row r="81" spans="1:19" ht="14.4" customHeight="1" x14ac:dyDescent="0.3">
      <c r="A81" s="831" t="s">
        <v>3622</v>
      </c>
      <c r="B81" s="832" t="s">
        <v>3623</v>
      </c>
      <c r="C81" s="832" t="s">
        <v>605</v>
      </c>
      <c r="D81" s="832" t="s">
        <v>1268</v>
      </c>
      <c r="E81" s="832" t="s">
        <v>3602</v>
      </c>
      <c r="F81" s="832" t="s">
        <v>3678</v>
      </c>
      <c r="G81" s="832" t="s">
        <v>3679</v>
      </c>
      <c r="H81" s="849">
        <v>12</v>
      </c>
      <c r="I81" s="849">
        <v>2428.8000000000002</v>
      </c>
      <c r="J81" s="832">
        <v>0.84838831370247747</v>
      </c>
      <c r="K81" s="832">
        <v>202.4</v>
      </c>
      <c r="L81" s="849">
        <v>15</v>
      </c>
      <c r="M81" s="849">
        <v>2862.8399999999997</v>
      </c>
      <c r="N81" s="832">
        <v>1</v>
      </c>
      <c r="O81" s="832">
        <v>190.85599999999997</v>
      </c>
      <c r="P81" s="849">
        <v>15</v>
      </c>
      <c r="Q81" s="849">
        <v>2819.5499999999997</v>
      </c>
      <c r="R81" s="837">
        <v>0.98487865196797586</v>
      </c>
      <c r="S81" s="850">
        <v>187.96999999999997</v>
      </c>
    </row>
    <row r="82" spans="1:19" ht="14.4" customHeight="1" x14ac:dyDescent="0.3">
      <c r="A82" s="831" t="s">
        <v>3622</v>
      </c>
      <c r="B82" s="832" t="s">
        <v>3623</v>
      </c>
      <c r="C82" s="832" t="s">
        <v>605</v>
      </c>
      <c r="D82" s="832" t="s">
        <v>1268</v>
      </c>
      <c r="E82" s="832" t="s">
        <v>3602</v>
      </c>
      <c r="F82" s="832" t="s">
        <v>3680</v>
      </c>
      <c r="G82" s="832" t="s">
        <v>3681</v>
      </c>
      <c r="H82" s="849">
        <v>11</v>
      </c>
      <c r="I82" s="849">
        <v>11473</v>
      </c>
      <c r="J82" s="832">
        <v>0.73333333333333328</v>
      </c>
      <c r="K82" s="832">
        <v>1043</v>
      </c>
      <c r="L82" s="849">
        <v>15</v>
      </c>
      <c r="M82" s="849">
        <v>15645</v>
      </c>
      <c r="N82" s="832">
        <v>1</v>
      </c>
      <c r="O82" s="832">
        <v>1043</v>
      </c>
      <c r="P82" s="849">
        <v>15</v>
      </c>
      <c r="Q82" s="849">
        <v>15645</v>
      </c>
      <c r="R82" s="837">
        <v>1</v>
      </c>
      <c r="S82" s="850">
        <v>1043</v>
      </c>
    </row>
    <row r="83" spans="1:19" ht="14.4" customHeight="1" x14ac:dyDescent="0.3">
      <c r="A83" s="831" t="s">
        <v>3622</v>
      </c>
      <c r="B83" s="832" t="s">
        <v>3623</v>
      </c>
      <c r="C83" s="832" t="s">
        <v>605</v>
      </c>
      <c r="D83" s="832" t="s">
        <v>1268</v>
      </c>
      <c r="E83" s="832" t="s">
        <v>3602</v>
      </c>
      <c r="F83" s="832" t="s">
        <v>3682</v>
      </c>
      <c r="G83" s="832" t="s">
        <v>3683</v>
      </c>
      <c r="H83" s="849">
        <v>1</v>
      </c>
      <c r="I83" s="849">
        <v>1665</v>
      </c>
      <c r="J83" s="832">
        <v>0.5</v>
      </c>
      <c r="K83" s="832">
        <v>1665</v>
      </c>
      <c r="L83" s="849">
        <v>2</v>
      </c>
      <c r="M83" s="849">
        <v>3330</v>
      </c>
      <c r="N83" s="832">
        <v>1</v>
      </c>
      <c r="O83" s="832">
        <v>1665</v>
      </c>
      <c r="P83" s="849"/>
      <c r="Q83" s="849"/>
      <c r="R83" s="837"/>
      <c r="S83" s="850"/>
    </row>
    <row r="84" spans="1:19" ht="14.4" customHeight="1" x14ac:dyDescent="0.3">
      <c r="A84" s="831" t="s">
        <v>3622</v>
      </c>
      <c r="B84" s="832" t="s">
        <v>3623</v>
      </c>
      <c r="C84" s="832" t="s">
        <v>605</v>
      </c>
      <c r="D84" s="832" t="s">
        <v>1268</v>
      </c>
      <c r="E84" s="832" t="s">
        <v>3602</v>
      </c>
      <c r="F84" s="832" t="s">
        <v>3603</v>
      </c>
      <c r="G84" s="832" t="s">
        <v>3604</v>
      </c>
      <c r="H84" s="849">
        <v>1</v>
      </c>
      <c r="I84" s="849">
        <v>2436</v>
      </c>
      <c r="J84" s="832">
        <v>0.56128256291387668</v>
      </c>
      <c r="K84" s="832">
        <v>2436</v>
      </c>
      <c r="L84" s="849">
        <v>2</v>
      </c>
      <c r="M84" s="849">
        <v>4340.0600000000004</v>
      </c>
      <c r="N84" s="832">
        <v>1</v>
      </c>
      <c r="O84" s="832">
        <v>2170.0300000000002</v>
      </c>
      <c r="P84" s="849">
        <v>1</v>
      </c>
      <c r="Q84" s="849">
        <v>2170.0300000000002</v>
      </c>
      <c r="R84" s="837">
        <v>0.5</v>
      </c>
      <c r="S84" s="850">
        <v>2170.0300000000002</v>
      </c>
    </row>
    <row r="85" spans="1:19" ht="14.4" customHeight="1" x14ac:dyDescent="0.3">
      <c r="A85" s="831" t="s">
        <v>3622</v>
      </c>
      <c r="B85" s="832" t="s">
        <v>3623</v>
      </c>
      <c r="C85" s="832" t="s">
        <v>605</v>
      </c>
      <c r="D85" s="832" t="s">
        <v>1268</v>
      </c>
      <c r="E85" s="832" t="s">
        <v>3602</v>
      </c>
      <c r="F85" s="832" t="s">
        <v>3686</v>
      </c>
      <c r="G85" s="832" t="s">
        <v>3687</v>
      </c>
      <c r="H85" s="849">
        <v>1</v>
      </c>
      <c r="I85" s="849">
        <v>3501.87</v>
      </c>
      <c r="J85" s="832"/>
      <c r="K85" s="832">
        <v>3501.87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3622</v>
      </c>
      <c r="B86" s="832" t="s">
        <v>3623</v>
      </c>
      <c r="C86" s="832" t="s">
        <v>605</v>
      </c>
      <c r="D86" s="832" t="s">
        <v>1268</v>
      </c>
      <c r="E86" s="832" t="s">
        <v>3602</v>
      </c>
      <c r="F86" s="832" t="s">
        <v>3688</v>
      </c>
      <c r="G86" s="832" t="s">
        <v>3689</v>
      </c>
      <c r="H86" s="849">
        <v>3</v>
      </c>
      <c r="I86" s="849">
        <v>4189.5</v>
      </c>
      <c r="J86" s="832">
        <v>0.75</v>
      </c>
      <c r="K86" s="832">
        <v>1396.5</v>
      </c>
      <c r="L86" s="849">
        <v>4</v>
      </c>
      <c r="M86" s="849">
        <v>5586</v>
      </c>
      <c r="N86" s="832">
        <v>1</v>
      </c>
      <c r="O86" s="832">
        <v>1396.5</v>
      </c>
      <c r="P86" s="849"/>
      <c r="Q86" s="849"/>
      <c r="R86" s="837"/>
      <c r="S86" s="850"/>
    </row>
    <row r="87" spans="1:19" ht="14.4" customHeight="1" x14ac:dyDescent="0.3">
      <c r="A87" s="831" t="s">
        <v>3622</v>
      </c>
      <c r="B87" s="832" t="s">
        <v>3623</v>
      </c>
      <c r="C87" s="832" t="s">
        <v>605</v>
      </c>
      <c r="D87" s="832" t="s">
        <v>1268</v>
      </c>
      <c r="E87" s="832" t="s">
        <v>3602</v>
      </c>
      <c r="F87" s="832" t="s">
        <v>3696</v>
      </c>
      <c r="G87" s="832" t="s">
        <v>3697</v>
      </c>
      <c r="H87" s="849"/>
      <c r="I87" s="849"/>
      <c r="J87" s="832"/>
      <c r="K87" s="832"/>
      <c r="L87" s="849">
        <v>1</v>
      </c>
      <c r="M87" s="849">
        <v>1143.2</v>
      </c>
      <c r="N87" s="832">
        <v>1</v>
      </c>
      <c r="O87" s="832">
        <v>1143.2</v>
      </c>
      <c r="P87" s="849"/>
      <c r="Q87" s="849"/>
      <c r="R87" s="837"/>
      <c r="S87" s="850"/>
    </row>
    <row r="88" spans="1:19" ht="14.4" customHeight="1" x14ac:dyDescent="0.3">
      <c r="A88" s="831" t="s">
        <v>3622</v>
      </c>
      <c r="B88" s="832" t="s">
        <v>3623</v>
      </c>
      <c r="C88" s="832" t="s">
        <v>605</v>
      </c>
      <c r="D88" s="832" t="s">
        <v>1268</v>
      </c>
      <c r="E88" s="832" t="s">
        <v>3602</v>
      </c>
      <c r="F88" s="832" t="s">
        <v>3698</v>
      </c>
      <c r="G88" s="832" t="s">
        <v>3699</v>
      </c>
      <c r="H88" s="849">
        <v>4</v>
      </c>
      <c r="I88" s="849">
        <v>5264.72</v>
      </c>
      <c r="J88" s="832">
        <v>2</v>
      </c>
      <c r="K88" s="832">
        <v>1316.18</v>
      </c>
      <c r="L88" s="849">
        <v>2</v>
      </c>
      <c r="M88" s="849">
        <v>2632.36</v>
      </c>
      <c r="N88" s="832">
        <v>1</v>
      </c>
      <c r="O88" s="832">
        <v>1316.18</v>
      </c>
      <c r="P88" s="849"/>
      <c r="Q88" s="849"/>
      <c r="R88" s="837"/>
      <c r="S88" s="850"/>
    </row>
    <row r="89" spans="1:19" ht="14.4" customHeight="1" x14ac:dyDescent="0.3">
      <c r="A89" s="831" t="s">
        <v>3622</v>
      </c>
      <c r="B89" s="832" t="s">
        <v>3623</v>
      </c>
      <c r="C89" s="832" t="s">
        <v>605</v>
      </c>
      <c r="D89" s="832" t="s">
        <v>1268</v>
      </c>
      <c r="E89" s="832" t="s">
        <v>3602</v>
      </c>
      <c r="F89" s="832" t="s">
        <v>3700</v>
      </c>
      <c r="G89" s="832" t="s">
        <v>3701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2631.6</v>
      </c>
      <c r="R89" s="837"/>
      <c r="S89" s="850">
        <v>2631.6</v>
      </c>
    </row>
    <row r="90" spans="1:19" ht="14.4" customHeight="1" x14ac:dyDescent="0.3">
      <c r="A90" s="831" t="s">
        <v>3622</v>
      </c>
      <c r="B90" s="832" t="s">
        <v>3623</v>
      </c>
      <c r="C90" s="832" t="s">
        <v>605</v>
      </c>
      <c r="D90" s="832" t="s">
        <v>1268</v>
      </c>
      <c r="E90" s="832" t="s">
        <v>3602</v>
      </c>
      <c r="F90" s="832" t="s">
        <v>3706</v>
      </c>
      <c r="G90" s="832" t="s">
        <v>3707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1075.98</v>
      </c>
      <c r="R90" s="837"/>
      <c r="S90" s="850">
        <v>1075.98</v>
      </c>
    </row>
    <row r="91" spans="1:19" ht="14.4" customHeight="1" x14ac:dyDescent="0.3">
      <c r="A91" s="831" t="s">
        <v>3622</v>
      </c>
      <c r="B91" s="832" t="s">
        <v>3623</v>
      </c>
      <c r="C91" s="832" t="s">
        <v>605</v>
      </c>
      <c r="D91" s="832" t="s">
        <v>1268</v>
      </c>
      <c r="E91" s="832" t="s">
        <v>3602</v>
      </c>
      <c r="F91" s="832" t="s">
        <v>3714</v>
      </c>
      <c r="G91" s="832" t="s">
        <v>3715</v>
      </c>
      <c r="H91" s="849"/>
      <c r="I91" s="849"/>
      <c r="J91" s="832"/>
      <c r="K91" s="832"/>
      <c r="L91" s="849"/>
      <c r="M91" s="849"/>
      <c r="N91" s="832"/>
      <c r="O91" s="832"/>
      <c r="P91" s="849">
        <v>2</v>
      </c>
      <c r="Q91" s="849">
        <v>1284</v>
      </c>
      <c r="R91" s="837"/>
      <c r="S91" s="850">
        <v>642</v>
      </c>
    </row>
    <row r="92" spans="1:19" ht="14.4" customHeight="1" x14ac:dyDescent="0.3">
      <c r="A92" s="831" t="s">
        <v>3622</v>
      </c>
      <c r="B92" s="832" t="s">
        <v>3623</v>
      </c>
      <c r="C92" s="832" t="s">
        <v>605</v>
      </c>
      <c r="D92" s="832" t="s">
        <v>1268</v>
      </c>
      <c r="E92" s="832" t="s">
        <v>3605</v>
      </c>
      <c r="F92" s="832" t="s">
        <v>3720</v>
      </c>
      <c r="G92" s="832" t="s">
        <v>3721</v>
      </c>
      <c r="H92" s="849">
        <v>2</v>
      </c>
      <c r="I92" s="849">
        <v>410</v>
      </c>
      <c r="J92" s="832">
        <v>0.99514563106796117</v>
      </c>
      <c r="K92" s="832">
        <v>205</v>
      </c>
      <c r="L92" s="849">
        <v>2</v>
      </c>
      <c r="M92" s="849">
        <v>412</v>
      </c>
      <c r="N92" s="832">
        <v>1</v>
      </c>
      <c r="O92" s="832">
        <v>206</v>
      </c>
      <c r="P92" s="849"/>
      <c r="Q92" s="849"/>
      <c r="R92" s="837"/>
      <c r="S92" s="850"/>
    </row>
    <row r="93" spans="1:19" ht="14.4" customHeight="1" x14ac:dyDescent="0.3">
      <c r="A93" s="831" t="s">
        <v>3622</v>
      </c>
      <c r="B93" s="832" t="s">
        <v>3623</v>
      </c>
      <c r="C93" s="832" t="s">
        <v>605</v>
      </c>
      <c r="D93" s="832" t="s">
        <v>1268</v>
      </c>
      <c r="E93" s="832" t="s">
        <v>3605</v>
      </c>
      <c r="F93" s="832" t="s">
        <v>3722</v>
      </c>
      <c r="G93" s="832" t="s">
        <v>3723</v>
      </c>
      <c r="H93" s="849">
        <v>1</v>
      </c>
      <c r="I93" s="849">
        <v>78</v>
      </c>
      <c r="J93" s="832"/>
      <c r="K93" s="832">
        <v>78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3622</v>
      </c>
      <c r="B94" s="832" t="s">
        <v>3623</v>
      </c>
      <c r="C94" s="832" t="s">
        <v>605</v>
      </c>
      <c r="D94" s="832" t="s">
        <v>1268</v>
      </c>
      <c r="E94" s="832" t="s">
        <v>3605</v>
      </c>
      <c r="F94" s="832" t="s">
        <v>3726</v>
      </c>
      <c r="G94" s="832" t="s">
        <v>3727</v>
      </c>
      <c r="H94" s="849">
        <v>1</v>
      </c>
      <c r="I94" s="849">
        <v>83</v>
      </c>
      <c r="J94" s="832"/>
      <c r="K94" s="832">
        <v>83</v>
      </c>
      <c r="L94" s="849"/>
      <c r="M94" s="849"/>
      <c r="N94" s="832"/>
      <c r="O94" s="832"/>
      <c r="P94" s="849">
        <v>2</v>
      </c>
      <c r="Q94" s="849">
        <v>168</v>
      </c>
      <c r="R94" s="837"/>
      <c r="S94" s="850">
        <v>84</v>
      </c>
    </row>
    <row r="95" spans="1:19" ht="14.4" customHeight="1" x14ac:dyDescent="0.3">
      <c r="A95" s="831" t="s">
        <v>3622</v>
      </c>
      <c r="B95" s="832" t="s">
        <v>3623</v>
      </c>
      <c r="C95" s="832" t="s">
        <v>605</v>
      </c>
      <c r="D95" s="832" t="s">
        <v>1268</v>
      </c>
      <c r="E95" s="832" t="s">
        <v>3605</v>
      </c>
      <c r="F95" s="832" t="s">
        <v>3730</v>
      </c>
      <c r="G95" s="832" t="s">
        <v>3731</v>
      </c>
      <c r="H95" s="849">
        <v>91</v>
      </c>
      <c r="I95" s="849">
        <v>3367</v>
      </c>
      <c r="J95" s="832">
        <v>1.1375</v>
      </c>
      <c r="K95" s="832">
        <v>37</v>
      </c>
      <c r="L95" s="849">
        <v>80</v>
      </c>
      <c r="M95" s="849">
        <v>2960</v>
      </c>
      <c r="N95" s="832">
        <v>1</v>
      </c>
      <c r="O95" s="832">
        <v>37</v>
      </c>
      <c r="P95" s="849">
        <v>47</v>
      </c>
      <c r="Q95" s="849">
        <v>1786</v>
      </c>
      <c r="R95" s="837">
        <v>0.60337837837837838</v>
      </c>
      <c r="S95" s="850">
        <v>38</v>
      </c>
    </row>
    <row r="96" spans="1:19" ht="14.4" customHeight="1" x14ac:dyDescent="0.3">
      <c r="A96" s="831" t="s">
        <v>3622</v>
      </c>
      <c r="B96" s="832" t="s">
        <v>3623</v>
      </c>
      <c r="C96" s="832" t="s">
        <v>605</v>
      </c>
      <c r="D96" s="832" t="s">
        <v>1268</v>
      </c>
      <c r="E96" s="832" t="s">
        <v>3605</v>
      </c>
      <c r="F96" s="832" t="s">
        <v>3732</v>
      </c>
      <c r="G96" s="832" t="s">
        <v>3733</v>
      </c>
      <c r="H96" s="849"/>
      <c r="I96" s="849"/>
      <c r="J96" s="832"/>
      <c r="K96" s="832"/>
      <c r="L96" s="849">
        <v>3</v>
      </c>
      <c r="M96" s="849">
        <v>30</v>
      </c>
      <c r="N96" s="832">
        <v>1</v>
      </c>
      <c r="O96" s="832">
        <v>10</v>
      </c>
      <c r="P96" s="849">
        <v>2</v>
      </c>
      <c r="Q96" s="849">
        <v>20</v>
      </c>
      <c r="R96" s="837">
        <v>0.66666666666666663</v>
      </c>
      <c r="S96" s="850">
        <v>10</v>
      </c>
    </row>
    <row r="97" spans="1:19" ht="14.4" customHeight="1" x14ac:dyDescent="0.3">
      <c r="A97" s="831" t="s">
        <v>3622</v>
      </c>
      <c r="B97" s="832" t="s">
        <v>3623</v>
      </c>
      <c r="C97" s="832" t="s">
        <v>605</v>
      </c>
      <c r="D97" s="832" t="s">
        <v>1268</v>
      </c>
      <c r="E97" s="832" t="s">
        <v>3605</v>
      </c>
      <c r="F97" s="832" t="s">
        <v>3606</v>
      </c>
      <c r="G97" s="832" t="s">
        <v>3607</v>
      </c>
      <c r="H97" s="849">
        <v>114</v>
      </c>
      <c r="I97" s="849">
        <v>28614</v>
      </c>
      <c r="J97" s="832">
        <v>0.91570660522273428</v>
      </c>
      <c r="K97" s="832">
        <v>251</v>
      </c>
      <c r="L97" s="849">
        <v>124</v>
      </c>
      <c r="M97" s="849">
        <v>31248</v>
      </c>
      <c r="N97" s="832">
        <v>1</v>
      </c>
      <c r="O97" s="832">
        <v>252</v>
      </c>
      <c r="P97" s="849">
        <v>89</v>
      </c>
      <c r="Q97" s="849">
        <v>22606</v>
      </c>
      <c r="R97" s="837">
        <v>0.72343830005120324</v>
      </c>
      <c r="S97" s="850">
        <v>254</v>
      </c>
    </row>
    <row r="98" spans="1:19" ht="14.4" customHeight="1" x14ac:dyDescent="0.3">
      <c r="A98" s="831" t="s">
        <v>3622</v>
      </c>
      <c r="B98" s="832" t="s">
        <v>3623</v>
      </c>
      <c r="C98" s="832" t="s">
        <v>605</v>
      </c>
      <c r="D98" s="832" t="s">
        <v>1268</v>
      </c>
      <c r="E98" s="832" t="s">
        <v>3605</v>
      </c>
      <c r="F98" s="832" t="s">
        <v>3738</v>
      </c>
      <c r="G98" s="832" t="s">
        <v>3739</v>
      </c>
      <c r="H98" s="849">
        <v>247</v>
      </c>
      <c r="I98" s="849">
        <v>31122</v>
      </c>
      <c r="J98" s="832">
        <v>1.1038518833794424</v>
      </c>
      <c r="K98" s="832">
        <v>126</v>
      </c>
      <c r="L98" s="849">
        <v>222</v>
      </c>
      <c r="M98" s="849">
        <v>28194</v>
      </c>
      <c r="N98" s="832">
        <v>1</v>
      </c>
      <c r="O98" s="832">
        <v>127</v>
      </c>
      <c r="P98" s="849">
        <v>205</v>
      </c>
      <c r="Q98" s="849">
        <v>25830</v>
      </c>
      <c r="R98" s="837">
        <v>0.91615237284528628</v>
      </c>
      <c r="S98" s="850">
        <v>126</v>
      </c>
    </row>
    <row r="99" spans="1:19" ht="14.4" customHeight="1" x14ac:dyDescent="0.3">
      <c r="A99" s="831" t="s">
        <v>3622</v>
      </c>
      <c r="B99" s="832" t="s">
        <v>3623</v>
      </c>
      <c r="C99" s="832" t="s">
        <v>605</v>
      </c>
      <c r="D99" s="832" t="s">
        <v>1268</v>
      </c>
      <c r="E99" s="832" t="s">
        <v>3605</v>
      </c>
      <c r="F99" s="832" t="s">
        <v>3742</v>
      </c>
      <c r="G99" s="832" t="s">
        <v>3743</v>
      </c>
      <c r="H99" s="849">
        <v>1</v>
      </c>
      <c r="I99" s="849">
        <v>816</v>
      </c>
      <c r="J99" s="832">
        <v>0.14268228711313166</v>
      </c>
      <c r="K99" s="832">
        <v>816</v>
      </c>
      <c r="L99" s="849">
        <v>7</v>
      </c>
      <c r="M99" s="849">
        <v>5719</v>
      </c>
      <c r="N99" s="832">
        <v>1</v>
      </c>
      <c r="O99" s="832">
        <v>817</v>
      </c>
      <c r="P99" s="849">
        <v>13</v>
      </c>
      <c r="Q99" s="849">
        <v>10647</v>
      </c>
      <c r="R99" s="837">
        <v>1.8616891064871481</v>
      </c>
      <c r="S99" s="850">
        <v>819</v>
      </c>
    </row>
    <row r="100" spans="1:19" ht="14.4" customHeight="1" x14ac:dyDescent="0.3">
      <c r="A100" s="831" t="s">
        <v>3622</v>
      </c>
      <c r="B100" s="832" t="s">
        <v>3623</v>
      </c>
      <c r="C100" s="832" t="s">
        <v>605</v>
      </c>
      <c r="D100" s="832" t="s">
        <v>1268</v>
      </c>
      <c r="E100" s="832" t="s">
        <v>3605</v>
      </c>
      <c r="F100" s="832" t="s">
        <v>3744</v>
      </c>
      <c r="G100" s="832" t="s">
        <v>3745</v>
      </c>
      <c r="H100" s="849">
        <v>10</v>
      </c>
      <c r="I100" s="849">
        <v>15930</v>
      </c>
      <c r="J100" s="832">
        <v>0.6242163009404389</v>
      </c>
      <c r="K100" s="832">
        <v>1593</v>
      </c>
      <c r="L100" s="849">
        <v>16</v>
      </c>
      <c r="M100" s="849">
        <v>25520</v>
      </c>
      <c r="N100" s="832">
        <v>1</v>
      </c>
      <c r="O100" s="832">
        <v>1595</v>
      </c>
      <c r="P100" s="849">
        <v>14</v>
      </c>
      <c r="Q100" s="849">
        <v>22400</v>
      </c>
      <c r="R100" s="837">
        <v>0.87774294670846398</v>
      </c>
      <c r="S100" s="850">
        <v>1600</v>
      </c>
    </row>
    <row r="101" spans="1:19" ht="14.4" customHeight="1" x14ac:dyDescent="0.3">
      <c r="A101" s="831" t="s">
        <v>3622</v>
      </c>
      <c r="B101" s="832" t="s">
        <v>3623</v>
      </c>
      <c r="C101" s="832" t="s">
        <v>605</v>
      </c>
      <c r="D101" s="832" t="s">
        <v>1268</v>
      </c>
      <c r="E101" s="832" t="s">
        <v>3605</v>
      </c>
      <c r="F101" s="832" t="s">
        <v>3608</v>
      </c>
      <c r="G101" s="832" t="s">
        <v>3609</v>
      </c>
      <c r="H101" s="849">
        <v>9</v>
      </c>
      <c r="I101" s="849">
        <v>1782</v>
      </c>
      <c r="J101" s="832"/>
      <c r="K101" s="832">
        <v>198</v>
      </c>
      <c r="L101" s="849"/>
      <c r="M101" s="849"/>
      <c r="N101" s="832"/>
      <c r="O101" s="832"/>
      <c r="P101" s="849">
        <v>2</v>
      </c>
      <c r="Q101" s="849">
        <v>400</v>
      </c>
      <c r="R101" s="837"/>
      <c r="S101" s="850">
        <v>200</v>
      </c>
    </row>
    <row r="102" spans="1:19" ht="14.4" customHeight="1" x14ac:dyDescent="0.3">
      <c r="A102" s="831" t="s">
        <v>3622</v>
      </c>
      <c r="B102" s="832" t="s">
        <v>3623</v>
      </c>
      <c r="C102" s="832" t="s">
        <v>605</v>
      </c>
      <c r="D102" s="832" t="s">
        <v>1268</v>
      </c>
      <c r="E102" s="832" t="s">
        <v>3605</v>
      </c>
      <c r="F102" s="832" t="s">
        <v>3746</v>
      </c>
      <c r="G102" s="832" t="s">
        <v>3747</v>
      </c>
      <c r="H102" s="849">
        <v>11</v>
      </c>
      <c r="I102" s="849">
        <v>3663</v>
      </c>
      <c r="J102" s="832">
        <v>1.2185628742514969</v>
      </c>
      <c r="K102" s="832">
        <v>333</v>
      </c>
      <c r="L102" s="849">
        <v>9</v>
      </c>
      <c r="M102" s="849">
        <v>3006</v>
      </c>
      <c r="N102" s="832">
        <v>1</v>
      </c>
      <c r="O102" s="832">
        <v>334</v>
      </c>
      <c r="P102" s="849">
        <v>5</v>
      </c>
      <c r="Q102" s="849">
        <v>1675</v>
      </c>
      <c r="R102" s="837">
        <v>0.55721889554224879</v>
      </c>
      <c r="S102" s="850">
        <v>335</v>
      </c>
    </row>
    <row r="103" spans="1:19" ht="14.4" customHeight="1" x14ac:dyDescent="0.3">
      <c r="A103" s="831" t="s">
        <v>3622</v>
      </c>
      <c r="B103" s="832" t="s">
        <v>3623</v>
      </c>
      <c r="C103" s="832" t="s">
        <v>605</v>
      </c>
      <c r="D103" s="832" t="s">
        <v>1268</v>
      </c>
      <c r="E103" s="832" t="s">
        <v>3605</v>
      </c>
      <c r="F103" s="832" t="s">
        <v>3748</v>
      </c>
      <c r="G103" s="832" t="s">
        <v>3749</v>
      </c>
      <c r="H103" s="849">
        <v>8</v>
      </c>
      <c r="I103" s="849">
        <v>1328</v>
      </c>
      <c r="J103" s="832">
        <v>1.6</v>
      </c>
      <c r="K103" s="832">
        <v>166</v>
      </c>
      <c r="L103" s="849">
        <v>5</v>
      </c>
      <c r="M103" s="849">
        <v>830</v>
      </c>
      <c r="N103" s="832">
        <v>1</v>
      </c>
      <c r="O103" s="832">
        <v>166</v>
      </c>
      <c r="P103" s="849">
        <v>2</v>
      </c>
      <c r="Q103" s="849">
        <v>232</v>
      </c>
      <c r="R103" s="837">
        <v>0.27951807228915665</v>
      </c>
      <c r="S103" s="850">
        <v>116</v>
      </c>
    </row>
    <row r="104" spans="1:19" ht="14.4" customHeight="1" x14ac:dyDescent="0.3">
      <c r="A104" s="831" t="s">
        <v>3622</v>
      </c>
      <c r="B104" s="832" t="s">
        <v>3623</v>
      </c>
      <c r="C104" s="832" t="s">
        <v>605</v>
      </c>
      <c r="D104" s="832" t="s">
        <v>1268</v>
      </c>
      <c r="E104" s="832" t="s">
        <v>3605</v>
      </c>
      <c r="F104" s="832" t="s">
        <v>3750</v>
      </c>
      <c r="G104" s="832" t="s">
        <v>3751</v>
      </c>
      <c r="H104" s="849">
        <v>7</v>
      </c>
      <c r="I104" s="849">
        <v>2457</v>
      </c>
      <c r="J104" s="832">
        <v>1.1633522727272727</v>
      </c>
      <c r="K104" s="832">
        <v>351</v>
      </c>
      <c r="L104" s="849">
        <v>6</v>
      </c>
      <c r="M104" s="849">
        <v>2112</v>
      </c>
      <c r="N104" s="832">
        <v>1</v>
      </c>
      <c r="O104" s="832">
        <v>352</v>
      </c>
      <c r="P104" s="849">
        <v>5</v>
      </c>
      <c r="Q104" s="849">
        <v>1785</v>
      </c>
      <c r="R104" s="837">
        <v>0.84517045454545459</v>
      </c>
      <c r="S104" s="850">
        <v>357</v>
      </c>
    </row>
    <row r="105" spans="1:19" ht="14.4" customHeight="1" x14ac:dyDescent="0.3">
      <c r="A105" s="831" t="s">
        <v>3622</v>
      </c>
      <c r="B105" s="832" t="s">
        <v>3623</v>
      </c>
      <c r="C105" s="832" t="s">
        <v>605</v>
      </c>
      <c r="D105" s="832" t="s">
        <v>1268</v>
      </c>
      <c r="E105" s="832" t="s">
        <v>3605</v>
      </c>
      <c r="F105" s="832" t="s">
        <v>3756</v>
      </c>
      <c r="G105" s="832" t="s">
        <v>3757</v>
      </c>
      <c r="H105" s="849">
        <v>1</v>
      </c>
      <c r="I105" s="849">
        <v>323</v>
      </c>
      <c r="J105" s="832"/>
      <c r="K105" s="832">
        <v>323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3622</v>
      </c>
      <c r="B106" s="832" t="s">
        <v>3623</v>
      </c>
      <c r="C106" s="832" t="s">
        <v>605</v>
      </c>
      <c r="D106" s="832" t="s">
        <v>1268</v>
      </c>
      <c r="E106" s="832" t="s">
        <v>3605</v>
      </c>
      <c r="F106" s="832" t="s">
        <v>3762</v>
      </c>
      <c r="G106" s="832" t="s">
        <v>3763</v>
      </c>
      <c r="H106" s="849">
        <v>3</v>
      </c>
      <c r="I106" s="849">
        <v>3543</v>
      </c>
      <c r="J106" s="832">
        <v>2.9974619289340101</v>
      </c>
      <c r="K106" s="832">
        <v>1181</v>
      </c>
      <c r="L106" s="849">
        <v>1</v>
      </c>
      <c r="M106" s="849">
        <v>1182</v>
      </c>
      <c r="N106" s="832">
        <v>1</v>
      </c>
      <c r="O106" s="832">
        <v>1182</v>
      </c>
      <c r="P106" s="849"/>
      <c r="Q106" s="849"/>
      <c r="R106" s="837"/>
      <c r="S106" s="850"/>
    </row>
    <row r="107" spans="1:19" ht="14.4" customHeight="1" x14ac:dyDescent="0.3">
      <c r="A107" s="831" t="s">
        <v>3622</v>
      </c>
      <c r="B107" s="832" t="s">
        <v>3623</v>
      </c>
      <c r="C107" s="832" t="s">
        <v>605</v>
      </c>
      <c r="D107" s="832" t="s">
        <v>1268</v>
      </c>
      <c r="E107" s="832" t="s">
        <v>3605</v>
      </c>
      <c r="F107" s="832" t="s">
        <v>3764</v>
      </c>
      <c r="G107" s="832" t="s">
        <v>3765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715</v>
      </c>
      <c r="R107" s="837"/>
      <c r="S107" s="850">
        <v>715</v>
      </c>
    </row>
    <row r="108" spans="1:19" ht="14.4" customHeight="1" x14ac:dyDescent="0.3">
      <c r="A108" s="831" t="s">
        <v>3622</v>
      </c>
      <c r="B108" s="832" t="s">
        <v>3623</v>
      </c>
      <c r="C108" s="832" t="s">
        <v>605</v>
      </c>
      <c r="D108" s="832" t="s">
        <v>1268</v>
      </c>
      <c r="E108" s="832" t="s">
        <v>3605</v>
      </c>
      <c r="F108" s="832" t="s">
        <v>3610</v>
      </c>
      <c r="G108" s="832" t="s">
        <v>3611</v>
      </c>
      <c r="H108" s="849">
        <v>401</v>
      </c>
      <c r="I108" s="849">
        <v>13366.68</v>
      </c>
      <c r="J108" s="832">
        <v>1.0636612563232741</v>
      </c>
      <c r="K108" s="832">
        <v>33.333366583541149</v>
      </c>
      <c r="L108" s="849">
        <v>377</v>
      </c>
      <c r="M108" s="849">
        <v>12566.67</v>
      </c>
      <c r="N108" s="832">
        <v>1</v>
      </c>
      <c r="O108" s="832">
        <v>33.333342175066313</v>
      </c>
      <c r="P108" s="849">
        <v>304</v>
      </c>
      <c r="Q108" s="849">
        <v>10133.32</v>
      </c>
      <c r="R108" s="837">
        <v>0.80636477284754038</v>
      </c>
      <c r="S108" s="850">
        <v>33.333289473684211</v>
      </c>
    </row>
    <row r="109" spans="1:19" ht="14.4" customHeight="1" x14ac:dyDescent="0.3">
      <c r="A109" s="831" t="s">
        <v>3622</v>
      </c>
      <c r="B109" s="832" t="s">
        <v>3623</v>
      </c>
      <c r="C109" s="832" t="s">
        <v>605</v>
      </c>
      <c r="D109" s="832" t="s">
        <v>1268</v>
      </c>
      <c r="E109" s="832" t="s">
        <v>3605</v>
      </c>
      <c r="F109" s="832" t="s">
        <v>3766</v>
      </c>
      <c r="G109" s="832" t="s">
        <v>3767</v>
      </c>
      <c r="H109" s="849">
        <v>111</v>
      </c>
      <c r="I109" s="849">
        <v>34188</v>
      </c>
      <c r="J109" s="832">
        <v>1.0571428571428572</v>
      </c>
      <c r="K109" s="832">
        <v>308</v>
      </c>
      <c r="L109" s="849">
        <v>105</v>
      </c>
      <c r="M109" s="849">
        <v>32340</v>
      </c>
      <c r="N109" s="832">
        <v>1</v>
      </c>
      <c r="O109" s="832">
        <v>308</v>
      </c>
      <c r="P109" s="849">
        <v>87</v>
      </c>
      <c r="Q109" s="849">
        <v>27057</v>
      </c>
      <c r="R109" s="837">
        <v>0.83664192949907235</v>
      </c>
      <c r="S109" s="850">
        <v>311</v>
      </c>
    </row>
    <row r="110" spans="1:19" ht="14.4" customHeight="1" x14ac:dyDescent="0.3">
      <c r="A110" s="831" t="s">
        <v>3622</v>
      </c>
      <c r="B110" s="832" t="s">
        <v>3623</v>
      </c>
      <c r="C110" s="832" t="s">
        <v>605</v>
      </c>
      <c r="D110" s="832" t="s">
        <v>1268</v>
      </c>
      <c r="E110" s="832" t="s">
        <v>3605</v>
      </c>
      <c r="F110" s="832" t="s">
        <v>3768</v>
      </c>
      <c r="G110" s="832" t="s">
        <v>3769</v>
      </c>
      <c r="H110" s="849">
        <v>4</v>
      </c>
      <c r="I110" s="849">
        <v>1040</v>
      </c>
      <c r="J110" s="832">
        <v>3.9846743295019156</v>
      </c>
      <c r="K110" s="832">
        <v>260</v>
      </c>
      <c r="L110" s="849">
        <v>1</v>
      </c>
      <c r="M110" s="849">
        <v>261</v>
      </c>
      <c r="N110" s="832">
        <v>1</v>
      </c>
      <c r="O110" s="832">
        <v>261</v>
      </c>
      <c r="P110" s="849">
        <v>5</v>
      </c>
      <c r="Q110" s="849">
        <v>1315</v>
      </c>
      <c r="R110" s="837">
        <v>5.0383141762452111</v>
      </c>
      <c r="S110" s="850">
        <v>263</v>
      </c>
    </row>
    <row r="111" spans="1:19" ht="14.4" customHeight="1" x14ac:dyDescent="0.3">
      <c r="A111" s="831" t="s">
        <v>3622</v>
      </c>
      <c r="B111" s="832" t="s">
        <v>3623</v>
      </c>
      <c r="C111" s="832" t="s">
        <v>605</v>
      </c>
      <c r="D111" s="832" t="s">
        <v>1268</v>
      </c>
      <c r="E111" s="832" t="s">
        <v>3605</v>
      </c>
      <c r="F111" s="832" t="s">
        <v>3770</v>
      </c>
      <c r="G111" s="832" t="s">
        <v>3771</v>
      </c>
      <c r="H111" s="849">
        <v>18</v>
      </c>
      <c r="I111" s="849">
        <v>666</v>
      </c>
      <c r="J111" s="832">
        <v>18</v>
      </c>
      <c r="K111" s="832">
        <v>37</v>
      </c>
      <c r="L111" s="849">
        <v>1</v>
      </c>
      <c r="M111" s="849">
        <v>37</v>
      </c>
      <c r="N111" s="832">
        <v>1</v>
      </c>
      <c r="O111" s="832">
        <v>37</v>
      </c>
      <c r="P111" s="849"/>
      <c r="Q111" s="849"/>
      <c r="R111" s="837"/>
      <c r="S111" s="850"/>
    </row>
    <row r="112" spans="1:19" ht="14.4" customHeight="1" x14ac:dyDescent="0.3">
      <c r="A112" s="831" t="s">
        <v>3622</v>
      </c>
      <c r="B112" s="832" t="s">
        <v>3623</v>
      </c>
      <c r="C112" s="832" t="s">
        <v>605</v>
      </c>
      <c r="D112" s="832" t="s">
        <v>1268</v>
      </c>
      <c r="E112" s="832" t="s">
        <v>3605</v>
      </c>
      <c r="F112" s="832" t="s">
        <v>3772</v>
      </c>
      <c r="G112" s="832" t="s">
        <v>3773</v>
      </c>
      <c r="H112" s="849">
        <v>4</v>
      </c>
      <c r="I112" s="849">
        <v>344</v>
      </c>
      <c r="J112" s="832">
        <v>2</v>
      </c>
      <c r="K112" s="832">
        <v>86</v>
      </c>
      <c r="L112" s="849">
        <v>2</v>
      </c>
      <c r="M112" s="849">
        <v>172</v>
      </c>
      <c r="N112" s="832">
        <v>1</v>
      </c>
      <c r="O112" s="832">
        <v>86</v>
      </c>
      <c r="P112" s="849">
        <v>1</v>
      </c>
      <c r="Q112" s="849">
        <v>87</v>
      </c>
      <c r="R112" s="837">
        <v>0.5058139534883721</v>
      </c>
      <c r="S112" s="850">
        <v>87</v>
      </c>
    </row>
    <row r="113" spans="1:19" ht="14.4" customHeight="1" x14ac:dyDescent="0.3">
      <c r="A113" s="831" t="s">
        <v>3622</v>
      </c>
      <c r="B113" s="832" t="s">
        <v>3623</v>
      </c>
      <c r="C113" s="832" t="s">
        <v>605</v>
      </c>
      <c r="D113" s="832" t="s">
        <v>1268</v>
      </c>
      <c r="E113" s="832" t="s">
        <v>3605</v>
      </c>
      <c r="F113" s="832" t="s">
        <v>3774</v>
      </c>
      <c r="G113" s="832" t="s">
        <v>3775</v>
      </c>
      <c r="H113" s="849">
        <v>150</v>
      </c>
      <c r="I113" s="849">
        <v>23100</v>
      </c>
      <c r="J113" s="832">
        <v>1.064516129032258</v>
      </c>
      <c r="K113" s="832">
        <v>154</v>
      </c>
      <c r="L113" s="849">
        <v>140</v>
      </c>
      <c r="M113" s="849">
        <v>21700</v>
      </c>
      <c r="N113" s="832">
        <v>1</v>
      </c>
      <c r="O113" s="832">
        <v>155</v>
      </c>
      <c r="P113" s="849">
        <v>95</v>
      </c>
      <c r="Q113" s="849">
        <v>14820</v>
      </c>
      <c r="R113" s="837">
        <v>0.68294930875576032</v>
      </c>
      <c r="S113" s="850">
        <v>156</v>
      </c>
    </row>
    <row r="114" spans="1:19" ht="14.4" customHeight="1" x14ac:dyDescent="0.3">
      <c r="A114" s="831" t="s">
        <v>3622</v>
      </c>
      <c r="B114" s="832" t="s">
        <v>3623</v>
      </c>
      <c r="C114" s="832" t="s">
        <v>605</v>
      </c>
      <c r="D114" s="832" t="s">
        <v>1268</v>
      </c>
      <c r="E114" s="832" t="s">
        <v>3605</v>
      </c>
      <c r="F114" s="832" t="s">
        <v>3776</v>
      </c>
      <c r="G114" s="832" t="s">
        <v>3777</v>
      </c>
      <c r="H114" s="849">
        <v>19</v>
      </c>
      <c r="I114" s="849">
        <v>608</v>
      </c>
      <c r="J114" s="832">
        <v>3.1666666666666665</v>
      </c>
      <c r="K114" s="832">
        <v>32</v>
      </c>
      <c r="L114" s="849">
        <v>6</v>
      </c>
      <c r="M114" s="849">
        <v>192</v>
      </c>
      <c r="N114" s="832">
        <v>1</v>
      </c>
      <c r="O114" s="832">
        <v>32</v>
      </c>
      <c r="P114" s="849">
        <v>10</v>
      </c>
      <c r="Q114" s="849">
        <v>330</v>
      </c>
      <c r="R114" s="837">
        <v>1.71875</v>
      </c>
      <c r="S114" s="850">
        <v>33</v>
      </c>
    </row>
    <row r="115" spans="1:19" ht="14.4" customHeight="1" x14ac:dyDescent="0.3">
      <c r="A115" s="831" t="s">
        <v>3622</v>
      </c>
      <c r="B115" s="832" t="s">
        <v>3623</v>
      </c>
      <c r="C115" s="832" t="s">
        <v>605</v>
      </c>
      <c r="D115" s="832" t="s">
        <v>1268</v>
      </c>
      <c r="E115" s="832" t="s">
        <v>3605</v>
      </c>
      <c r="F115" s="832" t="s">
        <v>3780</v>
      </c>
      <c r="G115" s="832" t="s">
        <v>3781</v>
      </c>
      <c r="H115" s="849">
        <v>32</v>
      </c>
      <c r="I115" s="849">
        <v>2368</v>
      </c>
      <c r="J115" s="832">
        <v>2.4615384615384617</v>
      </c>
      <c r="K115" s="832">
        <v>74</v>
      </c>
      <c r="L115" s="849">
        <v>13</v>
      </c>
      <c r="M115" s="849">
        <v>962</v>
      </c>
      <c r="N115" s="832">
        <v>1</v>
      </c>
      <c r="O115" s="832">
        <v>74</v>
      </c>
      <c r="P115" s="849">
        <v>2</v>
      </c>
      <c r="Q115" s="849">
        <v>150</v>
      </c>
      <c r="R115" s="837">
        <v>0.15592515592515593</v>
      </c>
      <c r="S115" s="850">
        <v>75</v>
      </c>
    </row>
    <row r="116" spans="1:19" ht="14.4" customHeight="1" x14ac:dyDescent="0.3">
      <c r="A116" s="831" t="s">
        <v>3622</v>
      </c>
      <c r="B116" s="832" t="s">
        <v>3623</v>
      </c>
      <c r="C116" s="832" t="s">
        <v>605</v>
      </c>
      <c r="D116" s="832" t="s">
        <v>1268</v>
      </c>
      <c r="E116" s="832" t="s">
        <v>3605</v>
      </c>
      <c r="F116" s="832" t="s">
        <v>3784</v>
      </c>
      <c r="G116" s="832" t="s">
        <v>3785</v>
      </c>
      <c r="H116" s="849">
        <v>1</v>
      </c>
      <c r="I116" s="849">
        <v>59</v>
      </c>
      <c r="J116" s="832">
        <v>0.5</v>
      </c>
      <c r="K116" s="832">
        <v>59</v>
      </c>
      <c r="L116" s="849">
        <v>2</v>
      </c>
      <c r="M116" s="849">
        <v>118</v>
      </c>
      <c r="N116" s="832">
        <v>1</v>
      </c>
      <c r="O116" s="832">
        <v>59</v>
      </c>
      <c r="P116" s="849"/>
      <c r="Q116" s="849"/>
      <c r="R116" s="837"/>
      <c r="S116" s="850"/>
    </row>
    <row r="117" spans="1:19" ht="14.4" customHeight="1" x14ac:dyDescent="0.3">
      <c r="A117" s="831" t="s">
        <v>3622</v>
      </c>
      <c r="B117" s="832" t="s">
        <v>3623</v>
      </c>
      <c r="C117" s="832" t="s">
        <v>605</v>
      </c>
      <c r="D117" s="832" t="s">
        <v>1268</v>
      </c>
      <c r="E117" s="832" t="s">
        <v>3605</v>
      </c>
      <c r="F117" s="832" t="s">
        <v>3614</v>
      </c>
      <c r="G117" s="832" t="s">
        <v>3615</v>
      </c>
      <c r="H117" s="849">
        <v>12</v>
      </c>
      <c r="I117" s="849">
        <v>7104</v>
      </c>
      <c r="J117" s="832">
        <v>1.3310848791455874</v>
      </c>
      <c r="K117" s="832">
        <v>592</v>
      </c>
      <c r="L117" s="849">
        <v>9</v>
      </c>
      <c r="M117" s="849">
        <v>5337</v>
      </c>
      <c r="N117" s="832">
        <v>1</v>
      </c>
      <c r="O117" s="832">
        <v>593</v>
      </c>
      <c r="P117" s="849">
        <v>10</v>
      </c>
      <c r="Q117" s="849">
        <v>5950</v>
      </c>
      <c r="R117" s="837">
        <v>1.1148585347573543</v>
      </c>
      <c r="S117" s="850">
        <v>595</v>
      </c>
    </row>
    <row r="118" spans="1:19" ht="14.4" customHeight="1" x14ac:dyDescent="0.3">
      <c r="A118" s="831" t="s">
        <v>3622</v>
      </c>
      <c r="B118" s="832" t="s">
        <v>3623</v>
      </c>
      <c r="C118" s="832" t="s">
        <v>605</v>
      </c>
      <c r="D118" s="832" t="s">
        <v>1268</v>
      </c>
      <c r="E118" s="832" t="s">
        <v>3605</v>
      </c>
      <c r="F118" s="832" t="s">
        <v>3616</v>
      </c>
      <c r="G118" s="832" t="s">
        <v>3617</v>
      </c>
      <c r="H118" s="849">
        <v>9</v>
      </c>
      <c r="I118" s="849">
        <v>6903</v>
      </c>
      <c r="J118" s="832">
        <v>1.79765625</v>
      </c>
      <c r="K118" s="832">
        <v>767</v>
      </c>
      <c r="L118" s="849">
        <v>5</v>
      </c>
      <c r="M118" s="849">
        <v>3840</v>
      </c>
      <c r="N118" s="832">
        <v>1</v>
      </c>
      <c r="O118" s="832">
        <v>768</v>
      </c>
      <c r="P118" s="849">
        <v>3</v>
      </c>
      <c r="Q118" s="849">
        <v>2310</v>
      </c>
      <c r="R118" s="837">
        <v>0.6015625</v>
      </c>
      <c r="S118" s="850">
        <v>770</v>
      </c>
    </row>
    <row r="119" spans="1:19" ht="14.4" customHeight="1" x14ac:dyDescent="0.3">
      <c r="A119" s="831" t="s">
        <v>3622</v>
      </c>
      <c r="B119" s="832" t="s">
        <v>3623</v>
      </c>
      <c r="C119" s="832" t="s">
        <v>605</v>
      </c>
      <c r="D119" s="832" t="s">
        <v>1268</v>
      </c>
      <c r="E119" s="832" t="s">
        <v>3605</v>
      </c>
      <c r="F119" s="832" t="s">
        <v>3786</v>
      </c>
      <c r="G119" s="832" t="s">
        <v>3787</v>
      </c>
      <c r="H119" s="849">
        <v>18</v>
      </c>
      <c r="I119" s="849">
        <v>79236</v>
      </c>
      <c r="J119" s="832">
        <v>0.74897912885662432</v>
      </c>
      <c r="K119" s="832">
        <v>4402</v>
      </c>
      <c r="L119" s="849">
        <v>24</v>
      </c>
      <c r="M119" s="849">
        <v>105792</v>
      </c>
      <c r="N119" s="832">
        <v>1</v>
      </c>
      <c r="O119" s="832">
        <v>4408</v>
      </c>
      <c r="P119" s="849">
        <v>37</v>
      </c>
      <c r="Q119" s="849">
        <v>163873</v>
      </c>
      <c r="R119" s="837">
        <v>1.5490112673926195</v>
      </c>
      <c r="S119" s="850">
        <v>4429</v>
      </c>
    </row>
    <row r="120" spans="1:19" ht="14.4" customHeight="1" x14ac:dyDescent="0.3">
      <c r="A120" s="831" t="s">
        <v>3622</v>
      </c>
      <c r="B120" s="832" t="s">
        <v>3623</v>
      </c>
      <c r="C120" s="832" t="s">
        <v>605</v>
      </c>
      <c r="D120" s="832" t="s">
        <v>1268</v>
      </c>
      <c r="E120" s="832" t="s">
        <v>3605</v>
      </c>
      <c r="F120" s="832" t="s">
        <v>3790</v>
      </c>
      <c r="G120" s="832" t="s">
        <v>3791</v>
      </c>
      <c r="H120" s="849"/>
      <c r="I120" s="849"/>
      <c r="J120" s="832"/>
      <c r="K120" s="832"/>
      <c r="L120" s="849">
        <v>5</v>
      </c>
      <c r="M120" s="849">
        <v>580</v>
      </c>
      <c r="N120" s="832">
        <v>1</v>
      </c>
      <c r="O120" s="832">
        <v>116</v>
      </c>
      <c r="P120" s="849"/>
      <c r="Q120" s="849"/>
      <c r="R120" s="837"/>
      <c r="S120" s="850"/>
    </row>
    <row r="121" spans="1:19" ht="14.4" customHeight="1" x14ac:dyDescent="0.3">
      <c r="A121" s="831" t="s">
        <v>3622</v>
      </c>
      <c r="B121" s="832" t="s">
        <v>3623</v>
      </c>
      <c r="C121" s="832" t="s">
        <v>605</v>
      </c>
      <c r="D121" s="832" t="s">
        <v>1268</v>
      </c>
      <c r="E121" s="832" t="s">
        <v>3605</v>
      </c>
      <c r="F121" s="832" t="s">
        <v>3796</v>
      </c>
      <c r="G121" s="832" t="s">
        <v>3797</v>
      </c>
      <c r="H121" s="849">
        <v>121</v>
      </c>
      <c r="I121" s="849">
        <v>19360</v>
      </c>
      <c r="J121" s="832">
        <v>0.90412366319525517</v>
      </c>
      <c r="K121" s="832">
        <v>160</v>
      </c>
      <c r="L121" s="849">
        <v>133</v>
      </c>
      <c r="M121" s="849">
        <v>21413</v>
      </c>
      <c r="N121" s="832">
        <v>1</v>
      </c>
      <c r="O121" s="832">
        <v>161</v>
      </c>
      <c r="P121" s="849">
        <v>91</v>
      </c>
      <c r="Q121" s="849">
        <v>14742</v>
      </c>
      <c r="R121" s="837">
        <v>0.6884602811376267</v>
      </c>
      <c r="S121" s="850">
        <v>162</v>
      </c>
    </row>
    <row r="122" spans="1:19" ht="14.4" customHeight="1" x14ac:dyDescent="0.3">
      <c r="A122" s="831" t="s">
        <v>3622</v>
      </c>
      <c r="B122" s="832" t="s">
        <v>3623</v>
      </c>
      <c r="C122" s="832" t="s">
        <v>605</v>
      </c>
      <c r="D122" s="832" t="s">
        <v>1268</v>
      </c>
      <c r="E122" s="832" t="s">
        <v>3605</v>
      </c>
      <c r="F122" s="832" t="s">
        <v>3804</v>
      </c>
      <c r="G122" s="832" t="s">
        <v>3805</v>
      </c>
      <c r="H122" s="849"/>
      <c r="I122" s="849"/>
      <c r="J122" s="832"/>
      <c r="K122" s="832"/>
      <c r="L122" s="849">
        <v>1</v>
      </c>
      <c r="M122" s="849">
        <v>318</v>
      </c>
      <c r="N122" s="832">
        <v>1</v>
      </c>
      <c r="O122" s="832">
        <v>318</v>
      </c>
      <c r="P122" s="849"/>
      <c r="Q122" s="849"/>
      <c r="R122" s="837"/>
      <c r="S122" s="850"/>
    </row>
    <row r="123" spans="1:19" ht="14.4" customHeight="1" x14ac:dyDescent="0.3">
      <c r="A123" s="831" t="s">
        <v>3622</v>
      </c>
      <c r="B123" s="832" t="s">
        <v>3623</v>
      </c>
      <c r="C123" s="832" t="s">
        <v>605</v>
      </c>
      <c r="D123" s="832" t="s">
        <v>1268</v>
      </c>
      <c r="E123" s="832" t="s">
        <v>3605</v>
      </c>
      <c r="F123" s="832" t="s">
        <v>3808</v>
      </c>
      <c r="G123" s="832" t="s">
        <v>3809</v>
      </c>
      <c r="H123" s="849">
        <v>41</v>
      </c>
      <c r="I123" s="849">
        <v>15293</v>
      </c>
      <c r="J123" s="832">
        <v>1.3190443332758324</v>
      </c>
      <c r="K123" s="832">
        <v>373</v>
      </c>
      <c r="L123" s="849">
        <v>31</v>
      </c>
      <c r="M123" s="849">
        <v>11594</v>
      </c>
      <c r="N123" s="832">
        <v>1</v>
      </c>
      <c r="O123" s="832">
        <v>374</v>
      </c>
      <c r="P123" s="849">
        <v>13</v>
      </c>
      <c r="Q123" s="849">
        <v>4888</v>
      </c>
      <c r="R123" s="837">
        <v>0.42159737795411417</v>
      </c>
      <c r="S123" s="850">
        <v>376</v>
      </c>
    </row>
    <row r="124" spans="1:19" ht="14.4" customHeight="1" x14ac:dyDescent="0.3">
      <c r="A124" s="831" t="s">
        <v>3622</v>
      </c>
      <c r="B124" s="832" t="s">
        <v>3623</v>
      </c>
      <c r="C124" s="832" t="s">
        <v>605</v>
      </c>
      <c r="D124" s="832" t="s">
        <v>1268</v>
      </c>
      <c r="E124" s="832" t="s">
        <v>3605</v>
      </c>
      <c r="F124" s="832" t="s">
        <v>3618</v>
      </c>
      <c r="G124" s="832" t="s">
        <v>3619</v>
      </c>
      <c r="H124" s="849">
        <v>7</v>
      </c>
      <c r="I124" s="849">
        <v>9359</v>
      </c>
      <c r="J124" s="832">
        <v>1.164924072691063</v>
      </c>
      <c r="K124" s="832">
        <v>1337</v>
      </c>
      <c r="L124" s="849">
        <v>6</v>
      </c>
      <c r="M124" s="849">
        <v>8034</v>
      </c>
      <c r="N124" s="832">
        <v>1</v>
      </c>
      <c r="O124" s="832">
        <v>1339</v>
      </c>
      <c r="P124" s="849">
        <v>8</v>
      </c>
      <c r="Q124" s="849">
        <v>10752</v>
      </c>
      <c r="R124" s="837">
        <v>1.3383121732636296</v>
      </c>
      <c r="S124" s="850">
        <v>1344</v>
      </c>
    </row>
    <row r="125" spans="1:19" ht="14.4" customHeight="1" x14ac:dyDescent="0.3">
      <c r="A125" s="831" t="s">
        <v>3622</v>
      </c>
      <c r="B125" s="832" t="s">
        <v>3623</v>
      </c>
      <c r="C125" s="832" t="s">
        <v>605</v>
      </c>
      <c r="D125" s="832" t="s">
        <v>1268</v>
      </c>
      <c r="E125" s="832" t="s">
        <v>3605</v>
      </c>
      <c r="F125" s="832" t="s">
        <v>3620</v>
      </c>
      <c r="G125" s="832" t="s">
        <v>3621</v>
      </c>
      <c r="H125" s="849">
        <v>4</v>
      </c>
      <c r="I125" s="849">
        <v>1448</v>
      </c>
      <c r="J125" s="832">
        <v>0.79779614325068871</v>
      </c>
      <c r="K125" s="832">
        <v>362</v>
      </c>
      <c r="L125" s="849">
        <v>5</v>
      </c>
      <c r="M125" s="849">
        <v>1815</v>
      </c>
      <c r="N125" s="832">
        <v>1</v>
      </c>
      <c r="O125" s="832">
        <v>363</v>
      </c>
      <c r="P125" s="849">
        <v>10</v>
      </c>
      <c r="Q125" s="849">
        <v>3640</v>
      </c>
      <c r="R125" s="837">
        <v>2.0055096418732781</v>
      </c>
      <c r="S125" s="850">
        <v>364</v>
      </c>
    </row>
    <row r="126" spans="1:19" ht="14.4" customHeight="1" x14ac:dyDescent="0.3">
      <c r="A126" s="831" t="s">
        <v>3622</v>
      </c>
      <c r="B126" s="832" t="s">
        <v>3623</v>
      </c>
      <c r="C126" s="832" t="s">
        <v>605</v>
      </c>
      <c r="D126" s="832" t="s">
        <v>1268</v>
      </c>
      <c r="E126" s="832" t="s">
        <v>3605</v>
      </c>
      <c r="F126" s="832" t="s">
        <v>3810</v>
      </c>
      <c r="G126" s="832" t="s">
        <v>3811</v>
      </c>
      <c r="H126" s="849">
        <v>10</v>
      </c>
      <c r="I126" s="849">
        <v>7940</v>
      </c>
      <c r="J126" s="832">
        <v>1.1097134870719776</v>
      </c>
      <c r="K126" s="832">
        <v>794</v>
      </c>
      <c r="L126" s="849">
        <v>9</v>
      </c>
      <c r="M126" s="849">
        <v>7155</v>
      </c>
      <c r="N126" s="832">
        <v>1</v>
      </c>
      <c r="O126" s="832">
        <v>795</v>
      </c>
      <c r="P126" s="849">
        <v>14</v>
      </c>
      <c r="Q126" s="849">
        <v>11158</v>
      </c>
      <c r="R126" s="837">
        <v>1.5594689028651292</v>
      </c>
      <c r="S126" s="850">
        <v>797</v>
      </c>
    </row>
    <row r="127" spans="1:19" ht="14.4" customHeight="1" x14ac:dyDescent="0.3">
      <c r="A127" s="831" t="s">
        <v>3622</v>
      </c>
      <c r="B127" s="832" t="s">
        <v>3623</v>
      </c>
      <c r="C127" s="832" t="s">
        <v>605</v>
      </c>
      <c r="D127" s="832" t="s">
        <v>1268</v>
      </c>
      <c r="E127" s="832" t="s">
        <v>3605</v>
      </c>
      <c r="F127" s="832" t="s">
        <v>3812</v>
      </c>
      <c r="G127" s="832" t="s">
        <v>3813</v>
      </c>
      <c r="H127" s="849">
        <v>2</v>
      </c>
      <c r="I127" s="849">
        <v>196</v>
      </c>
      <c r="J127" s="832"/>
      <c r="K127" s="832">
        <v>98</v>
      </c>
      <c r="L127" s="849"/>
      <c r="M127" s="849"/>
      <c r="N127" s="832"/>
      <c r="O127" s="832"/>
      <c r="P127" s="849">
        <v>1</v>
      </c>
      <c r="Q127" s="849">
        <v>99</v>
      </c>
      <c r="R127" s="837"/>
      <c r="S127" s="850">
        <v>99</v>
      </c>
    </row>
    <row r="128" spans="1:19" ht="14.4" customHeight="1" x14ac:dyDescent="0.3">
      <c r="A128" s="831" t="s">
        <v>3622</v>
      </c>
      <c r="B128" s="832" t="s">
        <v>3623</v>
      </c>
      <c r="C128" s="832" t="s">
        <v>605</v>
      </c>
      <c r="D128" s="832" t="s">
        <v>3597</v>
      </c>
      <c r="E128" s="832" t="s">
        <v>3624</v>
      </c>
      <c r="F128" s="832" t="s">
        <v>3633</v>
      </c>
      <c r="G128" s="832" t="s">
        <v>3634</v>
      </c>
      <c r="H128" s="849"/>
      <c r="I128" s="849"/>
      <c r="J128" s="832"/>
      <c r="K128" s="832"/>
      <c r="L128" s="849">
        <v>0.02</v>
      </c>
      <c r="M128" s="849">
        <v>7.75</v>
      </c>
      <c r="N128" s="832">
        <v>1</v>
      </c>
      <c r="O128" s="832">
        <v>387.5</v>
      </c>
      <c r="P128" s="849"/>
      <c r="Q128" s="849"/>
      <c r="R128" s="837"/>
      <c r="S128" s="850"/>
    </row>
    <row r="129" spans="1:19" ht="14.4" customHeight="1" x14ac:dyDescent="0.3">
      <c r="A129" s="831" t="s">
        <v>3622</v>
      </c>
      <c r="B129" s="832" t="s">
        <v>3623</v>
      </c>
      <c r="C129" s="832" t="s">
        <v>605</v>
      </c>
      <c r="D129" s="832" t="s">
        <v>3597</v>
      </c>
      <c r="E129" s="832" t="s">
        <v>3605</v>
      </c>
      <c r="F129" s="832" t="s">
        <v>3720</v>
      </c>
      <c r="G129" s="832" t="s">
        <v>3721</v>
      </c>
      <c r="H129" s="849">
        <v>1</v>
      </c>
      <c r="I129" s="849">
        <v>205</v>
      </c>
      <c r="J129" s="832"/>
      <c r="K129" s="832">
        <v>205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3622</v>
      </c>
      <c r="B130" s="832" t="s">
        <v>3623</v>
      </c>
      <c r="C130" s="832" t="s">
        <v>605</v>
      </c>
      <c r="D130" s="832" t="s">
        <v>3597</v>
      </c>
      <c r="E130" s="832" t="s">
        <v>3605</v>
      </c>
      <c r="F130" s="832" t="s">
        <v>3722</v>
      </c>
      <c r="G130" s="832" t="s">
        <v>3723</v>
      </c>
      <c r="H130" s="849"/>
      <c r="I130" s="849"/>
      <c r="J130" s="832"/>
      <c r="K130" s="832"/>
      <c r="L130" s="849">
        <v>1</v>
      </c>
      <c r="M130" s="849">
        <v>78</v>
      </c>
      <c r="N130" s="832">
        <v>1</v>
      </c>
      <c r="O130" s="832">
        <v>78</v>
      </c>
      <c r="P130" s="849"/>
      <c r="Q130" s="849"/>
      <c r="R130" s="837"/>
      <c r="S130" s="850"/>
    </row>
    <row r="131" spans="1:19" ht="14.4" customHeight="1" x14ac:dyDescent="0.3">
      <c r="A131" s="831" t="s">
        <v>3622</v>
      </c>
      <c r="B131" s="832" t="s">
        <v>3623</v>
      </c>
      <c r="C131" s="832" t="s">
        <v>605</v>
      </c>
      <c r="D131" s="832" t="s">
        <v>3597</v>
      </c>
      <c r="E131" s="832" t="s">
        <v>3605</v>
      </c>
      <c r="F131" s="832" t="s">
        <v>3730</v>
      </c>
      <c r="G131" s="832" t="s">
        <v>3731</v>
      </c>
      <c r="H131" s="849">
        <v>17</v>
      </c>
      <c r="I131" s="849">
        <v>629</v>
      </c>
      <c r="J131" s="832">
        <v>0.73913043478260865</v>
      </c>
      <c r="K131" s="832">
        <v>37</v>
      </c>
      <c r="L131" s="849">
        <v>23</v>
      </c>
      <c r="M131" s="849">
        <v>851</v>
      </c>
      <c r="N131" s="832">
        <v>1</v>
      </c>
      <c r="O131" s="832">
        <v>37</v>
      </c>
      <c r="P131" s="849">
        <v>5</v>
      </c>
      <c r="Q131" s="849">
        <v>190</v>
      </c>
      <c r="R131" s="837">
        <v>0.22326674500587543</v>
      </c>
      <c r="S131" s="850">
        <v>38</v>
      </c>
    </row>
    <row r="132" spans="1:19" ht="14.4" customHeight="1" x14ac:dyDescent="0.3">
      <c r="A132" s="831" t="s">
        <v>3622</v>
      </c>
      <c r="B132" s="832" t="s">
        <v>3623</v>
      </c>
      <c r="C132" s="832" t="s">
        <v>605</v>
      </c>
      <c r="D132" s="832" t="s">
        <v>3597</v>
      </c>
      <c r="E132" s="832" t="s">
        <v>3605</v>
      </c>
      <c r="F132" s="832" t="s">
        <v>3606</v>
      </c>
      <c r="G132" s="832" t="s">
        <v>3607</v>
      </c>
      <c r="H132" s="849">
        <v>17</v>
      </c>
      <c r="I132" s="849">
        <v>4267</v>
      </c>
      <c r="J132" s="832">
        <v>1.3025030525030525</v>
      </c>
      <c r="K132" s="832">
        <v>251</v>
      </c>
      <c r="L132" s="849">
        <v>13</v>
      </c>
      <c r="M132" s="849">
        <v>3276</v>
      </c>
      <c r="N132" s="832">
        <v>1</v>
      </c>
      <c r="O132" s="832">
        <v>252</v>
      </c>
      <c r="P132" s="849"/>
      <c r="Q132" s="849"/>
      <c r="R132" s="837"/>
      <c r="S132" s="850"/>
    </row>
    <row r="133" spans="1:19" ht="14.4" customHeight="1" x14ac:dyDescent="0.3">
      <c r="A133" s="831" t="s">
        <v>3622</v>
      </c>
      <c r="B133" s="832" t="s">
        <v>3623</v>
      </c>
      <c r="C133" s="832" t="s">
        <v>605</v>
      </c>
      <c r="D133" s="832" t="s">
        <v>3597</v>
      </c>
      <c r="E133" s="832" t="s">
        <v>3605</v>
      </c>
      <c r="F133" s="832" t="s">
        <v>3738</v>
      </c>
      <c r="G133" s="832" t="s">
        <v>3739</v>
      </c>
      <c r="H133" s="849">
        <v>3</v>
      </c>
      <c r="I133" s="849">
        <v>378</v>
      </c>
      <c r="J133" s="832">
        <v>1.4881889763779528</v>
      </c>
      <c r="K133" s="832">
        <v>126</v>
      </c>
      <c r="L133" s="849">
        <v>2</v>
      </c>
      <c r="M133" s="849">
        <v>254</v>
      </c>
      <c r="N133" s="832">
        <v>1</v>
      </c>
      <c r="O133" s="832">
        <v>127</v>
      </c>
      <c r="P133" s="849"/>
      <c r="Q133" s="849"/>
      <c r="R133" s="837"/>
      <c r="S133" s="850"/>
    </row>
    <row r="134" spans="1:19" ht="14.4" customHeight="1" x14ac:dyDescent="0.3">
      <c r="A134" s="831" t="s">
        <v>3622</v>
      </c>
      <c r="B134" s="832" t="s">
        <v>3623</v>
      </c>
      <c r="C134" s="832" t="s">
        <v>605</v>
      </c>
      <c r="D134" s="832" t="s">
        <v>3597</v>
      </c>
      <c r="E134" s="832" t="s">
        <v>3605</v>
      </c>
      <c r="F134" s="832" t="s">
        <v>3750</v>
      </c>
      <c r="G134" s="832" t="s">
        <v>3751</v>
      </c>
      <c r="H134" s="849"/>
      <c r="I134" s="849"/>
      <c r="J134" s="832"/>
      <c r="K134" s="832"/>
      <c r="L134" s="849">
        <v>1</v>
      </c>
      <c r="M134" s="849">
        <v>352</v>
      </c>
      <c r="N134" s="832">
        <v>1</v>
      </c>
      <c r="O134" s="832">
        <v>352</v>
      </c>
      <c r="P134" s="849"/>
      <c r="Q134" s="849"/>
      <c r="R134" s="837"/>
      <c r="S134" s="850"/>
    </row>
    <row r="135" spans="1:19" ht="14.4" customHeight="1" x14ac:dyDescent="0.3">
      <c r="A135" s="831" t="s">
        <v>3622</v>
      </c>
      <c r="B135" s="832" t="s">
        <v>3623</v>
      </c>
      <c r="C135" s="832" t="s">
        <v>605</v>
      </c>
      <c r="D135" s="832" t="s">
        <v>3597</v>
      </c>
      <c r="E135" s="832" t="s">
        <v>3605</v>
      </c>
      <c r="F135" s="832" t="s">
        <v>3610</v>
      </c>
      <c r="G135" s="832" t="s">
        <v>3611</v>
      </c>
      <c r="H135" s="849">
        <v>20</v>
      </c>
      <c r="I135" s="849">
        <v>666.66</v>
      </c>
      <c r="J135" s="832">
        <v>1.1110814819753003</v>
      </c>
      <c r="K135" s="832">
        <v>33.332999999999998</v>
      </c>
      <c r="L135" s="849">
        <v>18</v>
      </c>
      <c r="M135" s="849">
        <v>600.01</v>
      </c>
      <c r="N135" s="832">
        <v>1</v>
      </c>
      <c r="O135" s="832">
        <v>33.333888888888886</v>
      </c>
      <c r="P135" s="849"/>
      <c r="Q135" s="849"/>
      <c r="R135" s="837"/>
      <c r="S135" s="850"/>
    </row>
    <row r="136" spans="1:19" ht="14.4" customHeight="1" x14ac:dyDescent="0.3">
      <c r="A136" s="831" t="s">
        <v>3622</v>
      </c>
      <c r="B136" s="832" t="s">
        <v>3623</v>
      </c>
      <c r="C136" s="832" t="s">
        <v>605</v>
      </c>
      <c r="D136" s="832" t="s">
        <v>3597</v>
      </c>
      <c r="E136" s="832" t="s">
        <v>3605</v>
      </c>
      <c r="F136" s="832" t="s">
        <v>3766</v>
      </c>
      <c r="G136" s="832" t="s">
        <v>3767</v>
      </c>
      <c r="H136" s="849">
        <v>8</v>
      </c>
      <c r="I136" s="849">
        <v>2464</v>
      </c>
      <c r="J136" s="832">
        <v>1.6</v>
      </c>
      <c r="K136" s="832">
        <v>308</v>
      </c>
      <c r="L136" s="849">
        <v>5</v>
      </c>
      <c r="M136" s="849">
        <v>1540</v>
      </c>
      <c r="N136" s="832">
        <v>1</v>
      </c>
      <c r="O136" s="832">
        <v>308</v>
      </c>
      <c r="P136" s="849"/>
      <c r="Q136" s="849"/>
      <c r="R136" s="837"/>
      <c r="S136" s="850"/>
    </row>
    <row r="137" spans="1:19" ht="14.4" customHeight="1" x14ac:dyDescent="0.3">
      <c r="A137" s="831" t="s">
        <v>3622</v>
      </c>
      <c r="B137" s="832" t="s">
        <v>3623</v>
      </c>
      <c r="C137" s="832" t="s">
        <v>605</v>
      </c>
      <c r="D137" s="832" t="s">
        <v>3597</v>
      </c>
      <c r="E137" s="832" t="s">
        <v>3605</v>
      </c>
      <c r="F137" s="832" t="s">
        <v>3782</v>
      </c>
      <c r="G137" s="832" t="s">
        <v>3783</v>
      </c>
      <c r="H137" s="849">
        <v>2</v>
      </c>
      <c r="I137" s="849">
        <v>1916</v>
      </c>
      <c r="J137" s="832"/>
      <c r="K137" s="832">
        <v>958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3622</v>
      </c>
      <c r="B138" s="832" t="s">
        <v>3623</v>
      </c>
      <c r="C138" s="832" t="s">
        <v>605</v>
      </c>
      <c r="D138" s="832" t="s">
        <v>3597</v>
      </c>
      <c r="E138" s="832" t="s">
        <v>3605</v>
      </c>
      <c r="F138" s="832" t="s">
        <v>3614</v>
      </c>
      <c r="G138" s="832" t="s">
        <v>3615</v>
      </c>
      <c r="H138" s="849">
        <v>1</v>
      </c>
      <c r="I138" s="849">
        <v>592</v>
      </c>
      <c r="J138" s="832"/>
      <c r="K138" s="832">
        <v>592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3622</v>
      </c>
      <c r="B139" s="832" t="s">
        <v>3623</v>
      </c>
      <c r="C139" s="832" t="s">
        <v>605</v>
      </c>
      <c r="D139" s="832" t="s">
        <v>3597</v>
      </c>
      <c r="E139" s="832" t="s">
        <v>3605</v>
      </c>
      <c r="F139" s="832" t="s">
        <v>3798</v>
      </c>
      <c r="G139" s="832" t="s">
        <v>3799</v>
      </c>
      <c r="H139" s="849">
        <v>3</v>
      </c>
      <c r="I139" s="849">
        <v>1185</v>
      </c>
      <c r="J139" s="832">
        <v>3</v>
      </c>
      <c r="K139" s="832">
        <v>395</v>
      </c>
      <c r="L139" s="849">
        <v>1</v>
      </c>
      <c r="M139" s="849">
        <v>395</v>
      </c>
      <c r="N139" s="832">
        <v>1</v>
      </c>
      <c r="O139" s="832">
        <v>395</v>
      </c>
      <c r="P139" s="849"/>
      <c r="Q139" s="849"/>
      <c r="R139" s="837"/>
      <c r="S139" s="850"/>
    </row>
    <row r="140" spans="1:19" ht="14.4" customHeight="1" x14ac:dyDescent="0.3">
      <c r="A140" s="831" t="s">
        <v>3622</v>
      </c>
      <c r="B140" s="832" t="s">
        <v>3623</v>
      </c>
      <c r="C140" s="832" t="s">
        <v>605</v>
      </c>
      <c r="D140" s="832" t="s">
        <v>3597</v>
      </c>
      <c r="E140" s="832" t="s">
        <v>3605</v>
      </c>
      <c r="F140" s="832" t="s">
        <v>3808</v>
      </c>
      <c r="G140" s="832" t="s">
        <v>3809</v>
      </c>
      <c r="H140" s="849"/>
      <c r="I140" s="849"/>
      <c r="J140" s="832"/>
      <c r="K140" s="832"/>
      <c r="L140" s="849">
        <v>3</v>
      </c>
      <c r="M140" s="849">
        <v>1122</v>
      </c>
      <c r="N140" s="832">
        <v>1</v>
      </c>
      <c r="O140" s="832">
        <v>374</v>
      </c>
      <c r="P140" s="849"/>
      <c r="Q140" s="849"/>
      <c r="R140" s="837"/>
      <c r="S140" s="850"/>
    </row>
    <row r="141" spans="1:19" ht="14.4" customHeight="1" x14ac:dyDescent="0.3">
      <c r="A141" s="831" t="s">
        <v>3622</v>
      </c>
      <c r="B141" s="832" t="s">
        <v>3623</v>
      </c>
      <c r="C141" s="832" t="s">
        <v>605</v>
      </c>
      <c r="D141" s="832" t="s">
        <v>1269</v>
      </c>
      <c r="E141" s="832" t="s">
        <v>3624</v>
      </c>
      <c r="F141" s="832" t="s">
        <v>3625</v>
      </c>
      <c r="G141" s="832" t="s">
        <v>3626</v>
      </c>
      <c r="H141" s="849">
        <v>0.1</v>
      </c>
      <c r="I141" s="849">
        <v>15.1</v>
      </c>
      <c r="J141" s="832">
        <v>2.1664275466284075</v>
      </c>
      <c r="K141" s="832">
        <v>151</v>
      </c>
      <c r="L141" s="849">
        <v>0.1</v>
      </c>
      <c r="M141" s="849">
        <v>6.97</v>
      </c>
      <c r="N141" s="832">
        <v>1</v>
      </c>
      <c r="O141" s="832">
        <v>69.699999999999989</v>
      </c>
      <c r="P141" s="849"/>
      <c r="Q141" s="849"/>
      <c r="R141" s="837"/>
      <c r="S141" s="850"/>
    </row>
    <row r="142" spans="1:19" ht="14.4" customHeight="1" x14ac:dyDescent="0.3">
      <c r="A142" s="831" t="s">
        <v>3622</v>
      </c>
      <c r="B142" s="832" t="s">
        <v>3623</v>
      </c>
      <c r="C142" s="832" t="s">
        <v>605</v>
      </c>
      <c r="D142" s="832" t="s">
        <v>1269</v>
      </c>
      <c r="E142" s="832" t="s">
        <v>3624</v>
      </c>
      <c r="F142" s="832" t="s">
        <v>3627</v>
      </c>
      <c r="G142" s="832" t="s">
        <v>3628</v>
      </c>
      <c r="H142" s="849"/>
      <c r="I142" s="849"/>
      <c r="J142" s="832"/>
      <c r="K142" s="832"/>
      <c r="L142" s="849">
        <v>1</v>
      </c>
      <c r="M142" s="849">
        <v>1580.8</v>
      </c>
      <c r="N142" s="832">
        <v>1</v>
      </c>
      <c r="O142" s="832">
        <v>1580.8</v>
      </c>
      <c r="P142" s="849">
        <v>2</v>
      </c>
      <c r="Q142" s="849">
        <v>3161.6</v>
      </c>
      <c r="R142" s="837">
        <v>2</v>
      </c>
      <c r="S142" s="850">
        <v>1580.8</v>
      </c>
    </row>
    <row r="143" spans="1:19" ht="14.4" customHeight="1" x14ac:dyDescent="0.3">
      <c r="A143" s="831" t="s">
        <v>3622</v>
      </c>
      <c r="B143" s="832" t="s">
        <v>3623</v>
      </c>
      <c r="C143" s="832" t="s">
        <v>605</v>
      </c>
      <c r="D143" s="832" t="s">
        <v>1269</v>
      </c>
      <c r="E143" s="832" t="s">
        <v>3624</v>
      </c>
      <c r="F143" s="832" t="s">
        <v>3629</v>
      </c>
      <c r="G143" s="832" t="s">
        <v>3628</v>
      </c>
      <c r="H143" s="849">
        <v>2</v>
      </c>
      <c r="I143" s="849">
        <v>12745.08</v>
      </c>
      <c r="J143" s="832">
        <v>2.6874746963562757</v>
      </c>
      <c r="K143" s="832">
        <v>6372.54</v>
      </c>
      <c r="L143" s="849">
        <v>1</v>
      </c>
      <c r="M143" s="849">
        <v>4742.3999999999996</v>
      </c>
      <c r="N143" s="832">
        <v>1</v>
      </c>
      <c r="O143" s="832">
        <v>4742.3999999999996</v>
      </c>
      <c r="P143" s="849">
        <v>3</v>
      </c>
      <c r="Q143" s="849">
        <v>14227.199999999999</v>
      </c>
      <c r="R143" s="837">
        <v>3</v>
      </c>
      <c r="S143" s="850">
        <v>4742.3999999999996</v>
      </c>
    </row>
    <row r="144" spans="1:19" ht="14.4" customHeight="1" x14ac:dyDescent="0.3">
      <c r="A144" s="831" t="s">
        <v>3622</v>
      </c>
      <c r="B144" s="832" t="s">
        <v>3623</v>
      </c>
      <c r="C144" s="832" t="s">
        <v>605</v>
      </c>
      <c r="D144" s="832" t="s">
        <v>1269</v>
      </c>
      <c r="E144" s="832" t="s">
        <v>3624</v>
      </c>
      <c r="F144" s="832" t="s">
        <v>3633</v>
      </c>
      <c r="G144" s="832" t="s">
        <v>3634</v>
      </c>
      <c r="H144" s="849"/>
      <c r="I144" s="849"/>
      <c r="J144" s="832"/>
      <c r="K144" s="832"/>
      <c r="L144" s="849">
        <v>0.06</v>
      </c>
      <c r="M144" s="849">
        <v>23.25</v>
      </c>
      <c r="N144" s="832">
        <v>1</v>
      </c>
      <c r="O144" s="832">
        <v>387.5</v>
      </c>
      <c r="P144" s="849"/>
      <c r="Q144" s="849"/>
      <c r="R144" s="837"/>
      <c r="S144" s="850"/>
    </row>
    <row r="145" spans="1:19" ht="14.4" customHeight="1" x14ac:dyDescent="0.3">
      <c r="A145" s="831" t="s">
        <v>3622</v>
      </c>
      <c r="B145" s="832" t="s">
        <v>3623</v>
      </c>
      <c r="C145" s="832" t="s">
        <v>605</v>
      </c>
      <c r="D145" s="832" t="s">
        <v>1269</v>
      </c>
      <c r="E145" s="832" t="s">
        <v>3624</v>
      </c>
      <c r="F145" s="832" t="s">
        <v>3636</v>
      </c>
      <c r="G145" s="832" t="s">
        <v>3637</v>
      </c>
      <c r="H145" s="849"/>
      <c r="I145" s="849"/>
      <c r="J145" s="832"/>
      <c r="K145" s="832"/>
      <c r="L145" s="849">
        <v>0.1</v>
      </c>
      <c r="M145" s="849">
        <v>454.76</v>
      </c>
      <c r="N145" s="832">
        <v>1</v>
      </c>
      <c r="O145" s="832">
        <v>4547.5999999999995</v>
      </c>
      <c r="P145" s="849"/>
      <c r="Q145" s="849"/>
      <c r="R145" s="837"/>
      <c r="S145" s="850"/>
    </row>
    <row r="146" spans="1:19" ht="14.4" customHeight="1" x14ac:dyDescent="0.3">
      <c r="A146" s="831" t="s">
        <v>3622</v>
      </c>
      <c r="B146" s="832" t="s">
        <v>3623</v>
      </c>
      <c r="C146" s="832" t="s">
        <v>605</v>
      </c>
      <c r="D146" s="832" t="s">
        <v>1269</v>
      </c>
      <c r="E146" s="832" t="s">
        <v>3624</v>
      </c>
      <c r="F146" s="832" t="s">
        <v>3651</v>
      </c>
      <c r="G146" s="832" t="s">
        <v>3649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3941.5699999999997</v>
      </c>
      <c r="R146" s="837"/>
      <c r="S146" s="850">
        <v>3941.5699999999997</v>
      </c>
    </row>
    <row r="147" spans="1:19" ht="14.4" customHeight="1" x14ac:dyDescent="0.3">
      <c r="A147" s="831" t="s">
        <v>3622</v>
      </c>
      <c r="B147" s="832" t="s">
        <v>3623</v>
      </c>
      <c r="C147" s="832" t="s">
        <v>605</v>
      </c>
      <c r="D147" s="832" t="s">
        <v>1269</v>
      </c>
      <c r="E147" s="832" t="s">
        <v>3624</v>
      </c>
      <c r="F147" s="832" t="s">
        <v>3656</v>
      </c>
      <c r="G147" s="832" t="s">
        <v>1246</v>
      </c>
      <c r="H147" s="849">
        <v>4</v>
      </c>
      <c r="I147" s="849">
        <v>20325.52</v>
      </c>
      <c r="J147" s="832"/>
      <c r="K147" s="832">
        <v>5081.38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3622</v>
      </c>
      <c r="B148" s="832" t="s">
        <v>3623</v>
      </c>
      <c r="C148" s="832" t="s">
        <v>605</v>
      </c>
      <c r="D148" s="832" t="s">
        <v>1269</v>
      </c>
      <c r="E148" s="832" t="s">
        <v>3624</v>
      </c>
      <c r="F148" s="832" t="s">
        <v>3657</v>
      </c>
      <c r="G148" s="832" t="s">
        <v>3628</v>
      </c>
      <c r="H148" s="849"/>
      <c r="I148" s="849"/>
      <c r="J148" s="832"/>
      <c r="K148" s="832"/>
      <c r="L148" s="849"/>
      <c r="M148" s="849"/>
      <c r="N148" s="832"/>
      <c r="O148" s="832"/>
      <c r="P148" s="849">
        <v>3</v>
      </c>
      <c r="Q148" s="849">
        <v>12262.2</v>
      </c>
      <c r="R148" s="837"/>
      <c r="S148" s="850">
        <v>4087.4</v>
      </c>
    </row>
    <row r="149" spans="1:19" ht="14.4" customHeight="1" x14ac:dyDescent="0.3">
      <c r="A149" s="831" t="s">
        <v>3622</v>
      </c>
      <c r="B149" s="832" t="s">
        <v>3623</v>
      </c>
      <c r="C149" s="832" t="s">
        <v>605</v>
      </c>
      <c r="D149" s="832" t="s">
        <v>1269</v>
      </c>
      <c r="E149" s="832" t="s">
        <v>3624</v>
      </c>
      <c r="F149" s="832" t="s">
        <v>3661</v>
      </c>
      <c r="G149" s="832" t="s">
        <v>3637</v>
      </c>
      <c r="H149" s="849"/>
      <c r="I149" s="849"/>
      <c r="J149" s="832"/>
      <c r="K149" s="832"/>
      <c r="L149" s="849"/>
      <c r="M149" s="849"/>
      <c r="N149" s="832"/>
      <c r="O149" s="832"/>
      <c r="P149" s="849">
        <v>0.1</v>
      </c>
      <c r="Q149" s="849">
        <v>163.95</v>
      </c>
      <c r="R149" s="837"/>
      <c r="S149" s="850">
        <v>1639.4999999999998</v>
      </c>
    </row>
    <row r="150" spans="1:19" ht="14.4" customHeight="1" x14ac:dyDescent="0.3">
      <c r="A150" s="831" t="s">
        <v>3622</v>
      </c>
      <c r="B150" s="832" t="s">
        <v>3623</v>
      </c>
      <c r="C150" s="832" t="s">
        <v>605</v>
      </c>
      <c r="D150" s="832" t="s">
        <v>1269</v>
      </c>
      <c r="E150" s="832" t="s">
        <v>3602</v>
      </c>
      <c r="F150" s="832" t="s">
        <v>3666</v>
      </c>
      <c r="G150" s="832" t="s">
        <v>3667</v>
      </c>
      <c r="H150" s="849"/>
      <c r="I150" s="849"/>
      <c r="J150" s="832"/>
      <c r="K150" s="832"/>
      <c r="L150" s="849">
        <v>1</v>
      </c>
      <c r="M150" s="849">
        <v>2625.11</v>
      </c>
      <c r="N150" s="832">
        <v>1</v>
      </c>
      <c r="O150" s="832">
        <v>2625.11</v>
      </c>
      <c r="P150" s="849"/>
      <c r="Q150" s="849"/>
      <c r="R150" s="837"/>
      <c r="S150" s="850"/>
    </row>
    <row r="151" spans="1:19" ht="14.4" customHeight="1" x14ac:dyDescent="0.3">
      <c r="A151" s="831" t="s">
        <v>3622</v>
      </c>
      <c r="B151" s="832" t="s">
        <v>3623</v>
      </c>
      <c r="C151" s="832" t="s">
        <v>605</v>
      </c>
      <c r="D151" s="832" t="s">
        <v>1269</v>
      </c>
      <c r="E151" s="832" t="s">
        <v>3602</v>
      </c>
      <c r="F151" s="832" t="s">
        <v>3676</v>
      </c>
      <c r="G151" s="832" t="s">
        <v>3677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408.74</v>
      </c>
      <c r="R151" s="837"/>
      <c r="S151" s="850">
        <v>408.74</v>
      </c>
    </row>
    <row r="152" spans="1:19" ht="14.4" customHeight="1" x14ac:dyDescent="0.3">
      <c r="A152" s="831" t="s">
        <v>3622</v>
      </c>
      <c r="B152" s="832" t="s">
        <v>3623</v>
      </c>
      <c r="C152" s="832" t="s">
        <v>605</v>
      </c>
      <c r="D152" s="832" t="s">
        <v>1269</v>
      </c>
      <c r="E152" s="832" t="s">
        <v>3602</v>
      </c>
      <c r="F152" s="832" t="s">
        <v>3682</v>
      </c>
      <c r="G152" s="832" t="s">
        <v>3683</v>
      </c>
      <c r="H152" s="849"/>
      <c r="I152" s="849"/>
      <c r="J152" s="832"/>
      <c r="K152" s="832"/>
      <c r="L152" s="849">
        <v>1</v>
      </c>
      <c r="M152" s="849">
        <v>1665</v>
      </c>
      <c r="N152" s="832">
        <v>1</v>
      </c>
      <c r="O152" s="832">
        <v>1665</v>
      </c>
      <c r="P152" s="849"/>
      <c r="Q152" s="849"/>
      <c r="R152" s="837"/>
      <c r="S152" s="850"/>
    </row>
    <row r="153" spans="1:19" ht="14.4" customHeight="1" x14ac:dyDescent="0.3">
      <c r="A153" s="831" t="s">
        <v>3622</v>
      </c>
      <c r="B153" s="832" t="s">
        <v>3623</v>
      </c>
      <c r="C153" s="832" t="s">
        <v>605</v>
      </c>
      <c r="D153" s="832" t="s">
        <v>1269</v>
      </c>
      <c r="E153" s="832" t="s">
        <v>3602</v>
      </c>
      <c r="F153" s="832" t="s">
        <v>3688</v>
      </c>
      <c r="G153" s="832" t="s">
        <v>3689</v>
      </c>
      <c r="H153" s="849"/>
      <c r="I153" s="849"/>
      <c r="J153" s="832"/>
      <c r="K153" s="832"/>
      <c r="L153" s="849">
        <v>1</v>
      </c>
      <c r="M153" s="849">
        <v>1396.5</v>
      </c>
      <c r="N153" s="832">
        <v>1</v>
      </c>
      <c r="O153" s="832">
        <v>1396.5</v>
      </c>
      <c r="P153" s="849"/>
      <c r="Q153" s="849"/>
      <c r="R153" s="837"/>
      <c r="S153" s="850"/>
    </row>
    <row r="154" spans="1:19" ht="14.4" customHeight="1" x14ac:dyDescent="0.3">
      <c r="A154" s="831" t="s">
        <v>3622</v>
      </c>
      <c r="B154" s="832" t="s">
        <v>3623</v>
      </c>
      <c r="C154" s="832" t="s">
        <v>605</v>
      </c>
      <c r="D154" s="832" t="s">
        <v>1269</v>
      </c>
      <c r="E154" s="832" t="s">
        <v>3602</v>
      </c>
      <c r="F154" s="832" t="s">
        <v>3690</v>
      </c>
      <c r="G154" s="832" t="s">
        <v>3691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1400</v>
      </c>
      <c r="R154" s="837"/>
      <c r="S154" s="850">
        <v>1400</v>
      </c>
    </row>
    <row r="155" spans="1:19" ht="14.4" customHeight="1" x14ac:dyDescent="0.3">
      <c r="A155" s="831" t="s">
        <v>3622</v>
      </c>
      <c r="B155" s="832" t="s">
        <v>3623</v>
      </c>
      <c r="C155" s="832" t="s">
        <v>605</v>
      </c>
      <c r="D155" s="832" t="s">
        <v>1269</v>
      </c>
      <c r="E155" s="832" t="s">
        <v>3605</v>
      </c>
      <c r="F155" s="832" t="s">
        <v>3720</v>
      </c>
      <c r="G155" s="832" t="s">
        <v>3721</v>
      </c>
      <c r="H155" s="849">
        <v>9</v>
      </c>
      <c r="I155" s="849">
        <v>1845</v>
      </c>
      <c r="J155" s="832">
        <v>1.1195388349514563</v>
      </c>
      <c r="K155" s="832">
        <v>205</v>
      </c>
      <c r="L155" s="849">
        <v>8</v>
      </c>
      <c r="M155" s="849">
        <v>1648</v>
      </c>
      <c r="N155" s="832">
        <v>1</v>
      </c>
      <c r="O155" s="832">
        <v>206</v>
      </c>
      <c r="P155" s="849">
        <v>22</v>
      </c>
      <c r="Q155" s="849">
        <v>4554</v>
      </c>
      <c r="R155" s="837">
        <v>2.7633495145631066</v>
      </c>
      <c r="S155" s="850">
        <v>207</v>
      </c>
    </row>
    <row r="156" spans="1:19" ht="14.4" customHeight="1" x14ac:dyDescent="0.3">
      <c r="A156" s="831" t="s">
        <v>3622</v>
      </c>
      <c r="B156" s="832" t="s">
        <v>3623</v>
      </c>
      <c r="C156" s="832" t="s">
        <v>605</v>
      </c>
      <c r="D156" s="832" t="s">
        <v>1269</v>
      </c>
      <c r="E156" s="832" t="s">
        <v>3605</v>
      </c>
      <c r="F156" s="832" t="s">
        <v>3722</v>
      </c>
      <c r="G156" s="832" t="s">
        <v>3723</v>
      </c>
      <c r="H156" s="849">
        <v>6</v>
      </c>
      <c r="I156" s="849">
        <v>468</v>
      </c>
      <c r="J156" s="832"/>
      <c r="K156" s="832">
        <v>78</v>
      </c>
      <c r="L156" s="849"/>
      <c r="M156" s="849"/>
      <c r="N156" s="832"/>
      <c r="O156" s="832"/>
      <c r="P156" s="849">
        <v>2</v>
      </c>
      <c r="Q156" s="849">
        <v>158</v>
      </c>
      <c r="R156" s="837"/>
      <c r="S156" s="850">
        <v>79</v>
      </c>
    </row>
    <row r="157" spans="1:19" ht="14.4" customHeight="1" x14ac:dyDescent="0.3">
      <c r="A157" s="831" t="s">
        <v>3622</v>
      </c>
      <c r="B157" s="832" t="s">
        <v>3623</v>
      </c>
      <c r="C157" s="832" t="s">
        <v>605</v>
      </c>
      <c r="D157" s="832" t="s">
        <v>1269</v>
      </c>
      <c r="E157" s="832" t="s">
        <v>3605</v>
      </c>
      <c r="F157" s="832" t="s">
        <v>3730</v>
      </c>
      <c r="G157" s="832" t="s">
        <v>3731</v>
      </c>
      <c r="H157" s="849">
        <v>19</v>
      </c>
      <c r="I157" s="849">
        <v>703</v>
      </c>
      <c r="J157" s="832">
        <v>1.9</v>
      </c>
      <c r="K157" s="832">
        <v>37</v>
      </c>
      <c r="L157" s="849">
        <v>10</v>
      </c>
      <c r="M157" s="849">
        <v>370</v>
      </c>
      <c r="N157" s="832">
        <v>1</v>
      </c>
      <c r="O157" s="832">
        <v>37</v>
      </c>
      <c r="P157" s="849">
        <v>34</v>
      </c>
      <c r="Q157" s="849">
        <v>1292</v>
      </c>
      <c r="R157" s="837">
        <v>3.4918918918918918</v>
      </c>
      <c r="S157" s="850">
        <v>38</v>
      </c>
    </row>
    <row r="158" spans="1:19" ht="14.4" customHeight="1" x14ac:dyDescent="0.3">
      <c r="A158" s="831" t="s">
        <v>3622</v>
      </c>
      <c r="B158" s="832" t="s">
        <v>3623</v>
      </c>
      <c r="C158" s="832" t="s">
        <v>605</v>
      </c>
      <c r="D158" s="832" t="s">
        <v>1269</v>
      </c>
      <c r="E158" s="832" t="s">
        <v>3605</v>
      </c>
      <c r="F158" s="832" t="s">
        <v>3732</v>
      </c>
      <c r="G158" s="832" t="s">
        <v>3733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10</v>
      </c>
      <c r="R158" s="837"/>
      <c r="S158" s="850">
        <v>10</v>
      </c>
    </row>
    <row r="159" spans="1:19" ht="14.4" customHeight="1" x14ac:dyDescent="0.3">
      <c r="A159" s="831" t="s">
        <v>3622</v>
      </c>
      <c r="B159" s="832" t="s">
        <v>3623</v>
      </c>
      <c r="C159" s="832" t="s">
        <v>605</v>
      </c>
      <c r="D159" s="832" t="s">
        <v>1269</v>
      </c>
      <c r="E159" s="832" t="s">
        <v>3605</v>
      </c>
      <c r="F159" s="832" t="s">
        <v>3734</v>
      </c>
      <c r="G159" s="832" t="s">
        <v>3735</v>
      </c>
      <c r="H159" s="849"/>
      <c r="I159" s="849"/>
      <c r="J159" s="832"/>
      <c r="K159" s="832"/>
      <c r="L159" s="849">
        <v>1</v>
      </c>
      <c r="M159" s="849">
        <v>5</v>
      </c>
      <c r="N159" s="832">
        <v>1</v>
      </c>
      <c r="O159" s="832">
        <v>5</v>
      </c>
      <c r="P159" s="849"/>
      <c r="Q159" s="849"/>
      <c r="R159" s="837"/>
      <c r="S159" s="850"/>
    </row>
    <row r="160" spans="1:19" ht="14.4" customHeight="1" x14ac:dyDescent="0.3">
      <c r="A160" s="831" t="s">
        <v>3622</v>
      </c>
      <c r="B160" s="832" t="s">
        <v>3623</v>
      </c>
      <c r="C160" s="832" t="s">
        <v>605</v>
      </c>
      <c r="D160" s="832" t="s">
        <v>1269</v>
      </c>
      <c r="E160" s="832" t="s">
        <v>3605</v>
      </c>
      <c r="F160" s="832" t="s">
        <v>3606</v>
      </c>
      <c r="G160" s="832" t="s">
        <v>3607</v>
      </c>
      <c r="H160" s="849">
        <v>173</v>
      </c>
      <c r="I160" s="849">
        <v>43423</v>
      </c>
      <c r="J160" s="832">
        <v>1.4983781918564527</v>
      </c>
      <c r="K160" s="832">
        <v>251</v>
      </c>
      <c r="L160" s="849">
        <v>115</v>
      </c>
      <c r="M160" s="849">
        <v>28980</v>
      </c>
      <c r="N160" s="832">
        <v>1</v>
      </c>
      <c r="O160" s="832">
        <v>252</v>
      </c>
      <c r="P160" s="849">
        <v>209</v>
      </c>
      <c r="Q160" s="849">
        <v>53086</v>
      </c>
      <c r="R160" s="837">
        <v>1.8318150448585231</v>
      </c>
      <c r="S160" s="850">
        <v>254</v>
      </c>
    </row>
    <row r="161" spans="1:19" ht="14.4" customHeight="1" x14ac:dyDescent="0.3">
      <c r="A161" s="831" t="s">
        <v>3622</v>
      </c>
      <c r="B161" s="832" t="s">
        <v>3623</v>
      </c>
      <c r="C161" s="832" t="s">
        <v>605</v>
      </c>
      <c r="D161" s="832" t="s">
        <v>1269</v>
      </c>
      <c r="E161" s="832" t="s">
        <v>3605</v>
      </c>
      <c r="F161" s="832" t="s">
        <v>3738</v>
      </c>
      <c r="G161" s="832" t="s">
        <v>3739</v>
      </c>
      <c r="H161" s="849">
        <v>71</v>
      </c>
      <c r="I161" s="849">
        <v>8946</v>
      </c>
      <c r="J161" s="832">
        <v>1.4987435081253142</v>
      </c>
      <c r="K161" s="832">
        <v>126</v>
      </c>
      <c r="L161" s="849">
        <v>47</v>
      </c>
      <c r="M161" s="849">
        <v>5969</v>
      </c>
      <c r="N161" s="832">
        <v>1</v>
      </c>
      <c r="O161" s="832">
        <v>127</v>
      </c>
      <c r="P161" s="849">
        <v>56</v>
      </c>
      <c r="Q161" s="849">
        <v>7056</v>
      </c>
      <c r="R161" s="837">
        <v>1.1821075557044731</v>
      </c>
      <c r="S161" s="850">
        <v>126</v>
      </c>
    </row>
    <row r="162" spans="1:19" ht="14.4" customHeight="1" x14ac:dyDescent="0.3">
      <c r="A162" s="831" t="s">
        <v>3622</v>
      </c>
      <c r="B162" s="832" t="s">
        <v>3623</v>
      </c>
      <c r="C162" s="832" t="s">
        <v>605</v>
      </c>
      <c r="D162" s="832" t="s">
        <v>1269</v>
      </c>
      <c r="E162" s="832" t="s">
        <v>3605</v>
      </c>
      <c r="F162" s="832" t="s">
        <v>3746</v>
      </c>
      <c r="G162" s="832" t="s">
        <v>3747</v>
      </c>
      <c r="H162" s="849">
        <v>2</v>
      </c>
      <c r="I162" s="849">
        <v>666</v>
      </c>
      <c r="J162" s="832">
        <v>0.66467065868263475</v>
      </c>
      <c r="K162" s="832">
        <v>333</v>
      </c>
      <c r="L162" s="849">
        <v>3</v>
      </c>
      <c r="M162" s="849">
        <v>1002</v>
      </c>
      <c r="N162" s="832">
        <v>1</v>
      </c>
      <c r="O162" s="832">
        <v>334</v>
      </c>
      <c r="P162" s="849"/>
      <c r="Q162" s="849"/>
      <c r="R162" s="837"/>
      <c r="S162" s="850"/>
    </row>
    <row r="163" spans="1:19" ht="14.4" customHeight="1" x14ac:dyDescent="0.3">
      <c r="A163" s="831" t="s">
        <v>3622</v>
      </c>
      <c r="B163" s="832" t="s">
        <v>3623</v>
      </c>
      <c r="C163" s="832" t="s">
        <v>605</v>
      </c>
      <c r="D163" s="832" t="s">
        <v>1269</v>
      </c>
      <c r="E163" s="832" t="s">
        <v>3605</v>
      </c>
      <c r="F163" s="832" t="s">
        <v>3750</v>
      </c>
      <c r="G163" s="832" t="s">
        <v>3751</v>
      </c>
      <c r="H163" s="849">
        <v>1</v>
      </c>
      <c r="I163" s="849">
        <v>351</v>
      </c>
      <c r="J163" s="832"/>
      <c r="K163" s="832">
        <v>351</v>
      </c>
      <c r="L163" s="849"/>
      <c r="M163" s="849"/>
      <c r="N163" s="832"/>
      <c r="O163" s="832"/>
      <c r="P163" s="849">
        <v>3</v>
      </c>
      <c r="Q163" s="849">
        <v>1071</v>
      </c>
      <c r="R163" s="837"/>
      <c r="S163" s="850">
        <v>357</v>
      </c>
    </row>
    <row r="164" spans="1:19" ht="14.4" customHeight="1" x14ac:dyDescent="0.3">
      <c r="A164" s="831" t="s">
        <v>3622</v>
      </c>
      <c r="B164" s="832" t="s">
        <v>3623</v>
      </c>
      <c r="C164" s="832" t="s">
        <v>605</v>
      </c>
      <c r="D164" s="832" t="s">
        <v>1269</v>
      </c>
      <c r="E164" s="832" t="s">
        <v>3605</v>
      </c>
      <c r="F164" s="832" t="s">
        <v>3752</v>
      </c>
      <c r="G164" s="832" t="s">
        <v>3753</v>
      </c>
      <c r="H164" s="849">
        <v>1</v>
      </c>
      <c r="I164" s="849">
        <v>257</v>
      </c>
      <c r="J164" s="832">
        <v>1</v>
      </c>
      <c r="K164" s="832">
        <v>257</v>
      </c>
      <c r="L164" s="849">
        <v>1</v>
      </c>
      <c r="M164" s="849">
        <v>257</v>
      </c>
      <c r="N164" s="832">
        <v>1</v>
      </c>
      <c r="O164" s="832">
        <v>257</v>
      </c>
      <c r="P164" s="849"/>
      <c r="Q164" s="849"/>
      <c r="R164" s="837"/>
      <c r="S164" s="850"/>
    </row>
    <row r="165" spans="1:19" ht="14.4" customHeight="1" x14ac:dyDescent="0.3">
      <c r="A165" s="831" t="s">
        <v>3622</v>
      </c>
      <c r="B165" s="832" t="s">
        <v>3623</v>
      </c>
      <c r="C165" s="832" t="s">
        <v>605</v>
      </c>
      <c r="D165" s="832" t="s">
        <v>1269</v>
      </c>
      <c r="E165" s="832" t="s">
        <v>3605</v>
      </c>
      <c r="F165" s="832" t="s">
        <v>3758</v>
      </c>
      <c r="G165" s="832" t="s">
        <v>3759</v>
      </c>
      <c r="H165" s="849">
        <v>1</v>
      </c>
      <c r="I165" s="849">
        <v>296</v>
      </c>
      <c r="J165" s="832">
        <v>1</v>
      </c>
      <c r="K165" s="832">
        <v>296</v>
      </c>
      <c r="L165" s="849">
        <v>1</v>
      </c>
      <c r="M165" s="849">
        <v>296</v>
      </c>
      <c r="N165" s="832">
        <v>1</v>
      </c>
      <c r="O165" s="832">
        <v>296</v>
      </c>
      <c r="P165" s="849"/>
      <c r="Q165" s="849"/>
      <c r="R165" s="837"/>
      <c r="S165" s="850"/>
    </row>
    <row r="166" spans="1:19" ht="14.4" customHeight="1" x14ac:dyDescent="0.3">
      <c r="A166" s="831" t="s">
        <v>3622</v>
      </c>
      <c r="B166" s="832" t="s">
        <v>3623</v>
      </c>
      <c r="C166" s="832" t="s">
        <v>605</v>
      </c>
      <c r="D166" s="832" t="s">
        <v>1269</v>
      </c>
      <c r="E166" s="832" t="s">
        <v>3605</v>
      </c>
      <c r="F166" s="832" t="s">
        <v>3760</v>
      </c>
      <c r="G166" s="832" t="s">
        <v>3761</v>
      </c>
      <c r="H166" s="849">
        <v>1</v>
      </c>
      <c r="I166" s="849">
        <v>495</v>
      </c>
      <c r="J166" s="832"/>
      <c r="K166" s="832">
        <v>495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3622</v>
      </c>
      <c r="B167" s="832" t="s">
        <v>3623</v>
      </c>
      <c r="C167" s="832" t="s">
        <v>605</v>
      </c>
      <c r="D167" s="832" t="s">
        <v>1269</v>
      </c>
      <c r="E167" s="832" t="s">
        <v>3605</v>
      </c>
      <c r="F167" s="832" t="s">
        <v>3762</v>
      </c>
      <c r="G167" s="832" t="s">
        <v>3763</v>
      </c>
      <c r="H167" s="849"/>
      <c r="I167" s="849"/>
      <c r="J167" s="832"/>
      <c r="K167" s="832"/>
      <c r="L167" s="849">
        <v>2</v>
      </c>
      <c r="M167" s="849">
        <v>2364</v>
      </c>
      <c r="N167" s="832">
        <v>1</v>
      </c>
      <c r="O167" s="832">
        <v>1182</v>
      </c>
      <c r="P167" s="849"/>
      <c r="Q167" s="849"/>
      <c r="R167" s="837"/>
      <c r="S167" s="850"/>
    </row>
    <row r="168" spans="1:19" ht="14.4" customHeight="1" x14ac:dyDescent="0.3">
      <c r="A168" s="831" t="s">
        <v>3622</v>
      </c>
      <c r="B168" s="832" t="s">
        <v>3623</v>
      </c>
      <c r="C168" s="832" t="s">
        <v>605</v>
      </c>
      <c r="D168" s="832" t="s">
        <v>1269</v>
      </c>
      <c r="E168" s="832" t="s">
        <v>3605</v>
      </c>
      <c r="F168" s="832" t="s">
        <v>3764</v>
      </c>
      <c r="G168" s="832" t="s">
        <v>3765</v>
      </c>
      <c r="H168" s="849"/>
      <c r="I168" s="849"/>
      <c r="J168" s="832"/>
      <c r="K168" s="832"/>
      <c r="L168" s="849">
        <v>1</v>
      </c>
      <c r="M168" s="849">
        <v>710</v>
      </c>
      <c r="N168" s="832">
        <v>1</v>
      </c>
      <c r="O168" s="832">
        <v>710</v>
      </c>
      <c r="P168" s="849"/>
      <c r="Q168" s="849"/>
      <c r="R168" s="837"/>
      <c r="S168" s="850"/>
    </row>
    <row r="169" spans="1:19" ht="14.4" customHeight="1" x14ac:dyDescent="0.3">
      <c r="A169" s="831" t="s">
        <v>3622</v>
      </c>
      <c r="B169" s="832" t="s">
        <v>3623</v>
      </c>
      <c r="C169" s="832" t="s">
        <v>605</v>
      </c>
      <c r="D169" s="832" t="s">
        <v>1269</v>
      </c>
      <c r="E169" s="832" t="s">
        <v>3605</v>
      </c>
      <c r="F169" s="832" t="s">
        <v>3610</v>
      </c>
      <c r="G169" s="832" t="s">
        <v>3611</v>
      </c>
      <c r="H169" s="849">
        <v>275</v>
      </c>
      <c r="I169" s="849">
        <v>9166.67</v>
      </c>
      <c r="J169" s="832">
        <v>1.4550269841269841</v>
      </c>
      <c r="K169" s="832">
        <v>33.333345454545452</v>
      </c>
      <c r="L169" s="849">
        <v>189</v>
      </c>
      <c r="M169" s="849">
        <v>6300</v>
      </c>
      <c r="N169" s="832">
        <v>1</v>
      </c>
      <c r="O169" s="832">
        <v>33.333333333333336</v>
      </c>
      <c r="P169" s="849">
        <v>306</v>
      </c>
      <c r="Q169" s="849">
        <v>10200.02</v>
      </c>
      <c r="R169" s="837">
        <v>1.6190507936507936</v>
      </c>
      <c r="S169" s="850">
        <v>33.333398692810462</v>
      </c>
    </row>
    <row r="170" spans="1:19" ht="14.4" customHeight="1" x14ac:dyDescent="0.3">
      <c r="A170" s="831" t="s">
        <v>3622</v>
      </c>
      <c r="B170" s="832" t="s">
        <v>3623</v>
      </c>
      <c r="C170" s="832" t="s">
        <v>605</v>
      </c>
      <c r="D170" s="832" t="s">
        <v>1269</v>
      </c>
      <c r="E170" s="832" t="s">
        <v>3605</v>
      </c>
      <c r="F170" s="832" t="s">
        <v>3766</v>
      </c>
      <c r="G170" s="832" t="s">
        <v>3767</v>
      </c>
      <c r="H170" s="849">
        <v>69</v>
      </c>
      <c r="I170" s="849">
        <v>21252</v>
      </c>
      <c r="J170" s="832">
        <v>0.93243243243243246</v>
      </c>
      <c r="K170" s="832">
        <v>308</v>
      </c>
      <c r="L170" s="849">
        <v>74</v>
      </c>
      <c r="M170" s="849">
        <v>22792</v>
      </c>
      <c r="N170" s="832">
        <v>1</v>
      </c>
      <c r="O170" s="832">
        <v>308</v>
      </c>
      <c r="P170" s="849">
        <v>81</v>
      </c>
      <c r="Q170" s="849">
        <v>25191</v>
      </c>
      <c r="R170" s="837">
        <v>1.1052562302562303</v>
      </c>
      <c r="S170" s="850">
        <v>311</v>
      </c>
    </row>
    <row r="171" spans="1:19" ht="14.4" customHeight="1" x14ac:dyDescent="0.3">
      <c r="A171" s="831" t="s">
        <v>3622</v>
      </c>
      <c r="B171" s="832" t="s">
        <v>3623</v>
      </c>
      <c r="C171" s="832" t="s">
        <v>605</v>
      </c>
      <c r="D171" s="832" t="s">
        <v>1269</v>
      </c>
      <c r="E171" s="832" t="s">
        <v>3605</v>
      </c>
      <c r="F171" s="832" t="s">
        <v>3768</v>
      </c>
      <c r="G171" s="832" t="s">
        <v>3769</v>
      </c>
      <c r="H171" s="849"/>
      <c r="I171" s="849"/>
      <c r="J171" s="832"/>
      <c r="K171" s="832"/>
      <c r="L171" s="849">
        <v>1</v>
      </c>
      <c r="M171" s="849">
        <v>261</v>
      </c>
      <c r="N171" s="832">
        <v>1</v>
      </c>
      <c r="O171" s="832">
        <v>261</v>
      </c>
      <c r="P171" s="849">
        <v>1</v>
      </c>
      <c r="Q171" s="849">
        <v>263</v>
      </c>
      <c r="R171" s="837">
        <v>1.0076628352490422</v>
      </c>
      <c r="S171" s="850">
        <v>263</v>
      </c>
    </row>
    <row r="172" spans="1:19" ht="14.4" customHeight="1" x14ac:dyDescent="0.3">
      <c r="A172" s="831" t="s">
        <v>3622</v>
      </c>
      <c r="B172" s="832" t="s">
        <v>3623</v>
      </c>
      <c r="C172" s="832" t="s">
        <v>605</v>
      </c>
      <c r="D172" s="832" t="s">
        <v>1269</v>
      </c>
      <c r="E172" s="832" t="s">
        <v>3605</v>
      </c>
      <c r="F172" s="832" t="s">
        <v>3772</v>
      </c>
      <c r="G172" s="832" t="s">
        <v>3773</v>
      </c>
      <c r="H172" s="849">
        <v>1</v>
      </c>
      <c r="I172" s="849">
        <v>86</v>
      </c>
      <c r="J172" s="832">
        <v>0.5</v>
      </c>
      <c r="K172" s="832">
        <v>86</v>
      </c>
      <c r="L172" s="849">
        <v>2</v>
      </c>
      <c r="M172" s="849">
        <v>172</v>
      </c>
      <c r="N172" s="832">
        <v>1</v>
      </c>
      <c r="O172" s="832">
        <v>86</v>
      </c>
      <c r="P172" s="849"/>
      <c r="Q172" s="849"/>
      <c r="R172" s="837"/>
      <c r="S172" s="850"/>
    </row>
    <row r="173" spans="1:19" ht="14.4" customHeight="1" x14ac:dyDescent="0.3">
      <c r="A173" s="831" t="s">
        <v>3622</v>
      </c>
      <c r="B173" s="832" t="s">
        <v>3623</v>
      </c>
      <c r="C173" s="832" t="s">
        <v>605</v>
      </c>
      <c r="D173" s="832" t="s">
        <v>1269</v>
      </c>
      <c r="E173" s="832" t="s">
        <v>3605</v>
      </c>
      <c r="F173" s="832" t="s">
        <v>3774</v>
      </c>
      <c r="G173" s="832" t="s">
        <v>3775</v>
      </c>
      <c r="H173" s="849">
        <v>12</v>
      </c>
      <c r="I173" s="849">
        <v>1848</v>
      </c>
      <c r="J173" s="832">
        <v>2.9806451612903224</v>
      </c>
      <c r="K173" s="832">
        <v>154</v>
      </c>
      <c r="L173" s="849">
        <v>4</v>
      </c>
      <c r="M173" s="849">
        <v>620</v>
      </c>
      <c r="N173" s="832">
        <v>1</v>
      </c>
      <c r="O173" s="832">
        <v>155</v>
      </c>
      <c r="P173" s="849">
        <v>17</v>
      </c>
      <c r="Q173" s="849">
        <v>2652</v>
      </c>
      <c r="R173" s="837">
        <v>4.2774193548387096</v>
      </c>
      <c r="S173" s="850">
        <v>156</v>
      </c>
    </row>
    <row r="174" spans="1:19" ht="14.4" customHeight="1" x14ac:dyDescent="0.3">
      <c r="A174" s="831" t="s">
        <v>3622</v>
      </c>
      <c r="B174" s="832" t="s">
        <v>3623</v>
      </c>
      <c r="C174" s="832" t="s">
        <v>605</v>
      </c>
      <c r="D174" s="832" t="s">
        <v>1269</v>
      </c>
      <c r="E174" s="832" t="s">
        <v>3605</v>
      </c>
      <c r="F174" s="832" t="s">
        <v>3776</v>
      </c>
      <c r="G174" s="832" t="s">
        <v>3777</v>
      </c>
      <c r="H174" s="849">
        <v>1</v>
      </c>
      <c r="I174" s="849">
        <v>32</v>
      </c>
      <c r="J174" s="832">
        <v>0.16666666666666666</v>
      </c>
      <c r="K174" s="832">
        <v>32</v>
      </c>
      <c r="L174" s="849">
        <v>6</v>
      </c>
      <c r="M174" s="849">
        <v>192</v>
      </c>
      <c r="N174" s="832">
        <v>1</v>
      </c>
      <c r="O174" s="832">
        <v>32</v>
      </c>
      <c r="P174" s="849">
        <v>11</v>
      </c>
      <c r="Q174" s="849">
        <v>363</v>
      </c>
      <c r="R174" s="837">
        <v>1.890625</v>
      </c>
      <c r="S174" s="850">
        <v>33</v>
      </c>
    </row>
    <row r="175" spans="1:19" ht="14.4" customHeight="1" x14ac:dyDescent="0.3">
      <c r="A175" s="831" t="s">
        <v>3622</v>
      </c>
      <c r="B175" s="832" t="s">
        <v>3623</v>
      </c>
      <c r="C175" s="832" t="s">
        <v>605</v>
      </c>
      <c r="D175" s="832" t="s">
        <v>1269</v>
      </c>
      <c r="E175" s="832" t="s">
        <v>3605</v>
      </c>
      <c r="F175" s="832" t="s">
        <v>3614</v>
      </c>
      <c r="G175" s="832" t="s">
        <v>3615</v>
      </c>
      <c r="H175" s="849">
        <v>2</v>
      </c>
      <c r="I175" s="849">
        <v>1184</v>
      </c>
      <c r="J175" s="832"/>
      <c r="K175" s="832">
        <v>592</v>
      </c>
      <c r="L175" s="849"/>
      <c r="M175" s="849"/>
      <c r="N175" s="832"/>
      <c r="O175" s="832"/>
      <c r="P175" s="849">
        <v>1</v>
      </c>
      <c r="Q175" s="849">
        <v>595</v>
      </c>
      <c r="R175" s="837"/>
      <c r="S175" s="850">
        <v>595</v>
      </c>
    </row>
    <row r="176" spans="1:19" ht="14.4" customHeight="1" x14ac:dyDescent="0.3">
      <c r="A176" s="831" t="s">
        <v>3622</v>
      </c>
      <c r="B176" s="832" t="s">
        <v>3623</v>
      </c>
      <c r="C176" s="832" t="s">
        <v>605</v>
      </c>
      <c r="D176" s="832" t="s">
        <v>1269</v>
      </c>
      <c r="E176" s="832" t="s">
        <v>3605</v>
      </c>
      <c r="F176" s="832" t="s">
        <v>3616</v>
      </c>
      <c r="G176" s="832" t="s">
        <v>3617</v>
      </c>
      <c r="H176" s="849"/>
      <c r="I176" s="849"/>
      <c r="J176" s="832"/>
      <c r="K176" s="832"/>
      <c r="L176" s="849">
        <v>1</v>
      </c>
      <c r="M176" s="849">
        <v>768</v>
      </c>
      <c r="N176" s="832">
        <v>1</v>
      </c>
      <c r="O176" s="832">
        <v>768</v>
      </c>
      <c r="P176" s="849">
        <v>1</v>
      </c>
      <c r="Q176" s="849">
        <v>770</v>
      </c>
      <c r="R176" s="837">
        <v>1.0026041666666667</v>
      </c>
      <c r="S176" s="850">
        <v>770</v>
      </c>
    </row>
    <row r="177" spans="1:19" ht="14.4" customHeight="1" x14ac:dyDescent="0.3">
      <c r="A177" s="831" t="s">
        <v>3622</v>
      </c>
      <c r="B177" s="832" t="s">
        <v>3623</v>
      </c>
      <c r="C177" s="832" t="s">
        <v>605</v>
      </c>
      <c r="D177" s="832" t="s">
        <v>1269</v>
      </c>
      <c r="E177" s="832" t="s">
        <v>3605</v>
      </c>
      <c r="F177" s="832" t="s">
        <v>3786</v>
      </c>
      <c r="G177" s="832" t="s">
        <v>3787</v>
      </c>
      <c r="H177" s="849">
        <v>1</v>
      </c>
      <c r="I177" s="849">
        <v>4402</v>
      </c>
      <c r="J177" s="832">
        <v>0.99863883847549906</v>
      </c>
      <c r="K177" s="832">
        <v>4402</v>
      </c>
      <c r="L177" s="849">
        <v>1</v>
      </c>
      <c r="M177" s="849">
        <v>4408</v>
      </c>
      <c r="N177" s="832">
        <v>1</v>
      </c>
      <c r="O177" s="832">
        <v>4408</v>
      </c>
      <c r="P177" s="849">
        <v>1</v>
      </c>
      <c r="Q177" s="849">
        <v>4429</v>
      </c>
      <c r="R177" s="837">
        <v>1.0047640653357532</v>
      </c>
      <c r="S177" s="850">
        <v>4429</v>
      </c>
    </row>
    <row r="178" spans="1:19" ht="14.4" customHeight="1" x14ac:dyDescent="0.3">
      <c r="A178" s="831" t="s">
        <v>3622</v>
      </c>
      <c r="B178" s="832" t="s">
        <v>3623</v>
      </c>
      <c r="C178" s="832" t="s">
        <v>605</v>
      </c>
      <c r="D178" s="832" t="s">
        <v>1269</v>
      </c>
      <c r="E178" s="832" t="s">
        <v>3605</v>
      </c>
      <c r="F178" s="832" t="s">
        <v>3790</v>
      </c>
      <c r="G178" s="832" t="s">
        <v>3791</v>
      </c>
      <c r="H178" s="849"/>
      <c r="I178" s="849"/>
      <c r="J178" s="832"/>
      <c r="K178" s="832"/>
      <c r="L178" s="849">
        <v>10</v>
      </c>
      <c r="M178" s="849">
        <v>1160</v>
      </c>
      <c r="N178" s="832">
        <v>1</v>
      </c>
      <c r="O178" s="832">
        <v>116</v>
      </c>
      <c r="P178" s="849"/>
      <c r="Q178" s="849"/>
      <c r="R178" s="837"/>
      <c r="S178" s="850"/>
    </row>
    <row r="179" spans="1:19" ht="14.4" customHeight="1" x14ac:dyDescent="0.3">
      <c r="A179" s="831" t="s">
        <v>3622</v>
      </c>
      <c r="B179" s="832" t="s">
        <v>3623</v>
      </c>
      <c r="C179" s="832" t="s">
        <v>605</v>
      </c>
      <c r="D179" s="832" t="s">
        <v>1269</v>
      </c>
      <c r="E179" s="832" t="s">
        <v>3605</v>
      </c>
      <c r="F179" s="832" t="s">
        <v>3796</v>
      </c>
      <c r="G179" s="832" t="s">
        <v>3797</v>
      </c>
      <c r="H179" s="849">
        <v>4</v>
      </c>
      <c r="I179" s="849">
        <v>640</v>
      </c>
      <c r="J179" s="832">
        <v>0.79503105590062106</v>
      </c>
      <c r="K179" s="832">
        <v>160</v>
      </c>
      <c r="L179" s="849">
        <v>5</v>
      </c>
      <c r="M179" s="849">
        <v>805</v>
      </c>
      <c r="N179" s="832">
        <v>1</v>
      </c>
      <c r="O179" s="832">
        <v>161</v>
      </c>
      <c r="P179" s="849">
        <v>10</v>
      </c>
      <c r="Q179" s="849">
        <v>1620</v>
      </c>
      <c r="R179" s="837">
        <v>2.012422360248447</v>
      </c>
      <c r="S179" s="850">
        <v>162</v>
      </c>
    </row>
    <row r="180" spans="1:19" ht="14.4" customHeight="1" x14ac:dyDescent="0.3">
      <c r="A180" s="831" t="s">
        <v>3622</v>
      </c>
      <c r="B180" s="832" t="s">
        <v>3623</v>
      </c>
      <c r="C180" s="832" t="s">
        <v>605</v>
      </c>
      <c r="D180" s="832" t="s">
        <v>1269</v>
      </c>
      <c r="E180" s="832" t="s">
        <v>3605</v>
      </c>
      <c r="F180" s="832" t="s">
        <v>3800</v>
      </c>
      <c r="G180" s="832" t="s">
        <v>3801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66</v>
      </c>
      <c r="R180" s="837"/>
      <c r="S180" s="850">
        <v>66</v>
      </c>
    </row>
    <row r="181" spans="1:19" ht="14.4" customHeight="1" x14ac:dyDescent="0.3">
      <c r="A181" s="831" t="s">
        <v>3622</v>
      </c>
      <c r="B181" s="832" t="s">
        <v>3623</v>
      </c>
      <c r="C181" s="832" t="s">
        <v>605</v>
      </c>
      <c r="D181" s="832" t="s">
        <v>1269</v>
      </c>
      <c r="E181" s="832" t="s">
        <v>3605</v>
      </c>
      <c r="F181" s="832" t="s">
        <v>3808</v>
      </c>
      <c r="G181" s="832" t="s">
        <v>3809</v>
      </c>
      <c r="H181" s="849">
        <v>32</v>
      </c>
      <c r="I181" s="849">
        <v>11936</v>
      </c>
      <c r="J181" s="832">
        <v>1.1398013750954927</v>
      </c>
      <c r="K181" s="832">
        <v>373</v>
      </c>
      <c r="L181" s="849">
        <v>28</v>
      </c>
      <c r="M181" s="849">
        <v>10472</v>
      </c>
      <c r="N181" s="832">
        <v>1</v>
      </c>
      <c r="O181" s="832">
        <v>374</v>
      </c>
      <c r="P181" s="849">
        <v>44</v>
      </c>
      <c r="Q181" s="849">
        <v>16544</v>
      </c>
      <c r="R181" s="837">
        <v>1.5798319327731092</v>
      </c>
      <c r="S181" s="850">
        <v>376</v>
      </c>
    </row>
    <row r="182" spans="1:19" ht="14.4" customHeight="1" x14ac:dyDescent="0.3">
      <c r="A182" s="831" t="s">
        <v>3622</v>
      </c>
      <c r="B182" s="832" t="s">
        <v>3623</v>
      </c>
      <c r="C182" s="832" t="s">
        <v>605</v>
      </c>
      <c r="D182" s="832" t="s">
        <v>1269</v>
      </c>
      <c r="E182" s="832" t="s">
        <v>3605</v>
      </c>
      <c r="F182" s="832" t="s">
        <v>3618</v>
      </c>
      <c r="G182" s="832" t="s">
        <v>3619</v>
      </c>
      <c r="H182" s="849"/>
      <c r="I182" s="849"/>
      <c r="J182" s="832"/>
      <c r="K182" s="832"/>
      <c r="L182" s="849">
        <v>1</v>
      </c>
      <c r="M182" s="849">
        <v>1339</v>
      </c>
      <c r="N182" s="832">
        <v>1</v>
      </c>
      <c r="O182" s="832">
        <v>1339</v>
      </c>
      <c r="P182" s="849">
        <v>1</v>
      </c>
      <c r="Q182" s="849">
        <v>1344</v>
      </c>
      <c r="R182" s="837">
        <v>1.0037341299477223</v>
      </c>
      <c r="S182" s="850">
        <v>1344</v>
      </c>
    </row>
    <row r="183" spans="1:19" ht="14.4" customHeight="1" x14ac:dyDescent="0.3">
      <c r="A183" s="831" t="s">
        <v>3622</v>
      </c>
      <c r="B183" s="832" t="s">
        <v>3623</v>
      </c>
      <c r="C183" s="832" t="s">
        <v>605</v>
      </c>
      <c r="D183" s="832" t="s">
        <v>1269</v>
      </c>
      <c r="E183" s="832" t="s">
        <v>3605</v>
      </c>
      <c r="F183" s="832" t="s">
        <v>3620</v>
      </c>
      <c r="G183" s="832" t="s">
        <v>3621</v>
      </c>
      <c r="H183" s="849">
        <v>2</v>
      </c>
      <c r="I183" s="849">
        <v>724</v>
      </c>
      <c r="J183" s="832">
        <v>1.9944903581267217</v>
      </c>
      <c r="K183" s="832">
        <v>362</v>
      </c>
      <c r="L183" s="849">
        <v>1</v>
      </c>
      <c r="M183" s="849">
        <v>363</v>
      </c>
      <c r="N183" s="832">
        <v>1</v>
      </c>
      <c r="O183" s="832">
        <v>363</v>
      </c>
      <c r="P183" s="849"/>
      <c r="Q183" s="849"/>
      <c r="R183" s="837"/>
      <c r="S183" s="850"/>
    </row>
    <row r="184" spans="1:19" ht="14.4" customHeight="1" x14ac:dyDescent="0.3">
      <c r="A184" s="831" t="s">
        <v>3622</v>
      </c>
      <c r="B184" s="832" t="s">
        <v>3623</v>
      </c>
      <c r="C184" s="832" t="s">
        <v>605</v>
      </c>
      <c r="D184" s="832" t="s">
        <v>1269</v>
      </c>
      <c r="E184" s="832" t="s">
        <v>3605</v>
      </c>
      <c r="F184" s="832" t="s">
        <v>3812</v>
      </c>
      <c r="G184" s="832" t="s">
        <v>3813</v>
      </c>
      <c r="H184" s="849">
        <v>1</v>
      </c>
      <c r="I184" s="849">
        <v>98</v>
      </c>
      <c r="J184" s="832">
        <v>0.5</v>
      </c>
      <c r="K184" s="832">
        <v>98</v>
      </c>
      <c r="L184" s="849">
        <v>2</v>
      </c>
      <c r="M184" s="849">
        <v>196</v>
      </c>
      <c r="N184" s="832">
        <v>1</v>
      </c>
      <c r="O184" s="832">
        <v>98</v>
      </c>
      <c r="P184" s="849"/>
      <c r="Q184" s="849"/>
      <c r="R184" s="837"/>
      <c r="S184" s="850"/>
    </row>
    <row r="185" spans="1:19" ht="14.4" customHeight="1" x14ac:dyDescent="0.3">
      <c r="A185" s="831" t="s">
        <v>3622</v>
      </c>
      <c r="B185" s="832" t="s">
        <v>3623</v>
      </c>
      <c r="C185" s="832" t="s">
        <v>605</v>
      </c>
      <c r="D185" s="832" t="s">
        <v>1269</v>
      </c>
      <c r="E185" s="832" t="s">
        <v>3605</v>
      </c>
      <c r="F185" s="832" t="s">
        <v>3818</v>
      </c>
      <c r="G185" s="832" t="s">
        <v>3819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0</v>
      </c>
      <c r="R185" s="837"/>
      <c r="S185" s="850">
        <v>0</v>
      </c>
    </row>
    <row r="186" spans="1:19" ht="14.4" customHeight="1" x14ac:dyDescent="0.3">
      <c r="A186" s="831" t="s">
        <v>3622</v>
      </c>
      <c r="B186" s="832" t="s">
        <v>3623</v>
      </c>
      <c r="C186" s="832" t="s">
        <v>605</v>
      </c>
      <c r="D186" s="832" t="s">
        <v>1270</v>
      </c>
      <c r="E186" s="832" t="s">
        <v>3605</v>
      </c>
      <c r="F186" s="832" t="s">
        <v>3730</v>
      </c>
      <c r="G186" s="832" t="s">
        <v>3731</v>
      </c>
      <c r="H186" s="849">
        <v>82</v>
      </c>
      <c r="I186" s="849">
        <v>3034</v>
      </c>
      <c r="J186" s="832">
        <v>0.7321428571428571</v>
      </c>
      <c r="K186" s="832">
        <v>37</v>
      </c>
      <c r="L186" s="849">
        <v>112</v>
      </c>
      <c r="M186" s="849">
        <v>4144</v>
      </c>
      <c r="N186" s="832">
        <v>1</v>
      </c>
      <c r="O186" s="832">
        <v>37</v>
      </c>
      <c r="P186" s="849">
        <v>3</v>
      </c>
      <c r="Q186" s="849">
        <v>114</v>
      </c>
      <c r="R186" s="837">
        <v>2.750965250965251E-2</v>
      </c>
      <c r="S186" s="850">
        <v>38</v>
      </c>
    </row>
    <row r="187" spans="1:19" ht="14.4" customHeight="1" x14ac:dyDescent="0.3">
      <c r="A187" s="831" t="s">
        <v>3622</v>
      </c>
      <c r="B187" s="832" t="s">
        <v>3623</v>
      </c>
      <c r="C187" s="832" t="s">
        <v>605</v>
      </c>
      <c r="D187" s="832" t="s">
        <v>1270</v>
      </c>
      <c r="E187" s="832" t="s">
        <v>3605</v>
      </c>
      <c r="F187" s="832" t="s">
        <v>3606</v>
      </c>
      <c r="G187" s="832" t="s">
        <v>3607</v>
      </c>
      <c r="H187" s="849">
        <v>20</v>
      </c>
      <c r="I187" s="849">
        <v>5020</v>
      </c>
      <c r="J187" s="832">
        <v>0.73780129335684896</v>
      </c>
      <c r="K187" s="832">
        <v>251</v>
      </c>
      <c r="L187" s="849">
        <v>27</v>
      </c>
      <c r="M187" s="849">
        <v>6804</v>
      </c>
      <c r="N187" s="832">
        <v>1</v>
      </c>
      <c r="O187" s="832">
        <v>252</v>
      </c>
      <c r="P187" s="849">
        <v>1</v>
      </c>
      <c r="Q187" s="849">
        <v>254</v>
      </c>
      <c r="R187" s="837">
        <v>3.7330981775426222E-2</v>
      </c>
      <c r="S187" s="850">
        <v>254</v>
      </c>
    </row>
    <row r="188" spans="1:19" ht="14.4" customHeight="1" x14ac:dyDescent="0.3">
      <c r="A188" s="831" t="s">
        <v>3622</v>
      </c>
      <c r="B188" s="832" t="s">
        <v>3623</v>
      </c>
      <c r="C188" s="832" t="s">
        <v>605</v>
      </c>
      <c r="D188" s="832" t="s">
        <v>1270</v>
      </c>
      <c r="E188" s="832" t="s">
        <v>3605</v>
      </c>
      <c r="F188" s="832" t="s">
        <v>3738</v>
      </c>
      <c r="G188" s="832" t="s">
        <v>3739</v>
      </c>
      <c r="H188" s="849">
        <v>29</v>
      </c>
      <c r="I188" s="849">
        <v>3654</v>
      </c>
      <c r="J188" s="832">
        <v>1.4385826771653543</v>
      </c>
      <c r="K188" s="832">
        <v>126</v>
      </c>
      <c r="L188" s="849">
        <v>20</v>
      </c>
      <c r="M188" s="849">
        <v>2540</v>
      </c>
      <c r="N188" s="832">
        <v>1</v>
      </c>
      <c r="O188" s="832">
        <v>127</v>
      </c>
      <c r="P188" s="849"/>
      <c r="Q188" s="849"/>
      <c r="R188" s="837"/>
      <c r="S188" s="850"/>
    </row>
    <row r="189" spans="1:19" ht="14.4" customHeight="1" x14ac:dyDescent="0.3">
      <c r="A189" s="831" t="s">
        <v>3622</v>
      </c>
      <c r="B189" s="832" t="s">
        <v>3623</v>
      </c>
      <c r="C189" s="832" t="s">
        <v>605</v>
      </c>
      <c r="D189" s="832" t="s">
        <v>1270</v>
      </c>
      <c r="E189" s="832" t="s">
        <v>3605</v>
      </c>
      <c r="F189" s="832" t="s">
        <v>3610</v>
      </c>
      <c r="G189" s="832" t="s">
        <v>3611</v>
      </c>
      <c r="H189" s="849">
        <v>55</v>
      </c>
      <c r="I189" s="849">
        <v>1833.3300000000002</v>
      </c>
      <c r="J189" s="832">
        <v>0.98213931760836148</v>
      </c>
      <c r="K189" s="832">
        <v>33.333272727272728</v>
      </c>
      <c r="L189" s="849">
        <v>56</v>
      </c>
      <c r="M189" s="849">
        <v>1866.67</v>
      </c>
      <c r="N189" s="832">
        <v>1</v>
      </c>
      <c r="O189" s="832">
        <v>33.333392857142861</v>
      </c>
      <c r="P189" s="849">
        <v>2</v>
      </c>
      <c r="Q189" s="849">
        <v>66.66</v>
      </c>
      <c r="R189" s="837">
        <v>3.5710650516695502E-2</v>
      </c>
      <c r="S189" s="850">
        <v>33.33</v>
      </c>
    </row>
    <row r="190" spans="1:19" ht="14.4" customHeight="1" x14ac:dyDescent="0.3">
      <c r="A190" s="831" t="s">
        <v>3622</v>
      </c>
      <c r="B190" s="832" t="s">
        <v>3623</v>
      </c>
      <c r="C190" s="832" t="s">
        <v>605</v>
      </c>
      <c r="D190" s="832" t="s">
        <v>1270</v>
      </c>
      <c r="E190" s="832" t="s">
        <v>3605</v>
      </c>
      <c r="F190" s="832" t="s">
        <v>3766</v>
      </c>
      <c r="G190" s="832" t="s">
        <v>3767</v>
      </c>
      <c r="H190" s="849">
        <v>30</v>
      </c>
      <c r="I190" s="849">
        <v>9240</v>
      </c>
      <c r="J190" s="832">
        <v>0.83333333333333337</v>
      </c>
      <c r="K190" s="832">
        <v>308</v>
      </c>
      <c r="L190" s="849">
        <v>36</v>
      </c>
      <c r="M190" s="849">
        <v>11088</v>
      </c>
      <c r="N190" s="832">
        <v>1</v>
      </c>
      <c r="O190" s="832">
        <v>308</v>
      </c>
      <c r="P190" s="849">
        <v>1</v>
      </c>
      <c r="Q190" s="849">
        <v>311</v>
      </c>
      <c r="R190" s="837">
        <v>2.8048340548340548E-2</v>
      </c>
      <c r="S190" s="850">
        <v>311</v>
      </c>
    </row>
    <row r="191" spans="1:19" ht="14.4" customHeight="1" x14ac:dyDescent="0.3">
      <c r="A191" s="831" t="s">
        <v>3622</v>
      </c>
      <c r="B191" s="832" t="s">
        <v>3623</v>
      </c>
      <c r="C191" s="832" t="s">
        <v>605</v>
      </c>
      <c r="D191" s="832" t="s">
        <v>1270</v>
      </c>
      <c r="E191" s="832" t="s">
        <v>3605</v>
      </c>
      <c r="F191" s="832" t="s">
        <v>3770</v>
      </c>
      <c r="G191" s="832" t="s">
        <v>3771</v>
      </c>
      <c r="H191" s="849"/>
      <c r="I191" s="849"/>
      <c r="J191" s="832"/>
      <c r="K191" s="832"/>
      <c r="L191" s="849">
        <v>15</v>
      </c>
      <c r="M191" s="849">
        <v>555</v>
      </c>
      <c r="N191" s="832">
        <v>1</v>
      </c>
      <c r="O191" s="832">
        <v>37</v>
      </c>
      <c r="P191" s="849"/>
      <c r="Q191" s="849"/>
      <c r="R191" s="837"/>
      <c r="S191" s="850"/>
    </row>
    <row r="192" spans="1:19" ht="14.4" customHeight="1" x14ac:dyDescent="0.3">
      <c r="A192" s="831" t="s">
        <v>3622</v>
      </c>
      <c r="B192" s="832" t="s">
        <v>3623</v>
      </c>
      <c r="C192" s="832" t="s">
        <v>605</v>
      </c>
      <c r="D192" s="832" t="s">
        <v>1270</v>
      </c>
      <c r="E192" s="832" t="s">
        <v>3605</v>
      </c>
      <c r="F192" s="832" t="s">
        <v>3776</v>
      </c>
      <c r="G192" s="832" t="s">
        <v>3777</v>
      </c>
      <c r="H192" s="849"/>
      <c r="I192" s="849"/>
      <c r="J192" s="832"/>
      <c r="K192" s="832"/>
      <c r="L192" s="849">
        <v>1</v>
      </c>
      <c r="M192" s="849">
        <v>32</v>
      </c>
      <c r="N192" s="832">
        <v>1</v>
      </c>
      <c r="O192" s="832">
        <v>32</v>
      </c>
      <c r="P192" s="849"/>
      <c r="Q192" s="849"/>
      <c r="R192" s="837"/>
      <c r="S192" s="850"/>
    </row>
    <row r="193" spans="1:19" ht="14.4" customHeight="1" x14ac:dyDescent="0.3">
      <c r="A193" s="831" t="s">
        <v>3622</v>
      </c>
      <c r="B193" s="832" t="s">
        <v>3623</v>
      </c>
      <c r="C193" s="832" t="s">
        <v>605</v>
      </c>
      <c r="D193" s="832" t="s">
        <v>1270</v>
      </c>
      <c r="E193" s="832" t="s">
        <v>3605</v>
      </c>
      <c r="F193" s="832" t="s">
        <v>3786</v>
      </c>
      <c r="G193" s="832" t="s">
        <v>3787</v>
      </c>
      <c r="H193" s="849"/>
      <c r="I193" s="849"/>
      <c r="J193" s="832"/>
      <c r="K193" s="832"/>
      <c r="L193" s="849">
        <v>3</v>
      </c>
      <c r="M193" s="849">
        <v>13224</v>
      </c>
      <c r="N193" s="832">
        <v>1</v>
      </c>
      <c r="O193" s="832">
        <v>4408</v>
      </c>
      <c r="P193" s="849"/>
      <c r="Q193" s="849"/>
      <c r="R193" s="837"/>
      <c r="S193" s="850"/>
    </row>
    <row r="194" spans="1:19" ht="14.4" customHeight="1" x14ac:dyDescent="0.3">
      <c r="A194" s="831" t="s">
        <v>3622</v>
      </c>
      <c r="B194" s="832" t="s">
        <v>3623</v>
      </c>
      <c r="C194" s="832" t="s">
        <v>605</v>
      </c>
      <c r="D194" s="832" t="s">
        <v>1270</v>
      </c>
      <c r="E194" s="832" t="s">
        <v>3605</v>
      </c>
      <c r="F194" s="832" t="s">
        <v>3796</v>
      </c>
      <c r="G194" s="832" t="s">
        <v>3797</v>
      </c>
      <c r="H194" s="849">
        <v>1</v>
      </c>
      <c r="I194" s="849">
        <v>160</v>
      </c>
      <c r="J194" s="832"/>
      <c r="K194" s="832">
        <v>160</v>
      </c>
      <c r="L194" s="849"/>
      <c r="M194" s="849"/>
      <c r="N194" s="832"/>
      <c r="O194" s="832"/>
      <c r="P194" s="849">
        <v>1</v>
      </c>
      <c r="Q194" s="849">
        <v>162</v>
      </c>
      <c r="R194" s="837"/>
      <c r="S194" s="850">
        <v>162</v>
      </c>
    </row>
    <row r="195" spans="1:19" ht="14.4" customHeight="1" x14ac:dyDescent="0.3">
      <c r="A195" s="831" t="s">
        <v>3622</v>
      </c>
      <c r="B195" s="832" t="s">
        <v>3623</v>
      </c>
      <c r="C195" s="832" t="s">
        <v>605</v>
      </c>
      <c r="D195" s="832" t="s">
        <v>1270</v>
      </c>
      <c r="E195" s="832" t="s">
        <v>3605</v>
      </c>
      <c r="F195" s="832" t="s">
        <v>3798</v>
      </c>
      <c r="G195" s="832" t="s">
        <v>3799</v>
      </c>
      <c r="H195" s="849"/>
      <c r="I195" s="849"/>
      <c r="J195" s="832"/>
      <c r="K195" s="832"/>
      <c r="L195" s="849">
        <v>1</v>
      </c>
      <c r="M195" s="849">
        <v>395</v>
      </c>
      <c r="N195" s="832">
        <v>1</v>
      </c>
      <c r="O195" s="832">
        <v>395</v>
      </c>
      <c r="P195" s="849"/>
      <c r="Q195" s="849"/>
      <c r="R195" s="837"/>
      <c r="S195" s="850"/>
    </row>
    <row r="196" spans="1:19" ht="14.4" customHeight="1" x14ac:dyDescent="0.3">
      <c r="A196" s="831" t="s">
        <v>3622</v>
      </c>
      <c r="B196" s="832" t="s">
        <v>3623</v>
      </c>
      <c r="C196" s="832" t="s">
        <v>605</v>
      </c>
      <c r="D196" s="832" t="s">
        <v>1270</v>
      </c>
      <c r="E196" s="832" t="s">
        <v>3605</v>
      </c>
      <c r="F196" s="832" t="s">
        <v>3808</v>
      </c>
      <c r="G196" s="832" t="s">
        <v>3809</v>
      </c>
      <c r="H196" s="849">
        <v>7</v>
      </c>
      <c r="I196" s="849">
        <v>2611</v>
      </c>
      <c r="J196" s="832">
        <v>0.6981283422459893</v>
      </c>
      <c r="K196" s="832">
        <v>373</v>
      </c>
      <c r="L196" s="849">
        <v>10</v>
      </c>
      <c r="M196" s="849">
        <v>3740</v>
      </c>
      <c r="N196" s="832">
        <v>1</v>
      </c>
      <c r="O196" s="832">
        <v>374</v>
      </c>
      <c r="P196" s="849">
        <v>1</v>
      </c>
      <c r="Q196" s="849">
        <v>376</v>
      </c>
      <c r="R196" s="837">
        <v>0.10053475935828877</v>
      </c>
      <c r="S196" s="850">
        <v>376</v>
      </c>
    </row>
    <row r="197" spans="1:19" ht="14.4" customHeight="1" x14ac:dyDescent="0.3">
      <c r="A197" s="831" t="s">
        <v>3622</v>
      </c>
      <c r="B197" s="832" t="s">
        <v>3623</v>
      </c>
      <c r="C197" s="832" t="s">
        <v>605</v>
      </c>
      <c r="D197" s="832" t="s">
        <v>1271</v>
      </c>
      <c r="E197" s="832" t="s">
        <v>3624</v>
      </c>
      <c r="F197" s="832" t="s">
        <v>3625</v>
      </c>
      <c r="G197" s="832" t="s">
        <v>3626</v>
      </c>
      <c r="H197" s="849">
        <v>0.5</v>
      </c>
      <c r="I197" s="849">
        <v>75.5</v>
      </c>
      <c r="J197" s="832">
        <v>5.4160688665710186</v>
      </c>
      <c r="K197" s="832">
        <v>151</v>
      </c>
      <c r="L197" s="849">
        <v>0.2</v>
      </c>
      <c r="M197" s="849">
        <v>13.94</v>
      </c>
      <c r="N197" s="832">
        <v>1</v>
      </c>
      <c r="O197" s="832">
        <v>69.699999999999989</v>
      </c>
      <c r="P197" s="849">
        <v>0.4</v>
      </c>
      <c r="Q197" s="849">
        <v>27.88</v>
      </c>
      <c r="R197" s="837">
        <v>2</v>
      </c>
      <c r="S197" s="850">
        <v>69.699999999999989</v>
      </c>
    </row>
    <row r="198" spans="1:19" ht="14.4" customHeight="1" x14ac:dyDescent="0.3">
      <c r="A198" s="831" t="s">
        <v>3622</v>
      </c>
      <c r="B198" s="832" t="s">
        <v>3623</v>
      </c>
      <c r="C198" s="832" t="s">
        <v>605</v>
      </c>
      <c r="D198" s="832" t="s">
        <v>1271</v>
      </c>
      <c r="E198" s="832" t="s">
        <v>3624</v>
      </c>
      <c r="F198" s="832" t="s">
        <v>3631</v>
      </c>
      <c r="G198" s="832" t="s">
        <v>3632</v>
      </c>
      <c r="H198" s="849">
        <v>3.2</v>
      </c>
      <c r="I198" s="849">
        <v>185.92000000000002</v>
      </c>
      <c r="J198" s="832"/>
      <c r="K198" s="832">
        <v>58.1</v>
      </c>
      <c r="L198" s="849"/>
      <c r="M198" s="849"/>
      <c r="N198" s="832"/>
      <c r="O198" s="832"/>
      <c r="P198" s="849">
        <v>0.2</v>
      </c>
      <c r="Q198" s="849">
        <v>11.62</v>
      </c>
      <c r="R198" s="837"/>
      <c r="S198" s="850">
        <v>58.099999999999994</v>
      </c>
    </row>
    <row r="199" spans="1:19" ht="14.4" customHeight="1" x14ac:dyDescent="0.3">
      <c r="A199" s="831" t="s">
        <v>3622</v>
      </c>
      <c r="B199" s="832" t="s">
        <v>3623</v>
      </c>
      <c r="C199" s="832" t="s">
        <v>605</v>
      </c>
      <c r="D199" s="832" t="s">
        <v>1271</v>
      </c>
      <c r="E199" s="832" t="s">
        <v>3624</v>
      </c>
      <c r="F199" s="832" t="s">
        <v>3633</v>
      </c>
      <c r="G199" s="832" t="s">
        <v>3634</v>
      </c>
      <c r="H199" s="849"/>
      <c r="I199" s="849"/>
      <c r="J199" s="832"/>
      <c r="K199" s="832"/>
      <c r="L199" s="849">
        <v>0.06</v>
      </c>
      <c r="M199" s="849">
        <v>23.25</v>
      </c>
      <c r="N199" s="832">
        <v>1</v>
      </c>
      <c r="O199" s="832">
        <v>387.5</v>
      </c>
      <c r="P199" s="849"/>
      <c r="Q199" s="849"/>
      <c r="R199" s="837"/>
      <c r="S199" s="850"/>
    </row>
    <row r="200" spans="1:19" ht="14.4" customHeight="1" x14ac:dyDescent="0.3">
      <c r="A200" s="831" t="s">
        <v>3622</v>
      </c>
      <c r="B200" s="832" t="s">
        <v>3623</v>
      </c>
      <c r="C200" s="832" t="s">
        <v>605</v>
      </c>
      <c r="D200" s="832" t="s">
        <v>1271</v>
      </c>
      <c r="E200" s="832" t="s">
        <v>3624</v>
      </c>
      <c r="F200" s="832" t="s">
        <v>3635</v>
      </c>
      <c r="G200" s="832" t="s">
        <v>626</v>
      </c>
      <c r="H200" s="849">
        <v>0.1</v>
      </c>
      <c r="I200" s="849">
        <v>7.8</v>
      </c>
      <c r="J200" s="832">
        <v>0.125</v>
      </c>
      <c r="K200" s="832">
        <v>78</v>
      </c>
      <c r="L200" s="849">
        <v>0.79999999999999993</v>
      </c>
      <c r="M200" s="849">
        <v>62.4</v>
      </c>
      <c r="N200" s="832">
        <v>1</v>
      </c>
      <c r="O200" s="832">
        <v>78</v>
      </c>
      <c r="P200" s="849">
        <v>0.5</v>
      </c>
      <c r="Q200" s="849">
        <v>23.549999999999997</v>
      </c>
      <c r="R200" s="837">
        <v>0.37740384615384609</v>
      </c>
      <c r="S200" s="850">
        <v>47.099999999999994</v>
      </c>
    </row>
    <row r="201" spans="1:19" ht="14.4" customHeight="1" x14ac:dyDescent="0.3">
      <c r="A201" s="831" t="s">
        <v>3622</v>
      </c>
      <c r="B201" s="832" t="s">
        <v>3623</v>
      </c>
      <c r="C201" s="832" t="s">
        <v>605</v>
      </c>
      <c r="D201" s="832" t="s">
        <v>1271</v>
      </c>
      <c r="E201" s="832" t="s">
        <v>3624</v>
      </c>
      <c r="F201" s="832" t="s">
        <v>3636</v>
      </c>
      <c r="G201" s="832" t="s">
        <v>3637</v>
      </c>
      <c r="H201" s="849">
        <v>1</v>
      </c>
      <c r="I201" s="849">
        <v>4547.6000000000004</v>
      </c>
      <c r="J201" s="832">
        <v>1</v>
      </c>
      <c r="K201" s="832">
        <v>4547.6000000000004</v>
      </c>
      <c r="L201" s="849">
        <v>1</v>
      </c>
      <c r="M201" s="849">
        <v>4547.6000000000004</v>
      </c>
      <c r="N201" s="832">
        <v>1</v>
      </c>
      <c r="O201" s="832">
        <v>4547.6000000000004</v>
      </c>
      <c r="P201" s="849">
        <v>0.1</v>
      </c>
      <c r="Q201" s="849">
        <v>454.76</v>
      </c>
      <c r="R201" s="837">
        <v>9.9999999999999992E-2</v>
      </c>
      <c r="S201" s="850">
        <v>4547.5999999999995</v>
      </c>
    </row>
    <row r="202" spans="1:19" ht="14.4" customHeight="1" x14ac:dyDescent="0.3">
      <c r="A202" s="831" t="s">
        <v>3622</v>
      </c>
      <c r="B202" s="832" t="s">
        <v>3623</v>
      </c>
      <c r="C202" s="832" t="s">
        <v>605</v>
      </c>
      <c r="D202" s="832" t="s">
        <v>1271</v>
      </c>
      <c r="E202" s="832" t="s">
        <v>3624</v>
      </c>
      <c r="F202" s="832" t="s">
        <v>3656</v>
      </c>
      <c r="G202" s="832" t="s">
        <v>1246</v>
      </c>
      <c r="H202" s="849"/>
      <c r="I202" s="849"/>
      <c r="J202" s="832"/>
      <c r="K202" s="832"/>
      <c r="L202" s="849">
        <v>1</v>
      </c>
      <c r="M202" s="849">
        <v>4742.3999999999996</v>
      </c>
      <c r="N202" s="832">
        <v>1</v>
      </c>
      <c r="O202" s="832">
        <v>4742.3999999999996</v>
      </c>
      <c r="P202" s="849"/>
      <c r="Q202" s="849"/>
      <c r="R202" s="837"/>
      <c r="S202" s="850"/>
    </row>
    <row r="203" spans="1:19" ht="14.4" customHeight="1" x14ac:dyDescent="0.3">
      <c r="A203" s="831" t="s">
        <v>3622</v>
      </c>
      <c r="B203" s="832" t="s">
        <v>3623</v>
      </c>
      <c r="C203" s="832" t="s">
        <v>605</v>
      </c>
      <c r="D203" s="832" t="s">
        <v>1271</v>
      </c>
      <c r="E203" s="832" t="s">
        <v>3624</v>
      </c>
      <c r="F203" s="832" t="s">
        <v>3661</v>
      </c>
      <c r="G203" s="832" t="s">
        <v>3637</v>
      </c>
      <c r="H203" s="849"/>
      <c r="I203" s="849"/>
      <c r="J203" s="832"/>
      <c r="K203" s="832"/>
      <c r="L203" s="849"/>
      <c r="M203" s="849"/>
      <c r="N203" s="832"/>
      <c r="O203" s="832"/>
      <c r="P203" s="849">
        <v>2.9000000000000004</v>
      </c>
      <c r="Q203" s="849">
        <v>4754.5499999999993</v>
      </c>
      <c r="R203" s="837"/>
      <c r="S203" s="850">
        <v>1639.4999999999995</v>
      </c>
    </row>
    <row r="204" spans="1:19" ht="14.4" customHeight="1" x14ac:dyDescent="0.3">
      <c r="A204" s="831" t="s">
        <v>3622</v>
      </c>
      <c r="B204" s="832" t="s">
        <v>3623</v>
      </c>
      <c r="C204" s="832" t="s">
        <v>605</v>
      </c>
      <c r="D204" s="832" t="s">
        <v>1271</v>
      </c>
      <c r="E204" s="832" t="s">
        <v>3602</v>
      </c>
      <c r="F204" s="832" t="s">
        <v>3666</v>
      </c>
      <c r="G204" s="832" t="s">
        <v>3667</v>
      </c>
      <c r="H204" s="849">
        <v>5</v>
      </c>
      <c r="I204" s="849">
        <v>13125.55</v>
      </c>
      <c r="J204" s="832">
        <v>1.6666666666666665</v>
      </c>
      <c r="K204" s="832">
        <v>2625.1099999999997</v>
      </c>
      <c r="L204" s="849">
        <v>3</v>
      </c>
      <c r="M204" s="849">
        <v>7875.33</v>
      </c>
      <c r="N204" s="832">
        <v>1</v>
      </c>
      <c r="O204" s="832">
        <v>2625.11</v>
      </c>
      <c r="P204" s="849">
        <v>4</v>
      </c>
      <c r="Q204" s="849">
        <v>10500.44</v>
      </c>
      <c r="R204" s="837">
        <v>1.3333333333333335</v>
      </c>
      <c r="S204" s="850">
        <v>2625.11</v>
      </c>
    </row>
    <row r="205" spans="1:19" ht="14.4" customHeight="1" x14ac:dyDescent="0.3">
      <c r="A205" s="831" t="s">
        <v>3622</v>
      </c>
      <c r="B205" s="832" t="s">
        <v>3623</v>
      </c>
      <c r="C205" s="832" t="s">
        <v>605</v>
      </c>
      <c r="D205" s="832" t="s">
        <v>1271</v>
      </c>
      <c r="E205" s="832" t="s">
        <v>3602</v>
      </c>
      <c r="F205" s="832" t="s">
        <v>3668</v>
      </c>
      <c r="G205" s="832" t="s">
        <v>3669</v>
      </c>
      <c r="H205" s="849"/>
      <c r="I205" s="849"/>
      <c r="J205" s="832"/>
      <c r="K205" s="832"/>
      <c r="L205" s="849">
        <v>1</v>
      </c>
      <c r="M205" s="849">
        <v>1046.73</v>
      </c>
      <c r="N205" s="832">
        <v>1</v>
      </c>
      <c r="O205" s="832">
        <v>1046.73</v>
      </c>
      <c r="P205" s="849"/>
      <c r="Q205" s="849"/>
      <c r="R205" s="837"/>
      <c r="S205" s="850"/>
    </row>
    <row r="206" spans="1:19" ht="14.4" customHeight="1" x14ac:dyDescent="0.3">
      <c r="A206" s="831" t="s">
        <v>3622</v>
      </c>
      <c r="B206" s="832" t="s">
        <v>3623</v>
      </c>
      <c r="C206" s="832" t="s">
        <v>605</v>
      </c>
      <c r="D206" s="832" t="s">
        <v>1271</v>
      </c>
      <c r="E206" s="832" t="s">
        <v>3602</v>
      </c>
      <c r="F206" s="832" t="s">
        <v>3670</v>
      </c>
      <c r="G206" s="832" t="s">
        <v>3671</v>
      </c>
      <c r="H206" s="849">
        <v>2</v>
      </c>
      <c r="I206" s="849">
        <v>1448.84</v>
      </c>
      <c r="J206" s="832"/>
      <c r="K206" s="832">
        <v>724.42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3622</v>
      </c>
      <c r="B207" s="832" t="s">
        <v>3623</v>
      </c>
      <c r="C207" s="832" t="s">
        <v>605</v>
      </c>
      <c r="D207" s="832" t="s">
        <v>1271</v>
      </c>
      <c r="E207" s="832" t="s">
        <v>3602</v>
      </c>
      <c r="F207" s="832" t="s">
        <v>3672</v>
      </c>
      <c r="G207" s="832" t="s">
        <v>3673</v>
      </c>
      <c r="H207" s="849"/>
      <c r="I207" s="849"/>
      <c r="J207" s="832"/>
      <c r="K207" s="832"/>
      <c r="L207" s="849">
        <v>1</v>
      </c>
      <c r="M207" s="849">
        <v>239.4</v>
      </c>
      <c r="N207" s="832">
        <v>1</v>
      </c>
      <c r="O207" s="832">
        <v>239.4</v>
      </c>
      <c r="P207" s="849"/>
      <c r="Q207" s="849"/>
      <c r="R207" s="837"/>
      <c r="S207" s="850"/>
    </row>
    <row r="208" spans="1:19" ht="14.4" customHeight="1" x14ac:dyDescent="0.3">
      <c r="A208" s="831" t="s">
        <v>3622</v>
      </c>
      <c r="B208" s="832" t="s">
        <v>3623</v>
      </c>
      <c r="C208" s="832" t="s">
        <v>605</v>
      </c>
      <c r="D208" s="832" t="s">
        <v>1271</v>
      </c>
      <c r="E208" s="832" t="s">
        <v>3602</v>
      </c>
      <c r="F208" s="832" t="s">
        <v>3674</v>
      </c>
      <c r="G208" s="832" t="s">
        <v>3675</v>
      </c>
      <c r="H208" s="849"/>
      <c r="I208" s="849"/>
      <c r="J208" s="832"/>
      <c r="K208" s="832"/>
      <c r="L208" s="849">
        <v>1</v>
      </c>
      <c r="M208" s="849">
        <v>901.64</v>
      </c>
      <c r="N208" s="832">
        <v>1</v>
      </c>
      <c r="O208" s="832">
        <v>901.64</v>
      </c>
      <c r="P208" s="849">
        <v>3</v>
      </c>
      <c r="Q208" s="849">
        <v>2704.92</v>
      </c>
      <c r="R208" s="837">
        <v>3</v>
      </c>
      <c r="S208" s="850">
        <v>901.64</v>
      </c>
    </row>
    <row r="209" spans="1:19" ht="14.4" customHeight="1" x14ac:dyDescent="0.3">
      <c r="A209" s="831" t="s">
        <v>3622</v>
      </c>
      <c r="B209" s="832" t="s">
        <v>3623</v>
      </c>
      <c r="C209" s="832" t="s">
        <v>605</v>
      </c>
      <c r="D209" s="832" t="s">
        <v>1271</v>
      </c>
      <c r="E209" s="832" t="s">
        <v>3602</v>
      </c>
      <c r="F209" s="832" t="s">
        <v>3676</v>
      </c>
      <c r="G209" s="832" t="s">
        <v>3677</v>
      </c>
      <c r="H209" s="849">
        <v>1</v>
      </c>
      <c r="I209" s="849">
        <v>408.74</v>
      </c>
      <c r="J209" s="832">
        <v>0.33333333333333331</v>
      </c>
      <c r="K209" s="832">
        <v>408.74</v>
      </c>
      <c r="L209" s="849">
        <v>3</v>
      </c>
      <c r="M209" s="849">
        <v>1226.22</v>
      </c>
      <c r="N209" s="832">
        <v>1</v>
      </c>
      <c r="O209" s="832">
        <v>408.74</v>
      </c>
      <c r="P209" s="849">
        <v>12</v>
      </c>
      <c r="Q209" s="849">
        <v>4904.88</v>
      </c>
      <c r="R209" s="837">
        <v>4</v>
      </c>
      <c r="S209" s="850">
        <v>408.74</v>
      </c>
    </row>
    <row r="210" spans="1:19" ht="14.4" customHeight="1" x14ac:dyDescent="0.3">
      <c r="A210" s="831" t="s">
        <v>3622</v>
      </c>
      <c r="B210" s="832" t="s">
        <v>3623</v>
      </c>
      <c r="C210" s="832" t="s">
        <v>605</v>
      </c>
      <c r="D210" s="832" t="s">
        <v>1271</v>
      </c>
      <c r="E210" s="832" t="s">
        <v>3602</v>
      </c>
      <c r="F210" s="832" t="s">
        <v>3678</v>
      </c>
      <c r="G210" s="832" t="s">
        <v>3679</v>
      </c>
      <c r="H210" s="849">
        <v>2</v>
      </c>
      <c r="I210" s="849">
        <v>404.8</v>
      </c>
      <c r="J210" s="832"/>
      <c r="K210" s="832">
        <v>202.4</v>
      </c>
      <c r="L210" s="849"/>
      <c r="M210" s="849"/>
      <c r="N210" s="832"/>
      <c r="O210" s="832"/>
      <c r="P210" s="849">
        <v>1</v>
      </c>
      <c r="Q210" s="849">
        <v>187.97</v>
      </c>
      <c r="R210" s="837"/>
      <c r="S210" s="850">
        <v>187.97</v>
      </c>
    </row>
    <row r="211" spans="1:19" ht="14.4" customHeight="1" x14ac:dyDescent="0.3">
      <c r="A211" s="831" t="s">
        <v>3622</v>
      </c>
      <c r="B211" s="832" t="s">
        <v>3623</v>
      </c>
      <c r="C211" s="832" t="s">
        <v>605</v>
      </c>
      <c r="D211" s="832" t="s">
        <v>1271</v>
      </c>
      <c r="E211" s="832" t="s">
        <v>3602</v>
      </c>
      <c r="F211" s="832" t="s">
        <v>3682</v>
      </c>
      <c r="G211" s="832" t="s">
        <v>3683</v>
      </c>
      <c r="H211" s="849">
        <v>1</v>
      </c>
      <c r="I211" s="849">
        <v>1665</v>
      </c>
      <c r="J211" s="832">
        <v>1</v>
      </c>
      <c r="K211" s="832">
        <v>1665</v>
      </c>
      <c r="L211" s="849">
        <v>1</v>
      </c>
      <c r="M211" s="849">
        <v>1665</v>
      </c>
      <c r="N211" s="832">
        <v>1</v>
      </c>
      <c r="O211" s="832">
        <v>1665</v>
      </c>
      <c r="P211" s="849">
        <v>1</v>
      </c>
      <c r="Q211" s="849">
        <v>1665</v>
      </c>
      <c r="R211" s="837">
        <v>1</v>
      </c>
      <c r="S211" s="850">
        <v>1665</v>
      </c>
    </row>
    <row r="212" spans="1:19" ht="14.4" customHeight="1" x14ac:dyDescent="0.3">
      <c r="A212" s="831" t="s">
        <v>3622</v>
      </c>
      <c r="B212" s="832" t="s">
        <v>3623</v>
      </c>
      <c r="C212" s="832" t="s">
        <v>605</v>
      </c>
      <c r="D212" s="832" t="s">
        <v>1271</v>
      </c>
      <c r="E212" s="832" t="s">
        <v>3602</v>
      </c>
      <c r="F212" s="832" t="s">
        <v>3603</v>
      </c>
      <c r="G212" s="832" t="s">
        <v>3604</v>
      </c>
      <c r="H212" s="849">
        <v>3</v>
      </c>
      <c r="I212" s="849">
        <v>7308</v>
      </c>
      <c r="J212" s="832">
        <v>1.1225651258277536</v>
      </c>
      <c r="K212" s="832">
        <v>2436</v>
      </c>
      <c r="L212" s="849">
        <v>3</v>
      </c>
      <c r="M212" s="849">
        <v>6510.09</v>
      </c>
      <c r="N212" s="832">
        <v>1</v>
      </c>
      <c r="O212" s="832">
        <v>2170.0300000000002</v>
      </c>
      <c r="P212" s="849">
        <v>4</v>
      </c>
      <c r="Q212" s="849">
        <v>8680.1200000000008</v>
      </c>
      <c r="R212" s="837">
        <v>1.3333333333333335</v>
      </c>
      <c r="S212" s="850">
        <v>2170.0300000000002</v>
      </c>
    </row>
    <row r="213" spans="1:19" ht="14.4" customHeight="1" x14ac:dyDescent="0.3">
      <c r="A213" s="831" t="s">
        <v>3622</v>
      </c>
      <c r="B213" s="832" t="s">
        <v>3623</v>
      </c>
      <c r="C213" s="832" t="s">
        <v>605</v>
      </c>
      <c r="D213" s="832" t="s">
        <v>1271</v>
      </c>
      <c r="E213" s="832" t="s">
        <v>3602</v>
      </c>
      <c r="F213" s="832" t="s">
        <v>3688</v>
      </c>
      <c r="G213" s="832" t="s">
        <v>3689</v>
      </c>
      <c r="H213" s="849"/>
      <c r="I213" s="849"/>
      <c r="J213" s="832"/>
      <c r="K213" s="832"/>
      <c r="L213" s="849">
        <v>6</v>
      </c>
      <c r="M213" s="849">
        <v>8379</v>
      </c>
      <c r="N213" s="832">
        <v>1</v>
      </c>
      <c r="O213" s="832">
        <v>1396.5</v>
      </c>
      <c r="P213" s="849"/>
      <c r="Q213" s="849"/>
      <c r="R213" s="837"/>
      <c r="S213" s="850"/>
    </row>
    <row r="214" spans="1:19" ht="14.4" customHeight="1" x14ac:dyDescent="0.3">
      <c r="A214" s="831" t="s">
        <v>3622</v>
      </c>
      <c r="B214" s="832" t="s">
        <v>3623</v>
      </c>
      <c r="C214" s="832" t="s">
        <v>605</v>
      </c>
      <c r="D214" s="832" t="s">
        <v>1271</v>
      </c>
      <c r="E214" s="832" t="s">
        <v>3602</v>
      </c>
      <c r="F214" s="832" t="s">
        <v>3690</v>
      </c>
      <c r="G214" s="832" t="s">
        <v>3691</v>
      </c>
      <c r="H214" s="849"/>
      <c r="I214" s="849"/>
      <c r="J214" s="832"/>
      <c r="K214" s="832"/>
      <c r="L214" s="849">
        <v>2</v>
      </c>
      <c r="M214" s="849">
        <v>2800</v>
      </c>
      <c r="N214" s="832">
        <v>1</v>
      </c>
      <c r="O214" s="832">
        <v>1400</v>
      </c>
      <c r="P214" s="849">
        <v>9</v>
      </c>
      <c r="Q214" s="849">
        <v>12600</v>
      </c>
      <c r="R214" s="837">
        <v>4.5</v>
      </c>
      <c r="S214" s="850">
        <v>1400</v>
      </c>
    </row>
    <row r="215" spans="1:19" ht="14.4" customHeight="1" x14ac:dyDescent="0.3">
      <c r="A215" s="831" t="s">
        <v>3622</v>
      </c>
      <c r="B215" s="832" t="s">
        <v>3623</v>
      </c>
      <c r="C215" s="832" t="s">
        <v>605</v>
      </c>
      <c r="D215" s="832" t="s">
        <v>1271</v>
      </c>
      <c r="E215" s="832" t="s">
        <v>3602</v>
      </c>
      <c r="F215" s="832" t="s">
        <v>3700</v>
      </c>
      <c r="G215" s="832" t="s">
        <v>3701</v>
      </c>
      <c r="H215" s="849"/>
      <c r="I215" s="849"/>
      <c r="J215" s="832"/>
      <c r="K215" s="832"/>
      <c r="L215" s="849">
        <v>1</v>
      </c>
      <c r="M215" s="849">
        <v>2631.6</v>
      </c>
      <c r="N215" s="832">
        <v>1</v>
      </c>
      <c r="O215" s="832">
        <v>2631.6</v>
      </c>
      <c r="P215" s="849">
        <v>1</v>
      </c>
      <c r="Q215" s="849">
        <v>2631.6</v>
      </c>
      <c r="R215" s="837">
        <v>1</v>
      </c>
      <c r="S215" s="850">
        <v>2631.6</v>
      </c>
    </row>
    <row r="216" spans="1:19" ht="14.4" customHeight="1" x14ac:dyDescent="0.3">
      <c r="A216" s="831" t="s">
        <v>3622</v>
      </c>
      <c r="B216" s="832" t="s">
        <v>3623</v>
      </c>
      <c r="C216" s="832" t="s">
        <v>605</v>
      </c>
      <c r="D216" s="832" t="s">
        <v>1271</v>
      </c>
      <c r="E216" s="832" t="s">
        <v>3602</v>
      </c>
      <c r="F216" s="832" t="s">
        <v>3704</v>
      </c>
      <c r="G216" s="832" t="s">
        <v>3705</v>
      </c>
      <c r="H216" s="849">
        <v>1</v>
      </c>
      <c r="I216" s="849">
        <v>2200</v>
      </c>
      <c r="J216" s="832">
        <v>0.5</v>
      </c>
      <c r="K216" s="832">
        <v>2200</v>
      </c>
      <c r="L216" s="849">
        <v>2</v>
      </c>
      <c r="M216" s="849">
        <v>4400</v>
      </c>
      <c r="N216" s="832">
        <v>1</v>
      </c>
      <c r="O216" s="832">
        <v>2200</v>
      </c>
      <c r="P216" s="849">
        <v>1</v>
      </c>
      <c r="Q216" s="849">
        <v>2200</v>
      </c>
      <c r="R216" s="837">
        <v>0.5</v>
      </c>
      <c r="S216" s="850">
        <v>2200</v>
      </c>
    </row>
    <row r="217" spans="1:19" ht="14.4" customHeight="1" x14ac:dyDescent="0.3">
      <c r="A217" s="831" t="s">
        <v>3622</v>
      </c>
      <c r="B217" s="832" t="s">
        <v>3623</v>
      </c>
      <c r="C217" s="832" t="s">
        <v>605</v>
      </c>
      <c r="D217" s="832" t="s">
        <v>1271</v>
      </c>
      <c r="E217" s="832" t="s">
        <v>3602</v>
      </c>
      <c r="F217" s="832" t="s">
        <v>3706</v>
      </c>
      <c r="G217" s="832" t="s">
        <v>3707</v>
      </c>
      <c r="H217" s="849"/>
      <c r="I217" s="849"/>
      <c r="J217" s="832"/>
      <c r="K217" s="832"/>
      <c r="L217" s="849">
        <v>1</v>
      </c>
      <c r="M217" s="849">
        <v>1075.98</v>
      </c>
      <c r="N217" s="832">
        <v>1</v>
      </c>
      <c r="O217" s="832">
        <v>1075.98</v>
      </c>
      <c r="P217" s="849">
        <v>3</v>
      </c>
      <c r="Q217" s="849">
        <v>3227.94</v>
      </c>
      <c r="R217" s="837">
        <v>3</v>
      </c>
      <c r="S217" s="850">
        <v>1075.98</v>
      </c>
    </row>
    <row r="218" spans="1:19" ht="14.4" customHeight="1" x14ac:dyDescent="0.3">
      <c r="A218" s="831" t="s">
        <v>3622</v>
      </c>
      <c r="B218" s="832" t="s">
        <v>3623</v>
      </c>
      <c r="C218" s="832" t="s">
        <v>605</v>
      </c>
      <c r="D218" s="832" t="s">
        <v>1271</v>
      </c>
      <c r="E218" s="832" t="s">
        <v>3602</v>
      </c>
      <c r="F218" s="832" t="s">
        <v>3710</v>
      </c>
      <c r="G218" s="832" t="s">
        <v>3711</v>
      </c>
      <c r="H218" s="849"/>
      <c r="I218" s="849"/>
      <c r="J218" s="832"/>
      <c r="K218" s="832"/>
      <c r="L218" s="849">
        <v>1</v>
      </c>
      <c r="M218" s="849">
        <v>1001.13</v>
      </c>
      <c r="N218" s="832">
        <v>1</v>
      </c>
      <c r="O218" s="832">
        <v>1001.13</v>
      </c>
      <c r="P218" s="849">
        <v>1</v>
      </c>
      <c r="Q218" s="849">
        <v>1001.13</v>
      </c>
      <c r="R218" s="837">
        <v>1</v>
      </c>
      <c r="S218" s="850">
        <v>1001.13</v>
      </c>
    </row>
    <row r="219" spans="1:19" ht="14.4" customHeight="1" x14ac:dyDescent="0.3">
      <c r="A219" s="831" t="s">
        <v>3622</v>
      </c>
      <c r="B219" s="832" t="s">
        <v>3623</v>
      </c>
      <c r="C219" s="832" t="s">
        <v>605</v>
      </c>
      <c r="D219" s="832" t="s">
        <v>1271</v>
      </c>
      <c r="E219" s="832" t="s">
        <v>3602</v>
      </c>
      <c r="F219" s="832" t="s">
        <v>3712</v>
      </c>
      <c r="G219" s="832" t="s">
        <v>3713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3264.55</v>
      </c>
      <c r="R219" s="837"/>
      <c r="S219" s="850">
        <v>3264.55</v>
      </c>
    </row>
    <row r="220" spans="1:19" ht="14.4" customHeight="1" x14ac:dyDescent="0.3">
      <c r="A220" s="831" t="s">
        <v>3622</v>
      </c>
      <c r="B220" s="832" t="s">
        <v>3623</v>
      </c>
      <c r="C220" s="832" t="s">
        <v>605</v>
      </c>
      <c r="D220" s="832" t="s">
        <v>1271</v>
      </c>
      <c r="E220" s="832" t="s">
        <v>3602</v>
      </c>
      <c r="F220" s="832" t="s">
        <v>3714</v>
      </c>
      <c r="G220" s="832" t="s">
        <v>3715</v>
      </c>
      <c r="H220" s="849"/>
      <c r="I220" s="849"/>
      <c r="J220" s="832"/>
      <c r="K220" s="832"/>
      <c r="L220" s="849"/>
      <c r="M220" s="849"/>
      <c r="N220" s="832"/>
      <c r="O220" s="832"/>
      <c r="P220" s="849">
        <v>14</v>
      </c>
      <c r="Q220" s="849">
        <v>8988</v>
      </c>
      <c r="R220" s="837"/>
      <c r="S220" s="850">
        <v>642</v>
      </c>
    </row>
    <row r="221" spans="1:19" ht="14.4" customHeight="1" x14ac:dyDescent="0.3">
      <c r="A221" s="831" t="s">
        <v>3622</v>
      </c>
      <c r="B221" s="832" t="s">
        <v>3623</v>
      </c>
      <c r="C221" s="832" t="s">
        <v>605</v>
      </c>
      <c r="D221" s="832" t="s">
        <v>1271</v>
      </c>
      <c r="E221" s="832" t="s">
        <v>3602</v>
      </c>
      <c r="F221" s="832" t="s">
        <v>3716</v>
      </c>
      <c r="G221" s="832" t="s">
        <v>3717</v>
      </c>
      <c r="H221" s="849"/>
      <c r="I221" s="849"/>
      <c r="J221" s="832"/>
      <c r="K221" s="832"/>
      <c r="L221" s="849"/>
      <c r="M221" s="849"/>
      <c r="N221" s="832"/>
      <c r="O221" s="832"/>
      <c r="P221" s="849">
        <v>2</v>
      </c>
      <c r="Q221" s="849">
        <v>6320</v>
      </c>
      <c r="R221" s="837"/>
      <c r="S221" s="850">
        <v>3160</v>
      </c>
    </row>
    <row r="222" spans="1:19" ht="14.4" customHeight="1" x14ac:dyDescent="0.3">
      <c r="A222" s="831" t="s">
        <v>3622</v>
      </c>
      <c r="B222" s="832" t="s">
        <v>3623</v>
      </c>
      <c r="C222" s="832" t="s">
        <v>605</v>
      </c>
      <c r="D222" s="832" t="s">
        <v>1271</v>
      </c>
      <c r="E222" s="832" t="s">
        <v>3602</v>
      </c>
      <c r="F222" s="832" t="s">
        <v>3718</v>
      </c>
      <c r="G222" s="832" t="s">
        <v>3719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4786</v>
      </c>
      <c r="R222" s="837"/>
      <c r="S222" s="850">
        <v>2393</v>
      </c>
    </row>
    <row r="223" spans="1:19" ht="14.4" customHeight="1" x14ac:dyDescent="0.3">
      <c r="A223" s="831" t="s">
        <v>3622</v>
      </c>
      <c r="B223" s="832" t="s">
        <v>3623</v>
      </c>
      <c r="C223" s="832" t="s">
        <v>605</v>
      </c>
      <c r="D223" s="832" t="s">
        <v>1271</v>
      </c>
      <c r="E223" s="832" t="s">
        <v>3605</v>
      </c>
      <c r="F223" s="832" t="s">
        <v>3720</v>
      </c>
      <c r="G223" s="832" t="s">
        <v>3721</v>
      </c>
      <c r="H223" s="849">
        <v>7</v>
      </c>
      <c r="I223" s="849">
        <v>1435</v>
      </c>
      <c r="J223" s="832">
        <v>2.3220064724919092</v>
      </c>
      <c r="K223" s="832">
        <v>205</v>
      </c>
      <c r="L223" s="849">
        <v>3</v>
      </c>
      <c r="M223" s="849">
        <v>618</v>
      </c>
      <c r="N223" s="832">
        <v>1</v>
      </c>
      <c r="O223" s="832">
        <v>206</v>
      </c>
      <c r="P223" s="849">
        <v>5</v>
      </c>
      <c r="Q223" s="849">
        <v>1035</v>
      </c>
      <c r="R223" s="837">
        <v>1.674757281553398</v>
      </c>
      <c r="S223" s="850">
        <v>207</v>
      </c>
    </row>
    <row r="224" spans="1:19" ht="14.4" customHeight="1" x14ac:dyDescent="0.3">
      <c r="A224" s="831" t="s">
        <v>3622</v>
      </c>
      <c r="B224" s="832" t="s">
        <v>3623</v>
      </c>
      <c r="C224" s="832" t="s">
        <v>605</v>
      </c>
      <c r="D224" s="832" t="s">
        <v>1271</v>
      </c>
      <c r="E224" s="832" t="s">
        <v>3605</v>
      </c>
      <c r="F224" s="832" t="s">
        <v>3722</v>
      </c>
      <c r="G224" s="832" t="s">
        <v>3723</v>
      </c>
      <c r="H224" s="849"/>
      <c r="I224" s="849"/>
      <c r="J224" s="832"/>
      <c r="K224" s="832"/>
      <c r="L224" s="849">
        <v>2</v>
      </c>
      <c r="M224" s="849">
        <v>156</v>
      </c>
      <c r="N224" s="832">
        <v>1</v>
      </c>
      <c r="O224" s="832">
        <v>78</v>
      </c>
      <c r="P224" s="849"/>
      <c r="Q224" s="849"/>
      <c r="R224" s="837"/>
      <c r="S224" s="850"/>
    </row>
    <row r="225" spans="1:19" ht="14.4" customHeight="1" x14ac:dyDescent="0.3">
      <c r="A225" s="831" t="s">
        <v>3622</v>
      </c>
      <c r="B225" s="832" t="s">
        <v>3623</v>
      </c>
      <c r="C225" s="832" t="s">
        <v>605</v>
      </c>
      <c r="D225" s="832" t="s">
        <v>1271</v>
      </c>
      <c r="E225" s="832" t="s">
        <v>3605</v>
      </c>
      <c r="F225" s="832" t="s">
        <v>3730</v>
      </c>
      <c r="G225" s="832" t="s">
        <v>3731</v>
      </c>
      <c r="H225" s="849">
        <v>153</v>
      </c>
      <c r="I225" s="849">
        <v>5661</v>
      </c>
      <c r="J225" s="832">
        <v>1.5454545454545454</v>
      </c>
      <c r="K225" s="832">
        <v>37</v>
      </c>
      <c r="L225" s="849">
        <v>99</v>
      </c>
      <c r="M225" s="849">
        <v>3663</v>
      </c>
      <c r="N225" s="832">
        <v>1</v>
      </c>
      <c r="O225" s="832">
        <v>37</v>
      </c>
      <c r="P225" s="849">
        <v>95</v>
      </c>
      <c r="Q225" s="849">
        <v>3610</v>
      </c>
      <c r="R225" s="837">
        <v>0.9855309855309855</v>
      </c>
      <c r="S225" s="850">
        <v>38</v>
      </c>
    </row>
    <row r="226" spans="1:19" ht="14.4" customHeight="1" x14ac:dyDescent="0.3">
      <c r="A226" s="831" t="s">
        <v>3622</v>
      </c>
      <c r="B226" s="832" t="s">
        <v>3623</v>
      </c>
      <c r="C226" s="832" t="s">
        <v>605</v>
      </c>
      <c r="D226" s="832" t="s">
        <v>1271</v>
      </c>
      <c r="E226" s="832" t="s">
        <v>3605</v>
      </c>
      <c r="F226" s="832" t="s">
        <v>3732</v>
      </c>
      <c r="G226" s="832" t="s">
        <v>3733</v>
      </c>
      <c r="H226" s="849">
        <v>2</v>
      </c>
      <c r="I226" s="849">
        <v>20</v>
      </c>
      <c r="J226" s="832"/>
      <c r="K226" s="832">
        <v>10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3622</v>
      </c>
      <c r="B227" s="832" t="s">
        <v>3623</v>
      </c>
      <c r="C227" s="832" t="s">
        <v>605</v>
      </c>
      <c r="D227" s="832" t="s">
        <v>1271</v>
      </c>
      <c r="E227" s="832" t="s">
        <v>3605</v>
      </c>
      <c r="F227" s="832" t="s">
        <v>3606</v>
      </c>
      <c r="G227" s="832" t="s">
        <v>3607</v>
      </c>
      <c r="H227" s="849">
        <v>250</v>
      </c>
      <c r="I227" s="849">
        <v>62750</v>
      </c>
      <c r="J227" s="832">
        <v>1.1422382408620941</v>
      </c>
      <c r="K227" s="832">
        <v>251</v>
      </c>
      <c r="L227" s="849">
        <v>218</v>
      </c>
      <c r="M227" s="849">
        <v>54936</v>
      </c>
      <c r="N227" s="832">
        <v>1</v>
      </c>
      <c r="O227" s="832">
        <v>252</v>
      </c>
      <c r="P227" s="849">
        <v>202</v>
      </c>
      <c r="Q227" s="849">
        <v>51308</v>
      </c>
      <c r="R227" s="837">
        <v>0.93395951652832387</v>
      </c>
      <c r="S227" s="850">
        <v>254</v>
      </c>
    </row>
    <row r="228" spans="1:19" ht="14.4" customHeight="1" x14ac:dyDescent="0.3">
      <c r="A228" s="831" t="s">
        <v>3622</v>
      </c>
      <c r="B228" s="832" t="s">
        <v>3623</v>
      </c>
      <c r="C228" s="832" t="s">
        <v>605</v>
      </c>
      <c r="D228" s="832" t="s">
        <v>1271</v>
      </c>
      <c r="E228" s="832" t="s">
        <v>3605</v>
      </c>
      <c r="F228" s="832" t="s">
        <v>3738</v>
      </c>
      <c r="G228" s="832" t="s">
        <v>3739</v>
      </c>
      <c r="H228" s="849">
        <v>186</v>
      </c>
      <c r="I228" s="849">
        <v>23436</v>
      </c>
      <c r="J228" s="832">
        <v>1.2814960629921259</v>
      </c>
      <c r="K228" s="832">
        <v>126</v>
      </c>
      <c r="L228" s="849">
        <v>144</v>
      </c>
      <c r="M228" s="849">
        <v>18288</v>
      </c>
      <c r="N228" s="832">
        <v>1</v>
      </c>
      <c r="O228" s="832">
        <v>127</v>
      </c>
      <c r="P228" s="849">
        <v>169</v>
      </c>
      <c r="Q228" s="849">
        <v>21294</v>
      </c>
      <c r="R228" s="837">
        <v>1.1643700787401574</v>
      </c>
      <c r="S228" s="850">
        <v>126</v>
      </c>
    </row>
    <row r="229" spans="1:19" ht="14.4" customHeight="1" x14ac:dyDescent="0.3">
      <c r="A229" s="831" t="s">
        <v>3622</v>
      </c>
      <c r="B229" s="832" t="s">
        <v>3623</v>
      </c>
      <c r="C229" s="832" t="s">
        <v>605</v>
      </c>
      <c r="D229" s="832" t="s">
        <v>1271</v>
      </c>
      <c r="E229" s="832" t="s">
        <v>3605</v>
      </c>
      <c r="F229" s="832" t="s">
        <v>3740</v>
      </c>
      <c r="G229" s="832" t="s">
        <v>3741</v>
      </c>
      <c r="H229" s="849">
        <v>4</v>
      </c>
      <c r="I229" s="849">
        <v>1244</v>
      </c>
      <c r="J229" s="832">
        <v>0.79743589743589749</v>
      </c>
      <c r="K229" s="832">
        <v>311</v>
      </c>
      <c r="L229" s="849">
        <v>5</v>
      </c>
      <c r="M229" s="849">
        <v>1560</v>
      </c>
      <c r="N229" s="832">
        <v>1</v>
      </c>
      <c r="O229" s="832">
        <v>312</v>
      </c>
      <c r="P229" s="849">
        <v>6</v>
      </c>
      <c r="Q229" s="849">
        <v>1884</v>
      </c>
      <c r="R229" s="837">
        <v>1.2076923076923076</v>
      </c>
      <c r="S229" s="850">
        <v>314</v>
      </c>
    </row>
    <row r="230" spans="1:19" ht="14.4" customHeight="1" x14ac:dyDescent="0.3">
      <c r="A230" s="831" t="s">
        <v>3622</v>
      </c>
      <c r="B230" s="832" t="s">
        <v>3623</v>
      </c>
      <c r="C230" s="832" t="s">
        <v>605</v>
      </c>
      <c r="D230" s="832" t="s">
        <v>1271</v>
      </c>
      <c r="E230" s="832" t="s">
        <v>3605</v>
      </c>
      <c r="F230" s="832" t="s">
        <v>3746</v>
      </c>
      <c r="G230" s="832" t="s">
        <v>3747</v>
      </c>
      <c r="H230" s="849">
        <v>11</v>
      </c>
      <c r="I230" s="849">
        <v>3663</v>
      </c>
      <c r="J230" s="832">
        <v>5.4835329341317367</v>
      </c>
      <c r="K230" s="832">
        <v>333</v>
      </c>
      <c r="L230" s="849">
        <v>2</v>
      </c>
      <c r="M230" s="849">
        <v>668</v>
      </c>
      <c r="N230" s="832">
        <v>1</v>
      </c>
      <c r="O230" s="832">
        <v>334</v>
      </c>
      <c r="P230" s="849">
        <v>8</v>
      </c>
      <c r="Q230" s="849">
        <v>2680</v>
      </c>
      <c r="R230" s="837">
        <v>4.0119760479041915</v>
      </c>
      <c r="S230" s="850">
        <v>335</v>
      </c>
    </row>
    <row r="231" spans="1:19" ht="14.4" customHeight="1" x14ac:dyDescent="0.3">
      <c r="A231" s="831" t="s">
        <v>3622</v>
      </c>
      <c r="B231" s="832" t="s">
        <v>3623</v>
      </c>
      <c r="C231" s="832" t="s">
        <v>605</v>
      </c>
      <c r="D231" s="832" t="s">
        <v>1271</v>
      </c>
      <c r="E231" s="832" t="s">
        <v>3605</v>
      </c>
      <c r="F231" s="832" t="s">
        <v>3750</v>
      </c>
      <c r="G231" s="832" t="s">
        <v>3751</v>
      </c>
      <c r="H231" s="849">
        <v>2</v>
      </c>
      <c r="I231" s="849">
        <v>702</v>
      </c>
      <c r="J231" s="832"/>
      <c r="K231" s="832">
        <v>351</v>
      </c>
      <c r="L231" s="849"/>
      <c r="M231" s="849"/>
      <c r="N231" s="832"/>
      <c r="O231" s="832"/>
      <c r="P231" s="849">
        <v>2</v>
      </c>
      <c r="Q231" s="849">
        <v>714</v>
      </c>
      <c r="R231" s="837"/>
      <c r="S231" s="850">
        <v>357</v>
      </c>
    </row>
    <row r="232" spans="1:19" ht="14.4" customHeight="1" x14ac:dyDescent="0.3">
      <c r="A232" s="831" t="s">
        <v>3622</v>
      </c>
      <c r="B232" s="832" t="s">
        <v>3623</v>
      </c>
      <c r="C232" s="832" t="s">
        <v>605</v>
      </c>
      <c r="D232" s="832" t="s">
        <v>1271</v>
      </c>
      <c r="E232" s="832" t="s">
        <v>3605</v>
      </c>
      <c r="F232" s="832" t="s">
        <v>3758</v>
      </c>
      <c r="G232" s="832" t="s">
        <v>3759</v>
      </c>
      <c r="H232" s="849"/>
      <c r="I232" s="849"/>
      <c r="J232" s="832"/>
      <c r="K232" s="832"/>
      <c r="L232" s="849">
        <v>1</v>
      </c>
      <c r="M232" s="849">
        <v>296</v>
      </c>
      <c r="N232" s="832">
        <v>1</v>
      </c>
      <c r="O232" s="832">
        <v>296</v>
      </c>
      <c r="P232" s="849"/>
      <c r="Q232" s="849"/>
      <c r="R232" s="837"/>
      <c r="S232" s="850"/>
    </row>
    <row r="233" spans="1:19" ht="14.4" customHeight="1" x14ac:dyDescent="0.3">
      <c r="A233" s="831" t="s">
        <v>3622</v>
      </c>
      <c r="B233" s="832" t="s">
        <v>3623</v>
      </c>
      <c r="C233" s="832" t="s">
        <v>605</v>
      </c>
      <c r="D233" s="832" t="s">
        <v>1271</v>
      </c>
      <c r="E233" s="832" t="s">
        <v>3605</v>
      </c>
      <c r="F233" s="832" t="s">
        <v>3762</v>
      </c>
      <c r="G233" s="832" t="s">
        <v>3763</v>
      </c>
      <c r="H233" s="849">
        <v>6</v>
      </c>
      <c r="I233" s="849">
        <v>7086</v>
      </c>
      <c r="J233" s="832">
        <v>1.498730964467005</v>
      </c>
      <c r="K233" s="832">
        <v>1181</v>
      </c>
      <c r="L233" s="849">
        <v>4</v>
      </c>
      <c r="M233" s="849">
        <v>4728</v>
      </c>
      <c r="N233" s="832">
        <v>1</v>
      </c>
      <c r="O233" s="832">
        <v>1182</v>
      </c>
      <c r="P233" s="849">
        <v>7</v>
      </c>
      <c r="Q233" s="849">
        <v>8309</v>
      </c>
      <c r="R233" s="837">
        <v>1.7574027072758038</v>
      </c>
      <c r="S233" s="850">
        <v>1187</v>
      </c>
    </row>
    <row r="234" spans="1:19" ht="14.4" customHeight="1" x14ac:dyDescent="0.3">
      <c r="A234" s="831" t="s">
        <v>3622</v>
      </c>
      <c r="B234" s="832" t="s">
        <v>3623</v>
      </c>
      <c r="C234" s="832" t="s">
        <v>605</v>
      </c>
      <c r="D234" s="832" t="s">
        <v>1271</v>
      </c>
      <c r="E234" s="832" t="s">
        <v>3605</v>
      </c>
      <c r="F234" s="832" t="s">
        <v>3764</v>
      </c>
      <c r="G234" s="832" t="s">
        <v>3765</v>
      </c>
      <c r="H234" s="849"/>
      <c r="I234" s="849"/>
      <c r="J234" s="832"/>
      <c r="K234" s="832"/>
      <c r="L234" s="849">
        <v>2</v>
      </c>
      <c r="M234" s="849">
        <v>1420</v>
      </c>
      <c r="N234" s="832">
        <v>1</v>
      </c>
      <c r="O234" s="832">
        <v>710</v>
      </c>
      <c r="P234" s="849">
        <v>1</v>
      </c>
      <c r="Q234" s="849">
        <v>715</v>
      </c>
      <c r="R234" s="837">
        <v>0.50352112676056338</v>
      </c>
      <c r="S234" s="850">
        <v>715</v>
      </c>
    </row>
    <row r="235" spans="1:19" ht="14.4" customHeight="1" x14ac:dyDescent="0.3">
      <c r="A235" s="831" t="s">
        <v>3622</v>
      </c>
      <c r="B235" s="832" t="s">
        <v>3623</v>
      </c>
      <c r="C235" s="832" t="s">
        <v>605</v>
      </c>
      <c r="D235" s="832" t="s">
        <v>1271</v>
      </c>
      <c r="E235" s="832" t="s">
        <v>3605</v>
      </c>
      <c r="F235" s="832" t="s">
        <v>3610</v>
      </c>
      <c r="G235" s="832" t="s">
        <v>3611</v>
      </c>
      <c r="H235" s="849">
        <v>436</v>
      </c>
      <c r="I235" s="849">
        <v>14533.33</v>
      </c>
      <c r="J235" s="832">
        <v>1.2077572939138992</v>
      </c>
      <c r="K235" s="832">
        <v>33.333325688073394</v>
      </c>
      <c r="L235" s="849">
        <v>361</v>
      </c>
      <c r="M235" s="849">
        <v>12033.32</v>
      </c>
      <c r="N235" s="832">
        <v>1</v>
      </c>
      <c r="O235" s="832">
        <v>33.333296398891967</v>
      </c>
      <c r="P235" s="849">
        <v>373</v>
      </c>
      <c r="Q235" s="849">
        <v>12433.33</v>
      </c>
      <c r="R235" s="837">
        <v>1.0332418650879391</v>
      </c>
      <c r="S235" s="850">
        <v>33.333324396782842</v>
      </c>
    </row>
    <row r="236" spans="1:19" ht="14.4" customHeight="1" x14ac:dyDescent="0.3">
      <c r="A236" s="831" t="s">
        <v>3622</v>
      </c>
      <c r="B236" s="832" t="s">
        <v>3623</v>
      </c>
      <c r="C236" s="832" t="s">
        <v>605</v>
      </c>
      <c r="D236" s="832" t="s">
        <v>1271</v>
      </c>
      <c r="E236" s="832" t="s">
        <v>3605</v>
      </c>
      <c r="F236" s="832" t="s">
        <v>3766</v>
      </c>
      <c r="G236" s="832" t="s">
        <v>3767</v>
      </c>
      <c r="H236" s="849">
        <v>250</v>
      </c>
      <c r="I236" s="849">
        <v>77000</v>
      </c>
      <c r="J236" s="832">
        <v>1.2019230769230769</v>
      </c>
      <c r="K236" s="832">
        <v>308</v>
      </c>
      <c r="L236" s="849">
        <v>208</v>
      </c>
      <c r="M236" s="849">
        <v>64064</v>
      </c>
      <c r="N236" s="832">
        <v>1</v>
      </c>
      <c r="O236" s="832">
        <v>308</v>
      </c>
      <c r="P236" s="849">
        <v>199</v>
      </c>
      <c r="Q236" s="849">
        <v>61889</v>
      </c>
      <c r="R236" s="837">
        <v>0.96604957542457548</v>
      </c>
      <c r="S236" s="850">
        <v>311</v>
      </c>
    </row>
    <row r="237" spans="1:19" ht="14.4" customHeight="1" x14ac:dyDescent="0.3">
      <c r="A237" s="831" t="s">
        <v>3622</v>
      </c>
      <c r="B237" s="832" t="s">
        <v>3623</v>
      </c>
      <c r="C237" s="832" t="s">
        <v>605</v>
      </c>
      <c r="D237" s="832" t="s">
        <v>1271</v>
      </c>
      <c r="E237" s="832" t="s">
        <v>3605</v>
      </c>
      <c r="F237" s="832" t="s">
        <v>3768</v>
      </c>
      <c r="G237" s="832" t="s">
        <v>3769</v>
      </c>
      <c r="H237" s="849">
        <v>9</v>
      </c>
      <c r="I237" s="849">
        <v>2340</v>
      </c>
      <c r="J237" s="832">
        <v>1.4942528735632183</v>
      </c>
      <c r="K237" s="832">
        <v>260</v>
      </c>
      <c r="L237" s="849">
        <v>6</v>
      </c>
      <c r="M237" s="849">
        <v>1566</v>
      </c>
      <c r="N237" s="832">
        <v>1</v>
      </c>
      <c r="O237" s="832">
        <v>261</v>
      </c>
      <c r="P237" s="849">
        <v>21</v>
      </c>
      <c r="Q237" s="849">
        <v>5523</v>
      </c>
      <c r="R237" s="837">
        <v>3.5268199233716473</v>
      </c>
      <c r="S237" s="850">
        <v>263</v>
      </c>
    </row>
    <row r="238" spans="1:19" ht="14.4" customHeight="1" x14ac:dyDescent="0.3">
      <c r="A238" s="831" t="s">
        <v>3622</v>
      </c>
      <c r="B238" s="832" t="s">
        <v>3623</v>
      </c>
      <c r="C238" s="832" t="s">
        <v>605</v>
      </c>
      <c r="D238" s="832" t="s">
        <v>1271</v>
      </c>
      <c r="E238" s="832" t="s">
        <v>3605</v>
      </c>
      <c r="F238" s="832" t="s">
        <v>3770</v>
      </c>
      <c r="G238" s="832" t="s">
        <v>3771</v>
      </c>
      <c r="H238" s="849">
        <v>65</v>
      </c>
      <c r="I238" s="849">
        <v>2405</v>
      </c>
      <c r="J238" s="832">
        <v>3.6111111111111112</v>
      </c>
      <c r="K238" s="832">
        <v>37</v>
      </c>
      <c r="L238" s="849">
        <v>18</v>
      </c>
      <c r="M238" s="849">
        <v>666</v>
      </c>
      <c r="N238" s="832">
        <v>1</v>
      </c>
      <c r="O238" s="832">
        <v>37</v>
      </c>
      <c r="P238" s="849"/>
      <c r="Q238" s="849"/>
      <c r="R238" s="837"/>
      <c r="S238" s="850"/>
    </row>
    <row r="239" spans="1:19" ht="14.4" customHeight="1" x14ac:dyDescent="0.3">
      <c r="A239" s="831" t="s">
        <v>3622</v>
      </c>
      <c r="B239" s="832" t="s">
        <v>3623</v>
      </c>
      <c r="C239" s="832" t="s">
        <v>605</v>
      </c>
      <c r="D239" s="832" t="s">
        <v>1271</v>
      </c>
      <c r="E239" s="832" t="s">
        <v>3605</v>
      </c>
      <c r="F239" s="832" t="s">
        <v>3772</v>
      </c>
      <c r="G239" s="832" t="s">
        <v>3773</v>
      </c>
      <c r="H239" s="849">
        <v>5</v>
      </c>
      <c r="I239" s="849">
        <v>430</v>
      </c>
      <c r="J239" s="832">
        <v>1.25</v>
      </c>
      <c r="K239" s="832">
        <v>86</v>
      </c>
      <c r="L239" s="849">
        <v>4</v>
      </c>
      <c r="M239" s="849">
        <v>344</v>
      </c>
      <c r="N239" s="832">
        <v>1</v>
      </c>
      <c r="O239" s="832">
        <v>86</v>
      </c>
      <c r="P239" s="849">
        <v>5</v>
      </c>
      <c r="Q239" s="849">
        <v>435</v>
      </c>
      <c r="R239" s="837">
        <v>1.2645348837209303</v>
      </c>
      <c r="S239" s="850">
        <v>87</v>
      </c>
    </row>
    <row r="240" spans="1:19" ht="14.4" customHeight="1" x14ac:dyDescent="0.3">
      <c r="A240" s="831" t="s">
        <v>3622</v>
      </c>
      <c r="B240" s="832" t="s">
        <v>3623</v>
      </c>
      <c r="C240" s="832" t="s">
        <v>605</v>
      </c>
      <c r="D240" s="832" t="s">
        <v>1271</v>
      </c>
      <c r="E240" s="832" t="s">
        <v>3605</v>
      </c>
      <c r="F240" s="832" t="s">
        <v>3774</v>
      </c>
      <c r="G240" s="832" t="s">
        <v>3775</v>
      </c>
      <c r="H240" s="849">
        <v>26</v>
      </c>
      <c r="I240" s="849">
        <v>4004</v>
      </c>
      <c r="J240" s="832">
        <v>1.7221505376344086</v>
      </c>
      <c r="K240" s="832">
        <v>154</v>
      </c>
      <c r="L240" s="849">
        <v>15</v>
      </c>
      <c r="M240" s="849">
        <v>2325</v>
      </c>
      <c r="N240" s="832">
        <v>1</v>
      </c>
      <c r="O240" s="832">
        <v>155</v>
      </c>
      <c r="P240" s="849">
        <v>17</v>
      </c>
      <c r="Q240" s="849">
        <v>2652</v>
      </c>
      <c r="R240" s="837">
        <v>1.1406451612903226</v>
      </c>
      <c r="S240" s="850">
        <v>156</v>
      </c>
    </row>
    <row r="241" spans="1:19" ht="14.4" customHeight="1" x14ac:dyDescent="0.3">
      <c r="A241" s="831" t="s">
        <v>3622</v>
      </c>
      <c r="B241" s="832" t="s">
        <v>3623</v>
      </c>
      <c r="C241" s="832" t="s">
        <v>605</v>
      </c>
      <c r="D241" s="832" t="s">
        <v>1271</v>
      </c>
      <c r="E241" s="832" t="s">
        <v>3605</v>
      </c>
      <c r="F241" s="832" t="s">
        <v>3776</v>
      </c>
      <c r="G241" s="832" t="s">
        <v>3777</v>
      </c>
      <c r="H241" s="849">
        <v>19</v>
      </c>
      <c r="I241" s="849">
        <v>608</v>
      </c>
      <c r="J241" s="832">
        <v>1.7272727272727273</v>
      </c>
      <c r="K241" s="832">
        <v>32</v>
      </c>
      <c r="L241" s="849">
        <v>11</v>
      </c>
      <c r="M241" s="849">
        <v>352</v>
      </c>
      <c r="N241" s="832">
        <v>1</v>
      </c>
      <c r="O241" s="832">
        <v>32</v>
      </c>
      <c r="P241" s="849">
        <v>6</v>
      </c>
      <c r="Q241" s="849">
        <v>198</v>
      </c>
      <c r="R241" s="837">
        <v>0.5625</v>
      </c>
      <c r="S241" s="850">
        <v>33</v>
      </c>
    </row>
    <row r="242" spans="1:19" ht="14.4" customHeight="1" x14ac:dyDescent="0.3">
      <c r="A242" s="831" t="s">
        <v>3622</v>
      </c>
      <c r="B242" s="832" t="s">
        <v>3623</v>
      </c>
      <c r="C242" s="832" t="s">
        <v>605</v>
      </c>
      <c r="D242" s="832" t="s">
        <v>1271</v>
      </c>
      <c r="E242" s="832" t="s">
        <v>3605</v>
      </c>
      <c r="F242" s="832" t="s">
        <v>3614</v>
      </c>
      <c r="G242" s="832" t="s">
        <v>3615</v>
      </c>
      <c r="H242" s="849">
        <v>5</v>
      </c>
      <c r="I242" s="849">
        <v>2960</v>
      </c>
      <c r="J242" s="832">
        <v>0.62394603709949414</v>
      </c>
      <c r="K242" s="832">
        <v>592</v>
      </c>
      <c r="L242" s="849">
        <v>8</v>
      </c>
      <c r="M242" s="849">
        <v>4744</v>
      </c>
      <c r="N242" s="832">
        <v>1</v>
      </c>
      <c r="O242" s="832">
        <v>593</v>
      </c>
      <c r="P242" s="849">
        <v>26</v>
      </c>
      <c r="Q242" s="849">
        <v>15470</v>
      </c>
      <c r="R242" s="837">
        <v>3.2609612141652615</v>
      </c>
      <c r="S242" s="850">
        <v>595</v>
      </c>
    </row>
    <row r="243" spans="1:19" ht="14.4" customHeight="1" x14ac:dyDescent="0.3">
      <c r="A243" s="831" t="s">
        <v>3622</v>
      </c>
      <c r="B243" s="832" t="s">
        <v>3623</v>
      </c>
      <c r="C243" s="832" t="s">
        <v>605</v>
      </c>
      <c r="D243" s="832" t="s">
        <v>1271</v>
      </c>
      <c r="E243" s="832" t="s">
        <v>3605</v>
      </c>
      <c r="F243" s="832" t="s">
        <v>3616</v>
      </c>
      <c r="G243" s="832" t="s">
        <v>3617</v>
      </c>
      <c r="H243" s="849">
        <v>7</v>
      </c>
      <c r="I243" s="849">
        <v>5369</v>
      </c>
      <c r="J243" s="832">
        <v>0.53776041666666663</v>
      </c>
      <c r="K243" s="832">
        <v>767</v>
      </c>
      <c r="L243" s="849">
        <v>13</v>
      </c>
      <c r="M243" s="849">
        <v>9984</v>
      </c>
      <c r="N243" s="832">
        <v>1</v>
      </c>
      <c r="O243" s="832">
        <v>768</v>
      </c>
      <c r="P243" s="849">
        <v>25</v>
      </c>
      <c r="Q243" s="849">
        <v>19250</v>
      </c>
      <c r="R243" s="837">
        <v>1.9280849358974359</v>
      </c>
      <c r="S243" s="850">
        <v>770</v>
      </c>
    </row>
    <row r="244" spans="1:19" ht="14.4" customHeight="1" x14ac:dyDescent="0.3">
      <c r="A244" s="831" t="s">
        <v>3622</v>
      </c>
      <c r="B244" s="832" t="s">
        <v>3623</v>
      </c>
      <c r="C244" s="832" t="s">
        <v>605</v>
      </c>
      <c r="D244" s="832" t="s">
        <v>1271</v>
      </c>
      <c r="E244" s="832" t="s">
        <v>3605</v>
      </c>
      <c r="F244" s="832" t="s">
        <v>3786</v>
      </c>
      <c r="G244" s="832" t="s">
        <v>3787</v>
      </c>
      <c r="H244" s="849">
        <v>34</v>
      </c>
      <c r="I244" s="849">
        <v>149668</v>
      </c>
      <c r="J244" s="832">
        <v>1.3581488203266787</v>
      </c>
      <c r="K244" s="832">
        <v>4402</v>
      </c>
      <c r="L244" s="849">
        <v>25</v>
      </c>
      <c r="M244" s="849">
        <v>110200</v>
      </c>
      <c r="N244" s="832">
        <v>1</v>
      </c>
      <c r="O244" s="832">
        <v>4408</v>
      </c>
      <c r="P244" s="849">
        <v>31</v>
      </c>
      <c r="Q244" s="849">
        <v>137299</v>
      </c>
      <c r="R244" s="837">
        <v>1.245907441016334</v>
      </c>
      <c r="S244" s="850">
        <v>4429</v>
      </c>
    </row>
    <row r="245" spans="1:19" ht="14.4" customHeight="1" x14ac:dyDescent="0.3">
      <c r="A245" s="831" t="s">
        <v>3622</v>
      </c>
      <c r="B245" s="832" t="s">
        <v>3623</v>
      </c>
      <c r="C245" s="832" t="s">
        <v>605</v>
      </c>
      <c r="D245" s="832" t="s">
        <v>1271</v>
      </c>
      <c r="E245" s="832" t="s">
        <v>3605</v>
      </c>
      <c r="F245" s="832" t="s">
        <v>3790</v>
      </c>
      <c r="G245" s="832" t="s">
        <v>3791</v>
      </c>
      <c r="H245" s="849">
        <v>15</v>
      </c>
      <c r="I245" s="849">
        <v>1740</v>
      </c>
      <c r="J245" s="832">
        <v>0.625</v>
      </c>
      <c r="K245" s="832">
        <v>116</v>
      </c>
      <c r="L245" s="849">
        <v>24</v>
      </c>
      <c r="M245" s="849">
        <v>2784</v>
      </c>
      <c r="N245" s="832">
        <v>1</v>
      </c>
      <c r="O245" s="832">
        <v>116</v>
      </c>
      <c r="P245" s="849">
        <v>25</v>
      </c>
      <c r="Q245" s="849">
        <v>2900</v>
      </c>
      <c r="R245" s="837">
        <v>1.0416666666666667</v>
      </c>
      <c r="S245" s="850">
        <v>116</v>
      </c>
    </row>
    <row r="246" spans="1:19" ht="14.4" customHeight="1" x14ac:dyDescent="0.3">
      <c r="A246" s="831" t="s">
        <v>3622</v>
      </c>
      <c r="B246" s="832" t="s">
        <v>3623</v>
      </c>
      <c r="C246" s="832" t="s">
        <v>605</v>
      </c>
      <c r="D246" s="832" t="s">
        <v>1271</v>
      </c>
      <c r="E246" s="832" t="s">
        <v>3605</v>
      </c>
      <c r="F246" s="832" t="s">
        <v>3796</v>
      </c>
      <c r="G246" s="832" t="s">
        <v>3797</v>
      </c>
      <c r="H246" s="849">
        <v>19</v>
      </c>
      <c r="I246" s="849">
        <v>3040</v>
      </c>
      <c r="J246" s="832">
        <v>1.3487133984028394</v>
      </c>
      <c r="K246" s="832">
        <v>160</v>
      </c>
      <c r="L246" s="849">
        <v>14</v>
      </c>
      <c r="M246" s="849">
        <v>2254</v>
      </c>
      <c r="N246" s="832">
        <v>1</v>
      </c>
      <c r="O246" s="832">
        <v>161</v>
      </c>
      <c r="P246" s="849">
        <v>13</v>
      </c>
      <c r="Q246" s="849">
        <v>2106</v>
      </c>
      <c r="R246" s="837">
        <v>0.93433895297249336</v>
      </c>
      <c r="S246" s="850">
        <v>162</v>
      </c>
    </row>
    <row r="247" spans="1:19" ht="14.4" customHeight="1" x14ac:dyDescent="0.3">
      <c r="A247" s="831" t="s">
        <v>3622</v>
      </c>
      <c r="B247" s="832" t="s">
        <v>3623</v>
      </c>
      <c r="C247" s="832" t="s">
        <v>605</v>
      </c>
      <c r="D247" s="832" t="s">
        <v>1271</v>
      </c>
      <c r="E247" s="832" t="s">
        <v>3605</v>
      </c>
      <c r="F247" s="832" t="s">
        <v>3802</v>
      </c>
      <c r="G247" s="832" t="s">
        <v>3803</v>
      </c>
      <c r="H247" s="849"/>
      <c r="I247" s="849"/>
      <c r="J247" s="832"/>
      <c r="K247" s="832"/>
      <c r="L247" s="849">
        <v>1</v>
      </c>
      <c r="M247" s="849">
        <v>43</v>
      </c>
      <c r="N247" s="832">
        <v>1</v>
      </c>
      <c r="O247" s="832">
        <v>43</v>
      </c>
      <c r="P247" s="849">
        <v>1</v>
      </c>
      <c r="Q247" s="849">
        <v>44</v>
      </c>
      <c r="R247" s="837">
        <v>1.0232558139534884</v>
      </c>
      <c r="S247" s="850">
        <v>44</v>
      </c>
    </row>
    <row r="248" spans="1:19" ht="14.4" customHeight="1" x14ac:dyDescent="0.3">
      <c r="A248" s="831" t="s">
        <v>3622</v>
      </c>
      <c r="B248" s="832" t="s">
        <v>3623</v>
      </c>
      <c r="C248" s="832" t="s">
        <v>605</v>
      </c>
      <c r="D248" s="832" t="s">
        <v>1271</v>
      </c>
      <c r="E248" s="832" t="s">
        <v>3605</v>
      </c>
      <c r="F248" s="832" t="s">
        <v>3808</v>
      </c>
      <c r="G248" s="832" t="s">
        <v>3809</v>
      </c>
      <c r="H248" s="849"/>
      <c r="I248" s="849"/>
      <c r="J248" s="832"/>
      <c r="K248" s="832"/>
      <c r="L248" s="849"/>
      <c r="M248" s="849"/>
      <c r="N248" s="832"/>
      <c r="O248" s="832"/>
      <c r="P248" s="849">
        <v>3</v>
      </c>
      <c r="Q248" s="849">
        <v>1128</v>
      </c>
      <c r="R248" s="837"/>
      <c r="S248" s="850">
        <v>376</v>
      </c>
    </row>
    <row r="249" spans="1:19" ht="14.4" customHeight="1" x14ac:dyDescent="0.3">
      <c r="A249" s="831" t="s">
        <v>3622</v>
      </c>
      <c r="B249" s="832" t="s">
        <v>3623</v>
      </c>
      <c r="C249" s="832" t="s">
        <v>605</v>
      </c>
      <c r="D249" s="832" t="s">
        <v>1271</v>
      </c>
      <c r="E249" s="832" t="s">
        <v>3605</v>
      </c>
      <c r="F249" s="832" t="s">
        <v>3618</v>
      </c>
      <c r="G249" s="832" t="s">
        <v>3619</v>
      </c>
      <c r="H249" s="849">
        <v>7</v>
      </c>
      <c r="I249" s="849">
        <v>9359</v>
      </c>
      <c r="J249" s="832">
        <v>0.4659696290764252</v>
      </c>
      <c r="K249" s="832">
        <v>1337</v>
      </c>
      <c r="L249" s="849">
        <v>15</v>
      </c>
      <c r="M249" s="849">
        <v>20085</v>
      </c>
      <c r="N249" s="832">
        <v>1</v>
      </c>
      <c r="O249" s="832">
        <v>1339</v>
      </c>
      <c r="P249" s="849">
        <v>5</v>
      </c>
      <c r="Q249" s="849">
        <v>6720</v>
      </c>
      <c r="R249" s="837">
        <v>0.3345780433159074</v>
      </c>
      <c r="S249" s="850">
        <v>1344</v>
      </c>
    </row>
    <row r="250" spans="1:19" ht="14.4" customHeight="1" x14ac:dyDescent="0.3">
      <c r="A250" s="831" t="s">
        <v>3622</v>
      </c>
      <c r="B250" s="832" t="s">
        <v>3623</v>
      </c>
      <c r="C250" s="832" t="s">
        <v>605</v>
      </c>
      <c r="D250" s="832" t="s">
        <v>1271</v>
      </c>
      <c r="E250" s="832" t="s">
        <v>3605</v>
      </c>
      <c r="F250" s="832" t="s">
        <v>3620</v>
      </c>
      <c r="G250" s="832" t="s">
        <v>3621</v>
      </c>
      <c r="H250" s="849">
        <v>6</v>
      </c>
      <c r="I250" s="849">
        <v>2172</v>
      </c>
      <c r="J250" s="832">
        <v>0.54395191585274227</v>
      </c>
      <c r="K250" s="832">
        <v>362</v>
      </c>
      <c r="L250" s="849">
        <v>11</v>
      </c>
      <c r="M250" s="849">
        <v>3993</v>
      </c>
      <c r="N250" s="832">
        <v>1</v>
      </c>
      <c r="O250" s="832">
        <v>363</v>
      </c>
      <c r="P250" s="849">
        <v>8</v>
      </c>
      <c r="Q250" s="849">
        <v>2912</v>
      </c>
      <c r="R250" s="837">
        <v>0.72927623340846481</v>
      </c>
      <c r="S250" s="850">
        <v>364</v>
      </c>
    </row>
    <row r="251" spans="1:19" ht="14.4" customHeight="1" x14ac:dyDescent="0.3">
      <c r="A251" s="831" t="s">
        <v>3622</v>
      </c>
      <c r="B251" s="832" t="s">
        <v>3623</v>
      </c>
      <c r="C251" s="832" t="s">
        <v>605</v>
      </c>
      <c r="D251" s="832" t="s">
        <v>1271</v>
      </c>
      <c r="E251" s="832" t="s">
        <v>3605</v>
      </c>
      <c r="F251" s="832" t="s">
        <v>3812</v>
      </c>
      <c r="G251" s="832" t="s">
        <v>3813</v>
      </c>
      <c r="H251" s="849">
        <v>1</v>
      </c>
      <c r="I251" s="849">
        <v>98</v>
      </c>
      <c r="J251" s="832"/>
      <c r="K251" s="832">
        <v>98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3622</v>
      </c>
      <c r="B252" s="832" t="s">
        <v>3623</v>
      </c>
      <c r="C252" s="832" t="s">
        <v>605</v>
      </c>
      <c r="D252" s="832" t="s">
        <v>1271</v>
      </c>
      <c r="E252" s="832" t="s">
        <v>3605</v>
      </c>
      <c r="F252" s="832" t="s">
        <v>3816</v>
      </c>
      <c r="G252" s="832" t="s">
        <v>3817</v>
      </c>
      <c r="H252" s="849"/>
      <c r="I252" s="849"/>
      <c r="J252" s="832"/>
      <c r="K252" s="832"/>
      <c r="L252" s="849">
        <v>1</v>
      </c>
      <c r="M252" s="849">
        <v>173</v>
      </c>
      <c r="N252" s="832">
        <v>1</v>
      </c>
      <c r="O252" s="832">
        <v>173</v>
      </c>
      <c r="P252" s="849"/>
      <c r="Q252" s="849"/>
      <c r="R252" s="837"/>
      <c r="S252" s="850"/>
    </row>
    <row r="253" spans="1:19" ht="14.4" customHeight="1" x14ac:dyDescent="0.3">
      <c r="A253" s="831" t="s">
        <v>3622</v>
      </c>
      <c r="B253" s="832" t="s">
        <v>3623</v>
      </c>
      <c r="C253" s="832" t="s">
        <v>605</v>
      </c>
      <c r="D253" s="832" t="s">
        <v>1272</v>
      </c>
      <c r="E253" s="832" t="s">
        <v>3624</v>
      </c>
      <c r="F253" s="832" t="s">
        <v>3629</v>
      </c>
      <c r="G253" s="832" t="s">
        <v>3628</v>
      </c>
      <c r="H253" s="849"/>
      <c r="I253" s="849"/>
      <c r="J253" s="832"/>
      <c r="K253" s="832"/>
      <c r="L253" s="849">
        <v>1</v>
      </c>
      <c r="M253" s="849">
        <v>4742.3999999999996</v>
      </c>
      <c r="N253" s="832">
        <v>1</v>
      </c>
      <c r="O253" s="832">
        <v>4742.3999999999996</v>
      </c>
      <c r="P253" s="849"/>
      <c r="Q253" s="849"/>
      <c r="R253" s="837"/>
      <c r="S253" s="850"/>
    </row>
    <row r="254" spans="1:19" ht="14.4" customHeight="1" x14ac:dyDescent="0.3">
      <c r="A254" s="831" t="s">
        <v>3622</v>
      </c>
      <c r="B254" s="832" t="s">
        <v>3623</v>
      </c>
      <c r="C254" s="832" t="s">
        <v>605</v>
      </c>
      <c r="D254" s="832" t="s">
        <v>1272</v>
      </c>
      <c r="E254" s="832" t="s">
        <v>3624</v>
      </c>
      <c r="F254" s="832" t="s">
        <v>3651</v>
      </c>
      <c r="G254" s="832" t="s">
        <v>3649</v>
      </c>
      <c r="H254" s="849"/>
      <c r="I254" s="849"/>
      <c r="J254" s="832"/>
      <c r="K254" s="832"/>
      <c r="L254" s="849">
        <v>0.5</v>
      </c>
      <c r="M254" s="849">
        <v>3640.36</v>
      </c>
      <c r="N254" s="832">
        <v>1</v>
      </c>
      <c r="O254" s="832">
        <v>7280.72</v>
      </c>
      <c r="P254" s="849"/>
      <c r="Q254" s="849"/>
      <c r="R254" s="837"/>
      <c r="S254" s="850"/>
    </row>
    <row r="255" spans="1:19" ht="14.4" customHeight="1" x14ac:dyDescent="0.3">
      <c r="A255" s="831" t="s">
        <v>3622</v>
      </c>
      <c r="B255" s="832" t="s">
        <v>3623</v>
      </c>
      <c r="C255" s="832" t="s">
        <v>605</v>
      </c>
      <c r="D255" s="832" t="s">
        <v>1272</v>
      </c>
      <c r="E255" s="832" t="s">
        <v>3624</v>
      </c>
      <c r="F255" s="832" t="s">
        <v>3657</v>
      </c>
      <c r="G255" s="832" t="s">
        <v>3628</v>
      </c>
      <c r="H255" s="849"/>
      <c r="I255" s="849"/>
      <c r="J255" s="832"/>
      <c r="K255" s="832"/>
      <c r="L255" s="849"/>
      <c r="M255" s="849"/>
      <c r="N255" s="832"/>
      <c r="O255" s="832"/>
      <c r="P255" s="849">
        <v>5</v>
      </c>
      <c r="Q255" s="849">
        <v>20436.66</v>
      </c>
      <c r="R255" s="837"/>
      <c r="S255" s="850">
        <v>4087.3319999999999</v>
      </c>
    </row>
    <row r="256" spans="1:19" ht="14.4" customHeight="1" x14ac:dyDescent="0.3">
      <c r="A256" s="831" t="s">
        <v>3622</v>
      </c>
      <c r="B256" s="832" t="s">
        <v>3623</v>
      </c>
      <c r="C256" s="832" t="s">
        <v>605</v>
      </c>
      <c r="D256" s="832" t="s">
        <v>1272</v>
      </c>
      <c r="E256" s="832" t="s">
        <v>3602</v>
      </c>
      <c r="F256" s="832" t="s">
        <v>3676</v>
      </c>
      <c r="G256" s="832" t="s">
        <v>3677</v>
      </c>
      <c r="H256" s="849"/>
      <c r="I256" s="849"/>
      <c r="J256" s="832"/>
      <c r="K256" s="832"/>
      <c r="L256" s="849">
        <v>0</v>
      </c>
      <c r="M256" s="849">
        <v>0</v>
      </c>
      <c r="N256" s="832"/>
      <c r="O256" s="832"/>
      <c r="P256" s="849">
        <v>1</v>
      </c>
      <c r="Q256" s="849">
        <v>408.74</v>
      </c>
      <c r="R256" s="837"/>
      <c r="S256" s="850">
        <v>408.74</v>
      </c>
    </row>
    <row r="257" spans="1:19" ht="14.4" customHeight="1" x14ac:dyDescent="0.3">
      <c r="A257" s="831" t="s">
        <v>3622</v>
      </c>
      <c r="B257" s="832" t="s">
        <v>3623</v>
      </c>
      <c r="C257" s="832" t="s">
        <v>605</v>
      </c>
      <c r="D257" s="832" t="s">
        <v>1272</v>
      </c>
      <c r="E257" s="832" t="s">
        <v>3602</v>
      </c>
      <c r="F257" s="832" t="s">
        <v>3678</v>
      </c>
      <c r="G257" s="832" t="s">
        <v>3679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187.97</v>
      </c>
      <c r="R257" s="837"/>
      <c r="S257" s="850">
        <v>187.97</v>
      </c>
    </row>
    <row r="258" spans="1:19" ht="14.4" customHeight="1" x14ac:dyDescent="0.3">
      <c r="A258" s="831" t="s">
        <v>3622</v>
      </c>
      <c r="B258" s="832" t="s">
        <v>3623</v>
      </c>
      <c r="C258" s="832" t="s">
        <v>605</v>
      </c>
      <c r="D258" s="832" t="s">
        <v>1272</v>
      </c>
      <c r="E258" s="832" t="s">
        <v>3602</v>
      </c>
      <c r="F258" s="832" t="s">
        <v>3682</v>
      </c>
      <c r="G258" s="832" t="s">
        <v>3683</v>
      </c>
      <c r="H258" s="849"/>
      <c r="I258" s="849"/>
      <c r="J258" s="832"/>
      <c r="K258" s="832"/>
      <c r="L258" s="849">
        <v>1</v>
      </c>
      <c r="M258" s="849">
        <v>1665</v>
      </c>
      <c r="N258" s="832">
        <v>1</v>
      </c>
      <c r="O258" s="832">
        <v>1665</v>
      </c>
      <c r="P258" s="849">
        <v>1</v>
      </c>
      <c r="Q258" s="849">
        <v>1665</v>
      </c>
      <c r="R258" s="837">
        <v>1</v>
      </c>
      <c r="S258" s="850">
        <v>1665</v>
      </c>
    </row>
    <row r="259" spans="1:19" ht="14.4" customHeight="1" x14ac:dyDescent="0.3">
      <c r="A259" s="831" t="s">
        <v>3622</v>
      </c>
      <c r="B259" s="832" t="s">
        <v>3623</v>
      </c>
      <c r="C259" s="832" t="s">
        <v>605</v>
      </c>
      <c r="D259" s="832" t="s">
        <v>1272</v>
      </c>
      <c r="E259" s="832" t="s">
        <v>3602</v>
      </c>
      <c r="F259" s="832" t="s">
        <v>3603</v>
      </c>
      <c r="G259" s="832" t="s">
        <v>3604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2170.0300000000002</v>
      </c>
      <c r="R259" s="837"/>
      <c r="S259" s="850">
        <v>2170.0300000000002</v>
      </c>
    </row>
    <row r="260" spans="1:19" ht="14.4" customHeight="1" x14ac:dyDescent="0.3">
      <c r="A260" s="831" t="s">
        <v>3622</v>
      </c>
      <c r="B260" s="832" t="s">
        <v>3623</v>
      </c>
      <c r="C260" s="832" t="s">
        <v>605</v>
      </c>
      <c r="D260" s="832" t="s">
        <v>1272</v>
      </c>
      <c r="E260" s="832" t="s">
        <v>3605</v>
      </c>
      <c r="F260" s="832" t="s">
        <v>3720</v>
      </c>
      <c r="G260" s="832" t="s">
        <v>3721</v>
      </c>
      <c r="H260" s="849">
        <v>84</v>
      </c>
      <c r="I260" s="849">
        <v>17220</v>
      </c>
      <c r="J260" s="832">
        <v>7.5992939099735217</v>
      </c>
      <c r="K260" s="832">
        <v>205</v>
      </c>
      <c r="L260" s="849">
        <v>11</v>
      </c>
      <c r="M260" s="849">
        <v>2266</v>
      </c>
      <c r="N260" s="832">
        <v>1</v>
      </c>
      <c r="O260" s="832">
        <v>206</v>
      </c>
      <c r="P260" s="849">
        <v>26</v>
      </c>
      <c r="Q260" s="849">
        <v>5382</v>
      </c>
      <c r="R260" s="837">
        <v>2.3751103265666371</v>
      </c>
      <c r="S260" s="850">
        <v>207</v>
      </c>
    </row>
    <row r="261" spans="1:19" ht="14.4" customHeight="1" x14ac:dyDescent="0.3">
      <c r="A261" s="831" t="s">
        <v>3622</v>
      </c>
      <c r="B261" s="832" t="s">
        <v>3623</v>
      </c>
      <c r="C261" s="832" t="s">
        <v>605</v>
      </c>
      <c r="D261" s="832" t="s">
        <v>1272</v>
      </c>
      <c r="E261" s="832" t="s">
        <v>3605</v>
      </c>
      <c r="F261" s="832" t="s">
        <v>3730</v>
      </c>
      <c r="G261" s="832" t="s">
        <v>3731</v>
      </c>
      <c r="H261" s="849">
        <v>71</v>
      </c>
      <c r="I261" s="849">
        <v>2627</v>
      </c>
      <c r="J261" s="832">
        <v>1.5434782608695652</v>
      </c>
      <c r="K261" s="832">
        <v>37</v>
      </c>
      <c r="L261" s="849">
        <v>46</v>
      </c>
      <c r="M261" s="849">
        <v>1702</v>
      </c>
      <c r="N261" s="832">
        <v>1</v>
      </c>
      <c r="O261" s="832">
        <v>37</v>
      </c>
      <c r="P261" s="849">
        <v>46</v>
      </c>
      <c r="Q261" s="849">
        <v>1748</v>
      </c>
      <c r="R261" s="837">
        <v>1.027027027027027</v>
      </c>
      <c r="S261" s="850">
        <v>38</v>
      </c>
    </row>
    <row r="262" spans="1:19" ht="14.4" customHeight="1" x14ac:dyDescent="0.3">
      <c r="A262" s="831" t="s">
        <v>3622</v>
      </c>
      <c r="B262" s="832" t="s">
        <v>3623</v>
      </c>
      <c r="C262" s="832" t="s">
        <v>605</v>
      </c>
      <c r="D262" s="832" t="s">
        <v>1272</v>
      </c>
      <c r="E262" s="832" t="s">
        <v>3605</v>
      </c>
      <c r="F262" s="832" t="s">
        <v>3732</v>
      </c>
      <c r="G262" s="832" t="s">
        <v>3733</v>
      </c>
      <c r="H262" s="849">
        <v>1</v>
      </c>
      <c r="I262" s="849">
        <v>10</v>
      </c>
      <c r="J262" s="832"/>
      <c r="K262" s="832">
        <v>10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3622</v>
      </c>
      <c r="B263" s="832" t="s">
        <v>3623</v>
      </c>
      <c r="C263" s="832" t="s">
        <v>605</v>
      </c>
      <c r="D263" s="832" t="s">
        <v>1272</v>
      </c>
      <c r="E263" s="832" t="s">
        <v>3605</v>
      </c>
      <c r="F263" s="832" t="s">
        <v>3606</v>
      </c>
      <c r="G263" s="832" t="s">
        <v>3607</v>
      </c>
      <c r="H263" s="849">
        <v>73</v>
      </c>
      <c r="I263" s="849">
        <v>18323</v>
      </c>
      <c r="J263" s="832">
        <v>0.85541549953314655</v>
      </c>
      <c r="K263" s="832">
        <v>251</v>
      </c>
      <c r="L263" s="849">
        <v>85</v>
      </c>
      <c r="M263" s="849">
        <v>21420</v>
      </c>
      <c r="N263" s="832">
        <v>1</v>
      </c>
      <c r="O263" s="832">
        <v>252</v>
      </c>
      <c r="P263" s="849">
        <v>135</v>
      </c>
      <c r="Q263" s="849">
        <v>34290</v>
      </c>
      <c r="R263" s="837">
        <v>1.6008403361344539</v>
      </c>
      <c r="S263" s="850">
        <v>254</v>
      </c>
    </row>
    <row r="264" spans="1:19" ht="14.4" customHeight="1" x14ac:dyDescent="0.3">
      <c r="A264" s="831" t="s">
        <v>3622</v>
      </c>
      <c r="B264" s="832" t="s">
        <v>3623</v>
      </c>
      <c r="C264" s="832" t="s">
        <v>605</v>
      </c>
      <c r="D264" s="832" t="s">
        <v>1272</v>
      </c>
      <c r="E264" s="832" t="s">
        <v>3605</v>
      </c>
      <c r="F264" s="832" t="s">
        <v>3738</v>
      </c>
      <c r="G264" s="832" t="s">
        <v>3739</v>
      </c>
      <c r="H264" s="849">
        <v>63</v>
      </c>
      <c r="I264" s="849">
        <v>7938</v>
      </c>
      <c r="J264" s="832">
        <v>0.51656146287499183</v>
      </c>
      <c r="K264" s="832">
        <v>126</v>
      </c>
      <c r="L264" s="849">
        <v>121</v>
      </c>
      <c r="M264" s="849">
        <v>15367</v>
      </c>
      <c r="N264" s="832">
        <v>1</v>
      </c>
      <c r="O264" s="832">
        <v>127</v>
      </c>
      <c r="P264" s="849">
        <v>137</v>
      </c>
      <c r="Q264" s="849">
        <v>17262</v>
      </c>
      <c r="R264" s="837">
        <v>1.1233161970456171</v>
      </c>
      <c r="S264" s="850">
        <v>126</v>
      </c>
    </row>
    <row r="265" spans="1:19" ht="14.4" customHeight="1" x14ac:dyDescent="0.3">
      <c r="A265" s="831" t="s">
        <v>3622</v>
      </c>
      <c r="B265" s="832" t="s">
        <v>3623</v>
      </c>
      <c r="C265" s="832" t="s">
        <v>605</v>
      </c>
      <c r="D265" s="832" t="s">
        <v>1272</v>
      </c>
      <c r="E265" s="832" t="s">
        <v>3605</v>
      </c>
      <c r="F265" s="832" t="s">
        <v>3746</v>
      </c>
      <c r="G265" s="832" t="s">
        <v>3747</v>
      </c>
      <c r="H265" s="849">
        <v>6</v>
      </c>
      <c r="I265" s="849">
        <v>1998</v>
      </c>
      <c r="J265" s="832">
        <v>2.9910179640718564</v>
      </c>
      <c r="K265" s="832">
        <v>333</v>
      </c>
      <c r="L265" s="849">
        <v>2</v>
      </c>
      <c r="M265" s="849">
        <v>668</v>
      </c>
      <c r="N265" s="832">
        <v>1</v>
      </c>
      <c r="O265" s="832">
        <v>334</v>
      </c>
      <c r="P265" s="849">
        <v>3</v>
      </c>
      <c r="Q265" s="849">
        <v>1005</v>
      </c>
      <c r="R265" s="837">
        <v>1.5044910179640718</v>
      </c>
      <c r="S265" s="850">
        <v>335</v>
      </c>
    </row>
    <row r="266" spans="1:19" ht="14.4" customHeight="1" x14ac:dyDescent="0.3">
      <c r="A266" s="831" t="s">
        <v>3622</v>
      </c>
      <c r="B266" s="832" t="s">
        <v>3623</v>
      </c>
      <c r="C266" s="832" t="s">
        <v>605</v>
      </c>
      <c r="D266" s="832" t="s">
        <v>1272</v>
      </c>
      <c r="E266" s="832" t="s">
        <v>3605</v>
      </c>
      <c r="F266" s="832" t="s">
        <v>3758</v>
      </c>
      <c r="G266" s="832" t="s">
        <v>3759</v>
      </c>
      <c r="H266" s="849">
        <v>1</v>
      </c>
      <c r="I266" s="849">
        <v>296</v>
      </c>
      <c r="J266" s="832">
        <v>1</v>
      </c>
      <c r="K266" s="832">
        <v>296</v>
      </c>
      <c r="L266" s="849">
        <v>1</v>
      </c>
      <c r="M266" s="849">
        <v>296</v>
      </c>
      <c r="N266" s="832">
        <v>1</v>
      </c>
      <c r="O266" s="832">
        <v>296</v>
      </c>
      <c r="P266" s="849"/>
      <c r="Q266" s="849"/>
      <c r="R266" s="837"/>
      <c r="S266" s="850"/>
    </row>
    <row r="267" spans="1:19" ht="14.4" customHeight="1" x14ac:dyDescent="0.3">
      <c r="A267" s="831" t="s">
        <v>3622</v>
      </c>
      <c r="B267" s="832" t="s">
        <v>3623</v>
      </c>
      <c r="C267" s="832" t="s">
        <v>605</v>
      </c>
      <c r="D267" s="832" t="s">
        <v>1272</v>
      </c>
      <c r="E267" s="832" t="s">
        <v>3605</v>
      </c>
      <c r="F267" s="832" t="s">
        <v>3762</v>
      </c>
      <c r="G267" s="832" t="s">
        <v>3763</v>
      </c>
      <c r="H267" s="849">
        <v>1</v>
      </c>
      <c r="I267" s="849">
        <v>1181</v>
      </c>
      <c r="J267" s="832"/>
      <c r="K267" s="832">
        <v>1181</v>
      </c>
      <c r="L267" s="849"/>
      <c r="M267" s="849"/>
      <c r="N267" s="832"/>
      <c r="O267" s="832"/>
      <c r="P267" s="849">
        <v>1</v>
      </c>
      <c r="Q267" s="849">
        <v>1187</v>
      </c>
      <c r="R267" s="837"/>
      <c r="S267" s="850">
        <v>1187</v>
      </c>
    </row>
    <row r="268" spans="1:19" ht="14.4" customHeight="1" x14ac:dyDescent="0.3">
      <c r="A268" s="831" t="s">
        <v>3622</v>
      </c>
      <c r="B268" s="832" t="s">
        <v>3623</v>
      </c>
      <c r="C268" s="832" t="s">
        <v>605</v>
      </c>
      <c r="D268" s="832" t="s">
        <v>1272</v>
      </c>
      <c r="E268" s="832" t="s">
        <v>3605</v>
      </c>
      <c r="F268" s="832" t="s">
        <v>3610</v>
      </c>
      <c r="G268" s="832" t="s">
        <v>3611</v>
      </c>
      <c r="H268" s="849">
        <v>163</v>
      </c>
      <c r="I268" s="849">
        <v>5433.34</v>
      </c>
      <c r="J268" s="832">
        <v>0.67355426712633593</v>
      </c>
      <c r="K268" s="832">
        <v>33.333374233128836</v>
      </c>
      <c r="L268" s="849">
        <v>242</v>
      </c>
      <c r="M268" s="849">
        <v>8066.67</v>
      </c>
      <c r="N268" s="832">
        <v>1</v>
      </c>
      <c r="O268" s="832">
        <v>33.333347107438016</v>
      </c>
      <c r="P268" s="849">
        <v>313</v>
      </c>
      <c r="Q268" s="849">
        <v>10433.35</v>
      </c>
      <c r="R268" s="837">
        <v>1.2933899614091069</v>
      </c>
      <c r="S268" s="850">
        <v>33.333386581469647</v>
      </c>
    </row>
    <row r="269" spans="1:19" ht="14.4" customHeight="1" x14ac:dyDescent="0.3">
      <c r="A269" s="831" t="s">
        <v>3622</v>
      </c>
      <c r="B269" s="832" t="s">
        <v>3623</v>
      </c>
      <c r="C269" s="832" t="s">
        <v>605</v>
      </c>
      <c r="D269" s="832" t="s">
        <v>1272</v>
      </c>
      <c r="E269" s="832" t="s">
        <v>3605</v>
      </c>
      <c r="F269" s="832" t="s">
        <v>3766</v>
      </c>
      <c r="G269" s="832" t="s">
        <v>3767</v>
      </c>
      <c r="H269" s="849">
        <v>16</v>
      </c>
      <c r="I269" s="849">
        <v>4928</v>
      </c>
      <c r="J269" s="832">
        <v>0.15384615384615385</v>
      </c>
      <c r="K269" s="832">
        <v>308</v>
      </c>
      <c r="L269" s="849">
        <v>104</v>
      </c>
      <c r="M269" s="849">
        <v>32032</v>
      </c>
      <c r="N269" s="832">
        <v>1</v>
      </c>
      <c r="O269" s="832">
        <v>308</v>
      </c>
      <c r="P269" s="849">
        <v>139</v>
      </c>
      <c r="Q269" s="849">
        <v>43229</v>
      </c>
      <c r="R269" s="837">
        <v>1.3495566933066934</v>
      </c>
      <c r="S269" s="850">
        <v>311</v>
      </c>
    </row>
    <row r="270" spans="1:19" ht="14.4" customHeight="1" x14ac:dyDescent="0.3">
      <c r="A270" s="831" t="s">
        <v>3622</v>
      </c>
      <c r="B270" s="832" t="s">
        <v>3623</v>
      </c>
      <c r="C270" s="832" t="s">
        <v>605</v>
      </c>
      <c r="D270" s="832" t="s">
        <v>1272</v>
      </c>
      <c r="E270" s="832" t="s">
        <v>3605</v>
      </c>
      <c r="F270" s="832" t="s">
        <v>3768</v>
      </c>
      <c r="G270" s="832" t="s">
        <v>3769</v>
      </c>
      <c r="H270" s="849">
        <v>1</v>
      </c>
      <c r="I270" s="849">
        <v>260</v>
      </c>
      <c r="J270" s="832"/>
      <c r="K270" s="832">
        <v>260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3622</v>
      </c>
      <c r="B271" s="832" t="s">
        <v>3623</v>
      </c>
      <c r="C271" s="832" t="s">
        <v>605</v>
      </c>
      <c r="D271" s="832" t="s">
        <v>1272</v>
      </c>
      <c r="E271" s="832" t="s">
        <v>3605</v>
      </c>
      <c r="F271" s="832" t="s">
        <v>3770</v>
      </c>
      <c r="G271" s="832" t="s">
        <v>3771</v>
      </c>
      <c r="H271" s="849"/>
      <c r="I271" s="849"/>
      <c r="J271" s="832"/>
      <c r="K271" s="832"/>
      <c r="L271" s="849">
        <v>19</v>
      </c>
      <c r="M271" s="849">
        <v>703</v>
      </c>
      <c r="N271" s="832">
        <v>1</v>
      </c>
      <c r="O271" s="832">
        <v>37</v>
      </c>
      <c r="P271" s="849">
        <v>2</v>
      </c>
      <c r="Q271" s="849">
        <v>76</v>
      </c>
      <c r="R271" s="837">
        <v>0.10810810810810811</v>
      </c>
      <c r="S271" s="850">
        <v>38</v>
      </c>
    </row>
    <row r="272" spans="1:19" ht="14.4" customHeight="1" x14ac:dyDescent="0.3">
      <c r="A272" s="831" t="s">
        <v>3622</v>
      </c>
      <c r="B272" s="832" t="s">
        <v>3623</v>
      </c>
      <c r="C272" s="832" t="s">
        <v>605</v>
      </c>
      <c r="D272" s="832" t="s">
        <v>1272</v>
      </c>
      <c r="E272" s="832" t="s">
        <v>3605</v>
      </c>
      <c r="F272" s="832" t="s">
        <v>3776</v>
      </c>
      <c r="G272" s="832" t="s">
        <v>3777</v>
      </c>
      <c r="H272" s="849"/>
      <c r="I272" s="849"/>
      <c r="J272" s="832"/>
      <c r="K272" s="832"/>
      <c r="L272" s="849">
        <v>3</v>
      </c>
      <c r="M272" s="849">
        <v>96</v>
      </c>
      <c r="N272" s="832">
        <v>1</v>
      </c>
      <c r="O272" s="832">
        <v>32</v>
      </c>
      <c r="P272" s="849">
        <v>6</v>
      </c>
      <c r="Q272" s="849">
        <v>198</v>
      </c>
      <c r="R272" s="837">
        <v>2.0625</v>
      </c>
      <c r="S272" s="850">
        <v>33</v>
      </c>
    </row>
    <row r="273" spans="1:19" ht="14.4" customHeight="1" x14ac:dyDescent="0.3">
      <c r="A273" s="831" t="s">
        <v>3622</v>
      </c>
      <c r="B273" s="832" t="s">
        <v>3623</v>
      </c>
      <c r="C273" s="832" t="s">
        <v>605</v>
      </c>
      <c r="D273" s="832" t="s">
        <v>1272</v>
      </c>
      <c r="E273" s="832" t="s">
        <v>3605</v>
      </c>
      <c r="F273" s="832" t="s">
        <v>3782</v>
      </c>
      <c r="G273" s="832" t="s">
        <v>3783</v>
      </c>
      <c r="H273" s="849">
        <v>3</v>
      </c>
      <c r="I273" s="849">
        <v>2874</v>
      </c>
      <c r="J273" s="832"/>
      <c r="K273" s="832">
        <v>958</v>
      </c>
      <c r="L273" s="849"/>
      <c r="M273" s="849"/>
      <c r="N273" s="832"/>
      <c r="O273" s="832"/>
      <c r="P273" s="849">
        <v>4</v>
      </c>
      <c r="Q273" s="849">
        <v>3856</v>
      </c>
      <c r="R273" s="837"/>
      <c r="S273" s="850">
        <v>964</v>
      </c>
    </row>
    <row r="274" spans="1:19" ht="14.4" customHeight="1" x14ac:dyDescent="0.3">
      <c r="A274" s="831" t="s">
        <v>3622</v>
      </c>
      <c r="B274" s="832" t="s">
        <v>3623</v>
      </c>
      <c r="C274" s="832" t="s">
        <v>605</v>
      </c>
      <c r="D274" s="832" t="s">
        <v>1272</v>
      </c>
      <c r="E274" s="832" t="s">
        <v>3605</v>
      </c>
      <c r="F274" s="832" t="s">
        <v>3614</v>
      </c>
      <c r="G274" s="832" t="s">
        <v>3615</v>
      </c>
      <c r="H274" s="849">
        <v>1</v>
      </c>
      <c r="I274" s="849">
        <v>592</v>
      </c>
      <c r="J274" s="832">
        <v>0.33277121978639684</v>
      </c>
      <c r="K274" s="832">
        <v>592</v>
      </c>
      <c r="L274" s="849">
        <v>3</v>
      </c>
      <c r="M274" s="849">
        <v>1779</v>
      </c>
      <c r="N274" s="832">
        <v>1</v>
      </c>
      <c r="O274" s="832">
        <v>593</v>
      </c>
      <c r="P274" s="849">
        <v>4</v>
      </c>
      <c r="Q274" s="849">
        <v>2380</v>
      </c>
      <c r="R274" s="837">
        <v>1.3378302417088253</v>
      </c>
      <c r="S274" s="850">
        <v>595</v>
      </c>
    </row>
    <row r="275" spans="1:19" ht="14.4" customHeight="1" x14ac:dyDescent="0.3">
      <c r="A275" s="831" t="s">
        <v>3622</v>
      </c>
      <c r="B275" s="832" t="s">
        <v>3623</v>
      </c>
      <c r="C275" s="832" t="s">
        <v>605</v>
      </c>
      <c r="D275" s="832" t="s">
        <v>1272</v>
      </c>
      <c r="E275" s="832" t="s">
        <v>3605</v>
      </c>
      <c r="F275" s="832" t="s">
        <v>3616</v>
      </c>
      <c r="G275" s="832" t="s">
        <v>3617</v>
      </c>
      <c r="H275" s="849">
        <v>1</v>
      </c>
      <c r="I275" s="849">
        <v>767</v>
      </c>
      <c r="J275" s="832"/>
      <c r="K275" s="832">
        <v>767</v>
      </c>
      <c r="L275" s="849"/>
      <c r="M275" s="849"/>
      <c r="N275" s="832"/>
      <c r="O275" s="832"/>
      <c r="P275" s="849">
        <v>1</v>
      </c>
      <c r="Q275" s="849">
        <v>770</v>
      </c>
      <c r="R275" s="837"/>
      <c r="S275" s="850">
        <v>770</v>
      </c>
    </row>
    <row r="276" spans="1:19" ht="14.4" customHeight="1" x14ac:dyDescent="0.3">
      <c r="A276" s="831" t="s">
        <v>3622</v>
      </c>
      <c r="B276" s="832" t="s">
        <v>3623</v>
      </c>
      <c r="C276" s="832" t="s">
        <v>605</v>
      </c>
      <c r="D276" s="832" t="s">
        <v>1272</v>
      </c>
      <c r="E276" s="832" t="s">
        <v>3605</v>
      </c>
      <c r="F276" s="832" t="s">
        <v>3786</v>
      </c>
      <c r="G276" s="832" t="s">
        <v>3787</v>
      </c>
      <c r="H276" s="849">
        <v>4</v>
      </c>
      <c r="I276" s="849">
        <v>17608</v>
      </c>
      <c r="J276" s="832">
        <v>1.3315184513006655</v>
      </c>
      <c r="K276" s="832">
        <v>4402</v>
      </c>
      <c r="L276" s="849">
        <v>3</v>
      </c>
      <c r="M276" s="849">
        <v>13224</v>
      </c>
      <c r="N276" s="832">
        <v>1</v>
      </c>
      <c r="O276" s="832">
        <v>4408</v>
      </c>
      <c r="P276" s="849">
        <v>2</v>
      </c>
      <c r="Q276" s="849">
        <v>8858</v>
      </c>
      <c r="R276" s="837">
        <v>0.66984271022383546</v>
      </c>
      <c r="S276" s="850">
        <v>4429</v>
      </c>
    </row>
    <row r="277" spans="1:19" ht="14.4" customHeight="1" x14ac:dyDescent="0.3">
      <c r="A277" s="831" t="s">
        <v>3622</v>
      </c>
      <c r="B277" s="832" t="s">
        <v>3623</v>
      </c>
      <c r="C277" s="832" t="s">
        <v>605</v>
      </c>
      <c r="D277" s="832" t="s">
        <v>1272</v>
      </c>
      <c r="E277" s="832" t="s">
        <v>3605</v>
      </c>
      <c r="F277" s="832" t="s">
        <v>3790</v>
      </c>
      <c r="G277" s="832" t="s">
        <v>3791</v>
      </c>
      <c r="H277" s="849">
        <v>48</v>
      </c>
      <c r="I277" s="849">
        <v>5568</v>
      </c>
      <c r="J277" s="832"/>
      <c r="K277" s="832">
        <v>116</v>
      </c>
      <c r="L277" s="849"/>
      <c r="M277" s="849"/>
      <c r="N277" s="832"/>
      <c r="O277" s="832"/>
      <c r="P277" s="849">
        <v>15</v>
      </c>
      <c r="Q277" s="849">
        <v>1740</v>
      </c>
      <c r="R277" s="837"/>
      <c r="S277" s="850">
        <v>116</v>
      </c>
    </row>
    <row r="278" spans="1:19" ht="14.4" customHeight="1" x14ac:dyDescent="0.3">
      <c r="A278" s="831" t="s">
        <v>3622</v>
      </c>
      <c r="B278" s="832" t="s">
        <v>3623</v>
      </c>
      <c r="C278" s="832" t="s">
        <v>605</v>
      </c>
      <c r="D278" s="832" t="s">
        <v>1272</v>
      </c>
      <c r="E278" s="832" t="s">
        <v>3605</v>
      </c>
      <c r="F278" s="832" t="s">
        <v>3798</v>
      </c>
      <c r="G278" s="832" t="s">
        <v>3799</v>
      </c>
      <c r="H278" s="849">
        <v>4</v>
      </c>
      <c r="I278" s="849">
        <v>1580</v>
      </c>
      <c r="J278" s="832"/>
      <c r="K278" s="832">
        <v>395</v>
      </c>
      <c r="L278" s="849"/>
      <c r="M278" s="849"/>
      <c r="N278" s="832"/>
      <c r="O278" s="832"/>
      <c r="P278" s="849">
        <v>6</v>
      </c>
      <c r="Q278" s="849">
        <v>2388</v>
      </c>
      <c r="R278" s="837"/>
      <c r="S278" s="850">
        <v>398</v>
      </c>
    </row>
    <row r="279" spans="1:19" ht="14.4" customHeight="1" x14ac:dyDescent="0.3">
      <c r="A279" s="831" t="s">
        <v>3622</v>
      </c>
      <c r="B279" s="832" t="s">
        <v>3623</v>
      </c>
      <c r="C279" s="832" t="s">
        <v>605</v>
      </c>
      <c r="D279" s="832" t="s">
        <v>1272</v>
      </c>
      <c r="E279" s="832" t="s">
        <v>3605</v>
      </c>
      <c r="F279" s="832" t="s">
        <v>3808</v>
      </c>
      <c r="G279" s="832" t="s">
        <v>3809</v>
      </c>
      <c r="H279" s="849">
        <v>27</v>
      </c>
      <c r="I279" s="849">
        <v>10071</v>
      </c>
      <c r="J279" s="832">
        <v>0.74799465240641716</v>
      </c>
      <c r="K279" s="832">
        <v>373</v>
      </c>
      <c r="L279" s="849">
        <v>36</v>
      </c>
      <c r="M279" s="849">
        <v>13464</v>
      </c>
      <c r="N279" s="832">
        <v>1</v>
      </c>
      <c r="O279" s="832">
        <v>374</v>
      </c>
      <c r="P279" s="849">
        <v>41</v>
      </c>
      <c r="Q279" s="849">
        <v>15416</v>
      </c>
      <c r="R279" s="837">
        <v>1.1449792038027333</v>
      </c>
      <c r="S279" s="850">
        <v>376</v>
      </c>
    </row>
    <row r="280" spans="1:19" ht="14.4" customHeight="1" x14ac:dyDescent="0.3">
      <c r="A280" s="831" t="s">
        <v>3622</v>
      </c>
      <c r="B280" s="832" t="s">
        <v>3623</v>
      </c>
      <c r="C280" s="832" t="s">
        <v>605</v>
      </c>
      <c r="D280" s="832" t="s">
        <v>1272</v>
      </c>
      <c r="E280" s="832" t="s">
        <v>3605</v>
      </c>
      <c r="F280" s="832" t="s">
        <v>3618</v>
      </c>
      <c r="G280" s="832" t="s">
        <v>3619</v>
      </c>
      <c r="H280" s="849"/>
      <c r="I280" s="849"/>
      <c r="J280" s="832"/>
      <c r="K280" s="832"/>
      <c r="L280" s="849">
        <v>1</v>
      </c>
      <c r="M280" s="849">
        <v>1339</v>
      </c>
      <c r="N280" s="832">
        <v>1</v>
      </c>
      <c r="O280" s="832">
        <v>1339</v>
      </c>
      <c r="P280" s="849"/>
      <c r="Q280" s="849"/>
      <c r="R280" s="837"/>
      <c r="S280" s="850"/>
    </row>
    <row r="281" spans="1:19" ht="14.4" customHeight="1" x14ac:dyDescent="0.3">
      <c r="A281" s="831" t="s">
        <v>3622</v>
      </c>
      <c r="B281" s="832" t="s">
        <v>3623</v>
      </c>
      <c r="C281" s="832" t="s">
        <v>605</v>
      </c>
      <c r="D281" s="832" t="s">
        <v>1272</v>
      </c>
      <c r="E281" s="832" t="s">
        <v>3605</v>
      </c>
      <c r="F281" s="832" t="s">
        <v>3620</v>
      </c>
      <c r="G281" s="832" t="s">
        <v>3621</v>
      </c>
      <c r="H281" s="849"/>
      <c r="I281" s="849"/>
      <c r="J281" s="832"/>
      <c r="K281" s="832"/>
      <c r="L281" s="849"/>
      <c r="M281" s="849"/>
      <c r="N281" s="832"/>
      <c r="O281" s="832"/>
      <c r="P281" s="849">
        <v>2</v>
      </c>
      <c r="Q281" s="849">
        <v>728</v>
      </c>
      <c r="R281" s="837"/>
      <c r="S281" s="850">
        <v>364</v>
      </c>
    </row>
    <row r="282" spans="1:19" ht="14.4" customHeight="1" x14ac:dyDescent="0.3">
      <c r="A282" s="831" t="s">
        <v>3622</v>
      </c>
      <c r="B282" s="832" t="s">
        <v>3623</v>
      </c>
      <c r="C282" s="832" t="s">
        <v>605</v>
      </c>
      <c r="D282" s="832" t="s">
        <v>1274</v>
      </c>
      <c r="E282" s="832" t="s">
        <v>3624</v>
      </c>
      <c r="F282" s="832" t="s">
        <v>3629</v>
      </c>
      <c r="G282" s="832" t="s">
        <v>3628</v>
      </c>
      <c r="H282" s="849">
        <v>2</v>
      </c>
      <c r="I282" s="849">
        <v>12745.08</v>
      </c>
      <c r="J282" s="832">
        <v>0.44791244939271252</v>
      </c>
      <c r="K282" s="832">
        <v>6372.54</v>
      </c>
      <c r="L282" s="849">
        <v>6</v>
      </c>
      <c r="M282" s="849">
        <v>28454.400000000001</v>
      </c>
      <c r="N282" s="832">
        <v>1</v>
      </c>
      <c r="O282" s="832">
        <v>4742.4000000000005</v>
      </c>
      <c r="P282" s="849"/>
      <c r="Q282" s="849"/>
      <c r="R282" s="837"/>
      <c r="S282" s="850"/>
    </row>
    <row r="283" spans="1:19" ht="14.4" customHeight="1" x14ac:dyDescent="0.3">
      <c r="A283" s="831" t="s">
        <v>3622</v>
      </c>
      <c r="B283" s="832" t="s">
        <v>3623</v>
      </c>
      <c r="C283" s="832" t="s">
        <v>605</v>
      </c>
      <c r="D283" s="832" t="s">
        <v>1274</v>
      </c>
      <c r="E283" s="832" t="s">
        <v>3624</v>
      </c>
      <c r="F283" s="832" t="s">
        <v>3631</v>
      </c>
      <c r="G283" s="832" t="s">
        <v>3632</v>
      </c>
      <c r="H283" s="849">
        <v>0.2</v>
      </c>
      <c r="I283" s="849">
        <v>11.62</v>
      </c>
      <c r="J283" s="832"/>
      <c r="K283" s="832">
        <v>58.099999999999994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3622</v>
      </c>
      <c r="B284" s="832" t="s">
        <v>3623</v>
      </c>
      <c r="C284" s="832" t="s">
        <v>605</v>
      </c>
      <c r="D284" s="832" t="s">
        <v>1274</v>
      </c>
      <c r="E284" s="832" t="s">
        <v>3624</v>
      </c>
      <c r="F284" s="832" t="s">
        <v>3636</v>
      </c>
      <c r="G284" s="832" t="s">
        <v>3637</v>
      </c>
      <c r="H284" s="849"/>
      <c r="I284" s="849"/>
      <c r="J284" s="832"/>
      <c r="K284" s="832"/>
      <c r="L284" s="849">
        <v>0.5</v>
      </c>
      <c r="M284" s="849">
        <v>2273.8000000000002</v>
      </c>
      <c r="N284" s="832">
        <v>1</v>
      </c>
      <c r="O284" s="832">
        <v>4547.6000000000004</v>
      </c>
      <c r="P284" s="849">
        <v>0.1</v>
      </c>
      <c r="Q284" s="849">
        <v>454.76</v>
      </c>
      <c r="R284" s="837">
        <v>0.19999999999999998</v>
      </c>
      <c r="S284" s="850">
        <v>4547.5999999999995</v>
      </c>
    </row>
    <row r="285" spans="1:19" ht="14.4" customHeight="1" x14ac:dyDescent="0.3">
      <c r="A285" s="831" t="s">
        <v>3622</v>
      </c>
      <c r="B285" s="832" t="s">
        <v>3623</v>
      </c>
      <c r="C285" s="832" t="s">
        <v>605</v>
      </c>
      <c r="D285" s="832" t="s">
        <v>1274</v>
      </c>
      <c r="E285" s="832" t="s">
        <v>3624</v>
      </c>
      <c r="F285" s="832" t="s">
        <v>3644</v>
      </c>
      <c r="G285" s="832" t="s">
        <v>826</v>
      </c>
      <c r="H285" s="849">
        <v>1.2000000000000002</v>
      </c>
      <c r="I285" s="849">
        <v>5458.38</v>
      </c>
      <c r="J285" s="832"/>
      <c r="K285" s="832">
        <v>4548.6499999999996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3622</v>
      </c>
      <c r="B286" s="832" t="s">
        <v>3623</v>
      </c>
      <c r="C286" s="832" t="s">
        <v>605</v>
      </c>
      <c r="D286" s="832" t="s">
        <v>1274</v>
      </c>
      <c r="E286" s="832" t="s">
        <v>3624</v>
      </c>
      <c r="F286" s="832" t="s">
        <v>3648</v>
      </c>
      <c r="G286" s="832" t="s">
        <v>3649</v>
      </c>
      <c r="H286" s="849">
        <v>5</v>
      </c>
      <c r="I286" s="849">
        <v>18999.400000000001</v>
      </c>
      <c r="J286" s="832">
        <v>1.666666666666667</v>
      </c>
      <c r="K286" s="832">
        <v>3799.88</v>
      </c>
      <c r="L286" s="849">
        <v>3</v>
      </c>
      <c r="M286" s="849">
        <v>11399.64</v>
      </c>
      <c r="N286" s="832">
        <v>1</v>
      </c>
      <c r="O286" s="832">
        <v>3799.8799999999997</v>
      </c>
      <c r="P286" s="849">
        <v>2</v>
      </c>
      <c r="Q286" s="849">
        <v>6506.11</v>
      </c>
      <c r="R286" s="837">
        <v>0.57072942654329439</v>
      </c>
      <c r="S286" s="850">
        <v>3253.0549999999998</v>
      </c>
    </row>
    <row r="287" spans="1:19" ht="14.4" customHeight="1" x14ac:dyDescent="0.3">
      <c r="A287" s="831" t="s">
        <v>3622</v>
      </c>
      <c r="B287" s="832" t="s">
        <v>3623</v>
      </c>
      <c r="C287" s="832" t="s">
        <v>605</v>
      </c>
      <c r="D287" s="832" t="s">
        <v>1274</v>
      </c>
      <c r="E287" s="832" t="s">
        <v>3624</v>
      </c>
      <c r="F287" s="832" t="s">
        <v>3650</v>
      </c>
      <c r="G287" s="832" t="s">
        <v>826</v>
      </c>
      <c r="H287" s="849"/>
      <c r="I287" s="849"/>
      <c r="J287" s="832"/>
      <c r="K287" s="832"/>
      <c r="L287" s="849">
        <v>4</v>
      </c>
      <c r="M287" s="849">
        <v>1819.44</v>
      </c>
      <c r="N287" s="832">
        <v>1</v>
      </c>
      <c r="O287" s="832">
        <v>454.86</v>
      </c>
      <c r="P287" s="849"/>
      <c r="Q287" s="849"/>
      <c r="R287" s="837"/>
      <c r="S287" s="850"/>
    </row>
    <row r="288" spans="1:19" ht="14.4" customHeight="1" x14ac:dyDescent="0.3">
      <c r="A288" s="831" t="s">
        <v>3622</v>
      </c>
      <c r="B288" s="832" t="s">
        <v>3623</v>
      </c>
      <c r="C288" s="832" t="s">
        <v>605</v>
      </c>
      <c r="D288" s="832" t="s">
        <v>1274</v>
      </c>
      <c r="E288" s="832" t="s">
        <v>3624</v>
      </c>
      <c r="F288" s="832" t="s">
        <v>3651</v>
      </c>
      <c r="G288" s="832" t="s">
        <v>3649</v>
      </c>
      <c r="H288" s="849"/>
      <c r="I288" s="849"/>
      <c r="J288" s="832"/>
      <c r="K288" s="832"/>
      <c r="L288" s="849"/>
      <c r="M288" s="849"/>
      <c r="N288" s="832"/>
      <c r="O288" s="832"/>
      <c r="P288" s="849">
        <v>2</v>
      </c>
      <c r="Q288" s="849">
        <v>7869.1</v>
      </c>
      <c r="R288" s="837"/>
      <c r="S288" s="850">
        <v>3934.55</v>
      </c>
    </row>
    <row r="289" spans="1:19" ht="14.4" customHeight="1" x14ac:dyDescent="0.3">
      <c r="A289" s="831" t="s">
        <v>3622</v>
      </c>
      <c r="B289" s="832" t="s">
        <v>3623</v>
      </c>
      <c r="C289" s="832" t="s">
        <v>605</v>
      </c>
      <c r="D289" s="832" t="s">
        <v>1274</v>
      </c>
      <c r="E289" s="832" t="s">
        <v>3624</v>
      </c>
      <c r="F289" s="832" t="s">
        <v>3652</v>
      </c>
      <c r="G289" s="832" t="s">
        <v>826</v>
      </c>
      <c r="H289" s="849">
        <v>0.4</v>
      </c>
      <c r="I289" s="849">
        <v>909.73</v>
      </c>
      <c r="J289" s="832">
        <v>0.5</v>
      </c>
      <c r="K289" s="832">
        <v>2274.3249999999998</v>
      </c>
      <c r="L289" s="849">
        <v>0.8</v>
      </c>
      <c r="M289" s="849">
        <v>1819.46</v>
      </c>
      <c r="N289" s="832">
        <v>1</v>
      </c>
      <c r="O289" s="832">
        <v>2274.3249999999998</v>
      </c>
      <c r="P289" s="849"/>
      <c r="Q289" s="849"/>
      <c r="R289" s="837"/>
      <c r="S289" s="850"/>
    </row>
    <row r="290" spans="1:19" ht="14.4" customHeight="1" x14ac:dyDescent="0.3">
      <c r="A290" s="831" t="s">
        <v>3622</v>
      </c>
      <c r="B290" s="832" t="s">
        <v>3623</v>
      </c>
      <c r="C290" s="832" t="s">
        <v>605</v>
      </c>
      <c r="D290" s="832" t="s">
        <v>1274</v>
      </c>
      <c r="E290" s="832" t="s">
        <v>3624</v>
      </c>
      <c r="F290" s="832" t="s">
        <v>3656</v>
      </c>
      <c r="G290" s="832" t="s">
        <v>1246</v>
      </c>
      <c r="H290" s="849">
        <v>3</v>
      </c>
      <c r="I290" s="849">
        <v>15244.14</v>
      </c>
      <c r="J290" s="832">
        <v>0.64288714574898786</v>
      </c>
      <c r="K290" s="832">
        <v>5081.38</v>
      </c>
      <c r="L290" s="849">
        <v>5</v>
      </c>
      <c r="M290" s="849">
        <v>23712</v>
      </c>
      <c r="N290" s="832">
        <v>1</v>
      </c>
      <c r="O290" s="832">
        <v>4742.3999999999996</v>
      </c>
      <c r="P290" s="849"/>
      <c r="Q290" s="849"/>
      <c r="R290" s="837"/>
      <c r="S290" s="850"/>
    </row>
    <row r="291" spans="1:19" ht="14.4" customHeight="1" x14ac:dyDescent="0.3">
      <c r="A291" s="831" t="s">
        <v>3622</v>
      </c>
      <c r="B291" s="832" t="s">
        <v>3623</v>
      </c>
      <c r="C291" s="832" t="s">
        <v>605</v>
      </c>
      <c r="D291" s="832" t="s">
        <v>1274</v>
      </c>
      <c r="E291" s="832" t="s">
        <v>3624</v>
      </c>
      <c r="F291" s="832" t="s">
        <v>3657</v>
      </c>
      <c r="G291" s="832" t="s">
        <v>3628</v>
      </c>
      <c r="H291" s="849"/>
      <c r="I291" s="849"/>
      <c r="J291" s="832"/>
      <c r="K291" s="832"/>
      <c r="L291" s="849"/>
      <c r="M291" s="849"/>
      <c r="N291" s="832"/>
      <c r="O291" s="832"/>
      <c r="P291" s="849">
        <v>4</v>
      </c>
      <c r="Q291" s="849">
        <v>16349.54</v>
      </c>
      <c r="R291" s="837"/>
      <c r="S291" s="850">
        <v>4087.3850000000002</v>
      </c>
    </row>
    <row r="292" spans="1:19" ht="14.4" customHeight="1" x14ac:dyDescent="0.3">
      <c r="A292" s="831" t="s">
        <v>3622</v>
      </c>
      <c r="B292" s="832" t="s">
        <v>3623</v>
      </c>
      <c r="C292" s="832" t="s">
        <v>605</v>
      </c>
      <c r="D292" s="832" t="s">
        <v>1274</v>
      </c>
      <c r="E292" s="832" t="s">
        <v>3624</v>
      </c>
      <c r="F292" s="832" t="s">
        <v>3661</v>
      </c>
      <c r="G292" s="832" t="s">
        <v>3637</v>
      </c>
      <c r="H292" s="849"/>
      <c r="I292" s="849"/>
      <c r="J292" s="832"/>
      <c r="K292" s="832"/>
      <c r="L292" s="849"/>
      <c r="M292" s="849"/>
      <c r="N292" s="832"/>
      <c r="O292" s="832"/>
      <c r="P292" s="849">
        <v>0.8</v>
      </c>
      <c r="Q292" s="849">
        <v>1311.6</v>
      </c>
      <c r="R292" s="837"/>
      <c r="S292" s="850">
        <v>1639.4999999999998</v>
      </c>
    </row>
    <row r="293" spans="1:19" ht="14.4" customHeight="1" x14ac:dyDescent="0.3">
      <c r="A293" s="831" t="s">
        <v>3622</v>
      </c>
      <c r="B293" s="832" t="s">
        <v>3623</v>
      </c>
      <c r="C293" s="832" t="s">
        <v>605</v>
      </c>
      <c r="D293" s="832" t="s">
        <v>1274</v>
      </c>
      <c r="E293" s="832" t="s">
        <v>3602</v>
      </c>
      <c r="F293" s="832" t="s">
        <v>3666</v>
      </c>
      <c r="G293" s="832" t="s">
        <v>3667</v>
      </c>
      <c r="H293" s="849"/>
      <c r="I293" s="849"/>
      <c r="J293" s="832"/>
      <c r="K293" s="832"/>
      <c r="L293" s="849">
        <v>1</v>
      </c>
      <c r="M293" s="849">
        <v>2625.11</v>
      </c>
      <c r="N293" s="832">
        <v>1</v>
      </c>
      <c r="O293" s="832">
        <v>2625.11</v>
      </c>
      <c r="P293" s="849"/>
      <c r="Q293" s="849"/>
      <c r="R293" s="837"/>
      <c r="S293" s="850"/>
    </row>
    <row r="294" spans="1:19" ht="14.4" customHeight="1" x14ac:dyDescent="0.3">
      <c r="A294" s="831" t="s">
        <v>3622</v>
      </c>
      <c r="B294" s="832" t="s">
        <v>3623</v>
      </c>
      <c r="C294" s="832" t="s">
        <v>605</v>
      </c>
      <c r="D294" s="832" t="s">
        <v>1274</v>
      </c>
      <c r="E294" s="832" t="s">
        <v>3602</v>
      </c>
      <c r="F294" s="832" t="s">
        <v>3668</v>
      </c>
      <c r="G294" s="832" t="s">
        <v>3669</v>
      </c>
      <c r="H294" s="849"/>
      <c r="I294" s="849"/>
      <c r="J294" s="832"/>
      <c r="K294" s="832"/>
      <c r="L294" s="849"/>
      <c r="M294" s="849"/>
      <c r="N294" s="832"/>
      <c r="O294" s="832"/>
      <c r="P294" s="849">
        <v>2</v>
      </c>
      <c r="Q294" s="849">
        <v>2093.46</v>
      </c>
      <c r="R294" s="837"/>
      <c r="S294" s="850">
        <v>1046.73</v>
      </c>
    </row>
    <row r="295" spans="1:19" ht="14.4" customHeight="1" x14ac:dyDescent="0.3">
      <c r="A295" s="831" t="s">
        <v>3622</v>
      </c>
      <c r="B295" s="832" t="s">
        <v>3623</v>
      </c>
      <c r="C295" s="832" t="s">
        <v>605</v>
      </c>
      <c r="D295" s="832" t="s">
        <v>1274</v>
      </c>
      <c r="E295" s="832" t="s">
        <v>3602</v>
      </c>
      <c r="F295" s="832" t="s">
        <v>3670</v>
      </c>
      <c r="G295" s="832" t="s">
        <v>3671</v>
      </c>
      <c r="H295" s="849"/>
      <c r="I295" s="849"/>
      <c r="J295" s="832"/>
      <c r="K295" s="832"/>
      <c r="L295" s="849">
        <v>1</v>
      </c>
      <c r="M295" s="849">
        <v>724.42</v>
      </c>
      <c r="N295" s="832">
        <v>1</v>
      </c>
      <c r="O295" s="832">
        <v>724.42</v>
      </c>
      <c r="P295" s="849"/>
      <c r="Q295" s="849"/>
      <c r="R295" s="837"/>
      <c r="S295" s="850"/>
    </row>
    <row r="296" spans="1:19" ht="14.4" customHeight="1" x14ac:dyDescent="0.3">
      <c r="A296" s="831" t="s">
        <v>3622</v>
      </c>
      <c r="B296" s="832" t="s">
        <v>3623</v>
      </c>
      <c r="C296" s="832" t="s">
        <v>605</v>
      </c>
      <c r="D296" s="832" t="s">
        <v>1274</v>
      </c>
      <c r="E296" s="832" t="s">
        <v>3602</v>
      </c>
      <c r="F296" s="832" t="s">
        <v>3672</v>
      </c>
      <c r="G296" s="832" t="s">
        <v>3673</v>
      </c>
      <c r="H296" s="849"/>
      <c r="I296" s="849"/>
      <c r="J296" s="832"/>
      <c r="K296" s="832"/>
      <c r="L296" s="849">
        <v>1</v>
      </c>
      <c r="M296" s="849">
        <v>239.4</v>
      </c>
      <c r="N296" s="832">
        <v>1</v>
      </c>
      <c r="O296" s="832">
        <v>239.4</v>
      </c>
      <c r="P296" s="849">
        <v>2</v>
      </c>
      <c r="Q296" s="849">
        <v>478.8</v>
      </c>
      <c r="R296" s="837">
        <v>2</v>
      </c>
      <c r="S296" s="850">
        <v>239.4</v>
      </c>
    </row>
    <row r="297" spans="1:19" ht="14.4" customHeight="1" x14ac:dyDescent="0.3">
      <c r="A297" s="831" t="s">
        <v>3622</v>
      </c>
      <c r="B297" s="832" t="s">
        <v>3623</v>
      </c>
      <c r="C297" s="832" t="s">
        <v>605</v>
      </c>
      <c r="D297" s="832" t="s">
        <v>1274</v>
      </c>
      <c r="E297" s="832" t="s">
        <v>3602</v>
      </c>
      <c r="F297" s="832" t="s">
        <v>3674</v>
      </c>
      <c r="G297" s="832" t="s">
        <v>3675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901.64</v>
      </c>
      <c r="R297" s="837"/>
      <c r="S297" s="850">
        <v>901.64</v>
      </c>
    </row>
    <row r="298" spans="1:19" ht="14.4" customHeight="1" x14ac:dyDescent="0.3">
      <c r="A298" s="831" t="s">
        <v>3622</v>
      </c>
      <c r="B298" s="832" t="s">
        <v>3623</v>
      </c>
      <c r="C298" s="832" t="s">
        <v>605</v>
      </c>
      <c r="D298" s="832" t="s">
        <v>1274</v>
      </c>
      <c r="E298" s="832" t="s">
        <v>3602</v>
      </c>
      <c r="F298" s="832" t="s">
        <v>3676</v>
      </c>
      <c r="G298" s="832" t="s">
        <v>3677</v>
      </c>
      <c r="H298" s="849"/>
      <c r="I298" s="849"/>
      <c r="J298" s="832"/>
      <c r="K298" s="832"/>
      <c r="L298" s="849">
        <v>3</v>
      </c>
      <c r="M298" s="849">
        <v>1226.22</v>
      </c>
      <c r="N298" s="832">
        <v>1</v>
      </c>
      <c r="O298" s="832">
        <v>408.74</v>
      </c>
      <c r="P298" s="849">
        <v>2</v>
      </c>
      <c r="Q298" s="849">
        <v>817.48</v>
      </c>
      <c r="R298" s="837">
        <v>0.66666666666666663</v>
      </c>
      <c r="S298" s="850">
        <v>408.74</v>
      </c>
    </row>
    <row r="299" spans="1:19" ht="14.4" customHeight="1" x14ac:dyDescent="0.3">
      <c r="A299" s="831" t="s">
        <v>3622</v>
      </c>
      <c r="B299" s="832" t="s">
        <v>3623</v>
      </c>
      <c r="C299" s="832" t="s">
        <v>605</v>
      </c>
      <c r="D299" s="832" t="s">
        <v>1274</v>
      </c>
      <c r="E299" s="832" t="s">
        <v>3602</v>
      </c>
      <c r="F299" s="832" t="s">
        <v>3682</v>
      </c>
      <c r="G299" s="832" t="s">
        <v>3683</v>
      </c>
      <c r="H299" s="849"/>
      <c r="I299" s="849"/>
      <c r="J299" s="832"/>
      <c r="K299" s="832"/>
      <c r="L299" s="849">
        <v>1</v>
      </c>
      <c r="M299" s="849">
        <v>1665</v>
      </c>
      <c r="N299" s="832">
        <v>1</v>
      </c>
      <c r="O299" s="832">
        <v>1665</v>
      </c>
      <c r="P299" s="849"/>
      <c r="Q299" s="849"/>
      <c r="R299" s="837"/>
      <c r="S299" s="850"/>
    </row>
    <row r="300" spans="1:19" ht="14.4" customHeight="1" x14ac:dyDescent="0.3">
      <c r="A300" s="831" t="s">
        <v>3622</v>
      </c>
      <c r="B300" s="832" t="s">
        <v>3623</v>
      </c>
      <c r="C300" s="832" t="s">
        <v>605</v>
      </c>
      <c r="D300" s="832" t="s">
        <v>1274</v>
      </c>
      <c r="E300" s="832" t="s">
        <v>3602</v>
      </c>
      <c r="F300" s="832" t="s">
        <v>3603</v>
      </c>
      <c r="G300" s="832" t="s">
        <v>3604</v>
      </c>
      <c r="H300" s="849"/>
      <c r="I300" s="849"/>
      <c r="J300" s="832"/>
      <c r="K300" s="832"/>
      <c r="L300" s="849">
        <v>1</v>
      </c>
      <c r="M300" s="849">
        <v>2436</v>
      </c>
      <c r="N300" s="832">
        <v>1</v>
      </c>
      <c r="O300" s="832">
        <v>2436</v>
      </c>
      <c r="P300" s="849"/>
      <c r="Q300" s="849"/>
      <c r="R300" s="837"/>
      <c r="S300" s="850"/>
    </row>
    <row r="301" spans="1:19" ht="14.4" customHeight="1" x14ac:dyDescent="0.3">
      <c r="A301" s="831" t="s">
        <v>3622</v>
      </c>
      <c r="B301" s="832" t="s">
        <v>3623</v>
      </c>
      <c r="C301" s="832" t="s">
        <v>605</v>
      </c>
      <c r="D301" s="832" t="s">
        <v>1274</v>
      </c>
      <c r="E301" s="832" t="s">
        <v>3602</v>
      </c>
      <c r="F301" s="832" t="s">
        <v>3684</v>
      </c>
      <c r="G301" s="832" t="s">
        <v>3685</v>
      </c>
      <c r="H301" s="849"/>
      <c r="I301" s="849"/>
      <c r="J301" s="832"/>
      <c r="K301" s="832"/>
      <c r="L301" s="849"/>
      <c r="M301" s="849"/>
      <c r="N301" s="832"/>
      <c r="O301" s="832"/>
      <c r="P301" s="849">
        <v>2</v>
      </c>
      <c r="Q301" s="849">
        <v>1480</v>
      </c>
      <c r="R301" s="837"/>
      <c r="S301" s="850">
        <v>740</v>
      </c>
    </row>
    <row r="302" spans="1:19" ht="14.4" customHeight="1" x14ac:dyDescent="0.3">
      <c r="A302" s="831" t="s">
        <v>3622</v>
      </c>
      <c r="B302" s="832" t="s">
        <v>3623</v>
      </c>
      <c r="C302" s="832" t="s">
        <v>605</v>
      </c>
      <c r="D302" s="832" t="s">
        <v>1274</v>
      </c>
      <c r="E302" s="832" t="s">
        <v>3602</v>
      </c>
      <c r="F302" s="832" t="s">
        <v>3688</v>
      </c>
      <c r="G302" s="832" t="s">
        <v>3689</v>
      </c>
      <c r="H302" s="849"/>
      <c r="I302" s="849"/>
      <c r="J302" s="832"/>
      <c r="K302" s="832"/>
      <c r="L302" s="849">
        <v>3</v>
      </c>
      <c r="M302" s="849">
        <v>4189.5</v>
      </c>
      <c r="N302" s="832">
        <v>1</v>
      </c>
      <c r="O302" s="832">
        <v>1396.5</v>
      </c>
      <c r="P302" s="849"/>
      <c r="Q302" s="849"/>
      <c r="R302" s="837"/>
      <c r="S302" s="850"/>
    </row>
    <row r="303" spans="1:19" ht="14.4" customHeight="1" x14ac:dyDescent="0.3">
      <c r="A303" s="831" t="s">
        <v>3622</v>
      </c>
      <c r="B303" s="832" t="s">
        <v>3623</v>
      </c>
      <c r="C303" s="832" t="s">
        <v>605</v>
      </c>
      <c r="D303" s="832" t="s">
        <v>1274</v>
      </c>
      <c r="E303" s="832" t="s">
        <v>3602</v>
      </c>
      <c r="F303" s="832" t="s">
        <v>3700</v>
      </c>
      <c r="G303" s="832" t="s">
        <v>3701</v>
      </c>
      <c r="H303" s="849"/>
      <c r="I303" s="849"/>
      <c r="J303" s="832"/>
      <c r="K303" s="832"/>
      <c r="L303" s="849">
        <v>1</v>
      </c>
      <c r="M303" s="849">
        <v>2631.6</v>
      </c>
      <c r="N303" s="832">
        <v>1</v>
      </c>
      <c r="O303" s="832">
        <v>2631.6</v>
      </c>
      <c r="P303" s="849"/>
      <c r="Q303" s="849"/>
      <c r="R303" s="837"/>
      <c r="S303" s="850"/>
    </row>
    <row r="304" spans="1:19" ht="14.4" customHeight="1" x14ac:dyDescent="0.3">
      <c r="A304" s="831" t="s">
        <v>3622</v>
      </c>
      <c r="B304" s="832" t="s">
        <v>3623</v>
      </c>
      <c r="C304" s="832" t="s">
        <v>605</v>
      </c>
      <c r="D304" s="832" t="s">
        <v>1274</v>
      </c>
      <c r="E304" s="832" t="s">
        <v>3602</v>
      </c>
      <c r="F304" s="832" t="s">
        <v>3706</v>
      </c>
      <c r="G304" s="832" t="s">
        <v>3707</v>
      </c>
      <c r="H304" s="849"/>
      <c r="I304" s="849"/>
      <c r="J304" s="832"/>
      <c r="K304" s="832"/>
      <c r="L304" s="849">
        <v>1</v>
      </c>
      <c r="M304" s="849">
        <v>1075.98</v>
      </c>
      <c r="N304" s="832">
        <v>1</v>
      </c>
      <c r="O304" s="832">
        <v>1075.98</v>
      </c>
      <c r="P304" s="849"/>
      <c r="Q304" s="849"/>
      <c r="R304" s="837"/>
      <c r="S304" s="850"/>
    </row>
    <row r="305" spans="1:19" ht="14.4" customHeight="1" x14ac:dyDescent="0.3">
      <c r="A305" s="831" t="s">
        <v>3622</v>
      </c>
      <c r="B305" s="832" t="s">
        <v>3623</v>
      </c>
      <c r="C305" s="832" t="s">
        <v>605</v>
      </c>
      <c r="D305" s="832" t="s">
        <v>1274</v>
      </c>
      <c r="E305" s="832" t="s">
        <v>3602</v>
      </c>
      <c r="F305" s="832" t="s">
        <v>3708</v>
      </c>
      <c r="G305" s="832" t="s">
        <v>3709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2302.6999999999998</v>
      </c>
      <c r="R305" s="837"/>
      <c r="S305" s="850">
        <v>2302.6999999999998</v>
      </c>
    </row>
    <row r="306" spans="1:19" ht="14.4" customHeight="1" x14ac:dyDescent="0.3">
      <c r="A306" s="831" t="s">
        <v>3622</v>
      </c>
      <c r="B306" s="832" t="s">
        <v>3623</v>
      </c>
      <c r="C306" s="832" t="s">
        <v>605</v>
      </c>
      <c r="D306" s="832" t="s">
        <v>1274</v>
      </c>
      <c r="E306" s="832" t="s">
        <v>3602</v>
      </c>
      <c r="F306" s="832" t="s">
        <v>3710</v>
      </c>
      <c r="G306" s="832" t="s">
        <v>3711</v>
      </c>
      <c r="H306" s="849"/>
      <c r="I306" s="849"/>
      <c r="J306" s="832"/>
      <c r="K306" s="832"/>
      <c r="L306" s="849">
        <v>1</v>
      </c>
      <c r="M306" s="849">
        <v>1001.13</v>
      </c>
      <c r="N306" s="832">
        <v>1</v>
      </c>
      <c r="O306" s="832">
        <v>1001.13</v>
      </c>
      <c r="P306" s="849">
        <v>1</v>
      </c>
      <c r="Q306" s="849">
        <v>1001.13</v>
      </c>
      <c r="R306" s="837">
        <v>1</v>
      </c>
      <c r="S306" s="850">
        <v>1001.13</v>
      </c>
    </row>
    <row r="307" spans="1:19" ht="14.4" customHeight="1" x14ac:dyDescent="0.3">
      <c r="A307" s="831" t="s">
        <v>3622</v>
      </c>
      <c r="B307" s="832" t="s">
        <v>3623</v>
      </c>
      <c r="C307" s="832" t="s">
        <v>605</v>
      </c>
      <c r="D307" s="832" t="s">
        <v>1274</v>
      </c>
      <c r="E307" s="832" t="s">
        <v>3602</v>
      </c>
      <c r="F307" s="832" t="s">
        <v>3714</v>
      </c>
      <c r="G307" s="832" t="s">
        <v>3715</v>
      </c>
      <c r="H307" s="849"/>
      <c r="I307" s="849"/>
      <c r="J307" s="832"/>
      <c r="K307" s="832"/>
      <c r="L307" s="849"/>
      <c r="M307" s="849"/>
      <c r="N307" s="832"/>
      <c r="O307" s="832"/>
      <c r="P307" s="849">
        <v>2</v>
      </c>
      <c r="Q307" s="849">
        <v>1284</v>
      </c>
      <c r="R307" s="837"/>
      <c r="S307" s="850">
        <v>642</v>
      </c>
    </row>
    <row r="308" spans="1:19" ht="14.4" customHeight="1" x14ac:dyDescent="0.3">
      <c r="A308" s="831" t="s">
        <v>3622</v>
      </c>
      <c r="B308" s="832" t="s">
        <v>3623</v>
      </c>
      <c r="C308" s="832" t="s">
        <v>605</v>
      </c>
      <c r="D308" s="832" t="s">
        <v>1274</v>
      </c>
      <c r="E308" s="832" t="s">
        <v>3605</v>
      </c>
      <c r="F308" s="832" t="s">
        <v>3720</v>
      </c>
      <c r="G308" s="832" t="s">
        <v>3721</v>
      </c>
      <c r="H308" s="849">
        <v>7</v>
      </c>
      <c r="I308" s="849">
        <v>1435</v>
      </c>
      <c r="J308" s="832">
        <v>0.69660194174757284</v>
      </c>
      <c r="K308" s="832">
        <v>205</v>
      </c>
      <c r="L308" s="849">
        <v>10</v>
      </c>
      <c r="M308" s="849">
        <v>2060</v>
      </c>
      <c r="N308" s="832">
        <v>1</v>
      </c>
      <c r="O308" s="832">
        <v>206</v>
      </c>
      <c r="P308" s="849">
        <v>6</v>
      </c>
      <c r="Q308" s="849">
        <v>1242</v>
      </c>
      <c r="R308" s="837">
        <v>0.6029126213592233</v>
      </c>
      <c r="S308" s="850">
        <v>207</v>
      </c>
    </row>
    <row r="309" spans="1:19" ht="14.4" customHeight="1" x14ac:dyDescent="0.3">
      <c r="A309" s="831" t="s">
        <v>3622</v>
      </c>
      <c r="B309" s="832" t="s">
        <v>3623</v>
      </c>
      <c r="C309" s="832" t="s">
        <v>605</v>
      </c>
      <c r="D309" s="832" t="s">
        <v>1274</v>
      </c>
      <c r="E309" s="832" t="s">
        <v>3605</v>
      </c>
      <c r="F309" s="832" t="s">
        <v>3722</v>
      </c>
      <c r="G309" s="832" t="s">
        <v>3723</v>
      </c>
      <c r="H309" s="849">
        <v>12</v>
      </c>
      <c r="I309" s="849">
        <v>936</v>
      </c>
      <c r="J309" s="832">
        <v>0.8571428571428571</v>
      </c>
      <c r="K309" s="832">
        <v>78</v>
      </c>
      <c r="L309" s="849">
        <v>14</v>
      </c>
      <c r="M309" s="849">
        <v>1092</v>
      </c>
      <c r="N309" s="832">
        <v>1</v>
      </c>
      <c r="O309" s="832">
        <v>78</v>
      </c>
      <c r="P309" s="849">
        <v>6</v>
      </c>
      <c r="Q309" s="849">
        <v>474</v>
      </c>
      <c r="R309" s="837">
        <v>0.43406593406593408</v>
      </c>
      <c r="S309" s="850">
        <v>79</v>
      </c>
    </row>
    <row r="310" spans="1:19" ht="14.4" customHeight="1" x14ac:dyDescent="0.3">
      <c r="A310" s="831" t="s">
        <v>3622</v>
      </c>
      <c r="B310" s="832" t="s">
        <v>3623</v>
      </c>
      <c r="C310" s="832" t="s">
        <v>605</v>
      </c>
      <c r="D310" s="832" t="s">
        <v>1274</v>
      </c>
      <c r="E310" s="832" t="s">
        <v>3605</v>
      </c>
      <c r="F310" s="832" t="s">
        <v>3730</v>
      </c>
      <c r="G310" s="832" t="s">
        <v>3731</v>
      </c>
      <c r="H310" s="849">
        <v>237</v>
      </c>
      <c r="I310" s="849">
        <v>8769</v>
      </c>
      <c r="J310" s="832">
        <v>1.5490196078431373</v>
      </c>
      <c r="K310" s="832">
        <v>37</v>
      </c>
      <c r="L310" s="849">
        <v>153</v>
      </c>
      <c r="M310" s="849">
        <v>5661</v>
      </c>
      <c r="N310" s="832">
        <v>1</v>
      </c>
      <c r="O310" s="832">
        <v>37</v>
      </c>
      <c r="P310" s="849">
        <v>96</v>
      </c>
      <c r="Q310" s="849">
        <v>3648</v>
      </c>
      <c r="R310" s="837">
        <v>0.64440911499735032</v>
      </c>
      <c r="S310" s="850">
        <v>38</v>
      </c>
    </row>
    <row r="311" spans="1:19" ht="14.4" customHeight="1" x14ac:dyDescent="0.3">
      <c r="A311" s="831" t="s">
        <v>3622</v>
      </c>
      <c r="B311" s="832" t="s">
        <v>3623</v>
      </c>
      <c r="C311" s="832" t="s">
        <v>605</v>
      </c>
      <c r="D311" s="832" t="s">
        <v>1274</v>
      </c>
      <c r="E311" s="832" t="s">
        <v>3605</v>
      </c>
      <c r="F311" s="832" t="s">
        <v>3732</v>
      </c>
      <c r="G311" s="832" t="s">
        <v>3733</v>
      </c>
      <c r="H311" s="849">
        <v>7</v>
      </c>
      <c r="I311" s="849">
        <v>70</v>
      </c>
      <c r="J311" s="832">
        <v>3.5</v>
      </c>
      <c r="K311" s="832">
        <v>10</v>
      </c>
      <c r="L311" s="849">
        <v>2</v>
      </c>
      <c r="M311" s="849">
        <v>20</v>
      </c>
      <c r="N311" s="832">
        <v>1</v>
      </c>
      <c r="O311" s="832">
        <v>10</v>
      </c>
      <c r="P311" s="849">
        <v>3</v>
      </c>
      <c r="Q311" s="849">
        <v>30</v>
      </c>
      <c r="R311" s="837">
        <v>1.5</v>
      </c>
      <c r="S311" s="850">
        <v>10</v>
      </c>
    </row>
    <row r="312" spans="1:19" ht="14.4" customHeight="1" x14ac:dyDescent="0.3">
      <c r="A312" s="831" t="s">
        <v>3622</v>
      </c>
      <c r="B312" s="832" t="s">
        <v>3623</v>
      </c>
      <c r="C312" s="832" t="s">
        <v>605</v>
      </c>
      <c r="D312" s="832" t="s">
        <v>1274</v>
      </c>
      <c r="E312" s="832" t="s">
        <v>3605</v>
      </c>
      <c r="F312" s="832" t="s">
        <v>3606</v>
      </c>
      <c r="G312" s="832" t="s">
        <v>3607</v>
      </c>
      <c r="H312" s="849">
        <v>161</v>
      </c>
      <c r="I312" s="849">
        <v>40411</v>
      </c>
      <c r="J312" s="832">
        <v>1.179125816993464</v>
      </c>
      <c r="K312" s="832">
        <v>251</v>
      </c>
      <c r="L312" s="849">
        <v>136</v>
      </c>
      <c r="M312" s="849">
        <v>34272</v>
      </c>
      <c r="N312" s="832">
        <v>1</v>
      </c>
      <c r="O312" s="832">
        <v>252</v>
      </c>
      <c r="P312" s="849">
        <v>137</v>
      </c>
      <c r="Q312" s="849">
        <v>34798</v>
      </c>
      <c r="R312" s="837">
        <v>1.0153478057889822</v>
      </c>
      <c r="S312" s="850">
        <v>254</v>
      </c>
    </row>
    <row r="313" spans="1:19" ht="14.4" customHeight="1" x14ac:dyDescent="0.3">
      <c r="A313" s="831" t="s">
        <v>3622</v>
      </c>
      <c r="B313" s="832" t="s">
        <v>3623</v>
      </c>
      <c r="C313" s="832" t="s">
        <v>605</v>
      </c>
      <c r="D313" s="832" t="s">
        <v>1274</v>
      </c>
      <c r="E313" s="832" t="s">
        <v>3605</v>
      </c>
      <c r="F313" s="832" t="s">
        <v>3738</v>
      </c>
      <c r="G313" s="832" t="s">
        <v>3739</v>
      </c>
      <c r="H313" s="849">
        <v>108</v>
      </c>
      <c r="I313" s="849">
        <v>13608</v>
      </c>
      <c r="J313" s="832">
        <v>1.082319255547602</v>
      </c>
      <c r="K313" s="832">
        <v>126</v>
      </c>
      <c r="L313" s="849">
        <v>99</v>
      </c>
      <c r="M313" s="849">
        <v>12573</v>
      </c>
      <c r="N313" s="832">
        <v>1</v>
      </c>
      <c r="O313" s="832">
        <v>127</v>
      </c>
      <c r="P313" s="849">
        <v>73</v>
      </c>
      <c r="Q313" s="849">
        <v>9198</v>
      </c>
      <c r="R313" s="837">
        <v>0.73156764495347171</v>
      </c>
      <c r="S313" s="850">
        <v>126</v>
      </c>
    </row>
    <row r="314" spans="1:19" ht="14.4" customHeight="1" x14ac:dyDescent="0.3">
      <c r="A314" s="831" t="s">
        <v>3622</v>
      </c>
      <c r="B314" s="832" t="s">
        <v>3623</v>
      </c>
      <c r="C314" s="832" t="s">
        <v>605</v>
      </c>
      <c r="D314" s="832" t="s">
        <v>1274</v>
      </c>
      <c r="E314" s="832" t="s">
        <v>3605</v>
      </c>
      <c r="F314" s="832" t="s">
        <v>3740</v>
      </c>
      <c r="G314" s="832" t="s">
        <v>3741</v>
      </c>
      <c r="H314" s="849"/>
      <c r="I314" s="849"/>
      <c r="J314" s="832"/>
      <c r="K314" s="832"/>
      <c r="L314" s="849">
        <v>1</v>
      </c>
      <c r="M314" s="849">
        <v>312</v>
      </c>
      <c r="N314" s="832">
        <v>1</v>
      </c>
      <c r="O314" s="832">
        <v>312</v>
      </c>
      <c r="P314" s="849">
        <v>2</v>
      </c>
      <c r="Q314" s="849">
        <v>628</v>
      </c>
      <c r="R314" s="837">
        <v>2.0128205128205128</v>
      </c>
      <c r="S314" s="850">
        <v>314</v>
      </c>
    </row>
    <row r="315" spans="1:19" ht="14.4" customHeight="1" x14ac:dyDescent="0.3">
      <c r="A315" s="831" t="s">
        <v>3622</v>
      </c>
      <c r="B315" s="832" t="s">
        <v>3623</v>
      </c>
      <c r="C315" s="832" t="s">
        <v>605</v>
      </c>
      <c r="D315" s="832" t="s">
        <v>1274</v>
      </c>
      <c r="E315" s="832" t="s">
        <v>3605</v>
      </c>
      <c r="F315" s="832" t="s">
        <v>3746</v>
      </c>
      <c r="G315" s="832" t="s">
        <v>3747</v>
      </c>
      <c r="H315" s="849">
        <v>6</v>
      </c>
      <c r="I315" s="849">
        <v>1998</v>
      </c>
      <c r="J315" s="832">
        <v>1.1964071856287426</v>
      </c>
      <c r="K315" s="832">
        <v>333</v>
      </c>
      <c r="L315" s="849">
        <v>5</v>
      </c>
      <c r="M315" s="849">
        <v>1670</v>
      </c>
      <c r="N315" s="832">
        <v>1</v>
      </c>
      <c r="O315" s="832">
        <v>334</v>
      </c>
      <c r="P315" s="849">
        <v>4</v>
      </c>
      <c r="Q315" s="849">
        <v>1340</v>
      </c>
      <c r="R315" s="837">
        <v>0.80239520958083832</v>
      </c>
      <c r="S315" s="850">
        <v>335</v>
      </c>
    </row>
    <row r="316" spans="1:19" ht="14.4" customHeight="1" x14ac:dyDescent="0.3">
      <c r="A316" s="831" t="s">
        <v>3622</v>
      </c>
      <c r="B316" s="832" t="s">
        <v>3623</v>
      </c>
      <c r="C316" s="832" t="s">
        <v>605</v>
      </c>
      <c r="D316" s="832" t="s">
        <v>1274</v>
      </c>
      <c r="E316" s="832" t="s">
        <v>3605</v>
      </c>
      <c r="F316" s="832" t="s">
        <v>3748</v>
      </c>
      <c r="G316" s="832" t="s">
        <v>3749</v>
      </c>
      <c r="H316" s="849">
        <v>5</v>
      </c>
      <c r="I316" s="849">
        <v>830</v>
      </c>
      <c r="J316" s="832">
        <v>1.25</v>
      </c>
      <c r="K316" s="832">
        <v>166</v>
      </c>
      <c r="L316" s="849">
        <v>4</v>
      </c>
      <c r="M316" s="849">
        <v>664</v>
      </c>
      <c r="N316" s="832">
        <v>1</v>
      </c>
      <c r="O316" s="832">
        <v>166</v>
      </c>
      <c r="P316" s="849"/>
      <c r="Q316" s="849"/>
      <c r="R316" s="837"/>
      <c r="S316" s="850"/>
    </row>
    <row r="317" spans="1:19" ht="14.4" customHeight="1" x14ac:dyDescent="0.3">
      <c r="A317" s="831" t="s">
        <v>3622</v>
      </c>
      <c r="B317" s="832" t="s">
        <v>3623</v>
      </c>
      <c r="C317" s="832" t="s">
        <v>605</v>
      </c>
      <c r="D317" s="832" t="s">
        <v>1274</v>
      </c>
      <c r="E317" s="832" t="s">
        <v>3605</v>
      </c>
      <c r="F317" s="832" t="s">
        <v>3750</v>
      </c>
      <c r="G317" s="832" t="s">
        <v>3751</v>
      </c>
      <c r="H317" s="849">
        <v>1</v>
      </c>
      <c r="I317" s="849">
        <v>351</v>
      </c>
      <c r="J317" s="832">
        <v>0.49857954545454547</v>
      </c>
      <c r="K317" s="832">
        <v>351</v>
      </c>
      <c r="L317" s="849">
        <v>2</v>
      </c>
      <c r="M317" s="849">
        <v>704</v>
      </c>
      <c r="N317" s="832">
        <v>1</v>
      </c>
      <c r="O317" s="832">
        <v>352</v>
      </c>
      <c r="P317" s="849">
        <v>2</v>
      </c>
      <c r="Q317" s="849">
        <v>714</v>
      </c>
      <c r="R317" s="837">
        <v>1.0142045454545454</v>
      </c>
      <c r="S317" s="850">
        <v>357</v>
      </c>
    </row>
    <row r="318" spans="1:19" ht="14.4" customHeight="1" x14ac:dyDescent="0.3">
      <c r="A318" s="831" t="s">
        <v>3622</v>
      </c>
      <c r="B318" s="832" t="s">
        <v>3623</v>
      </c>
      <c r="C318" s="832" t="s">
        <v>605</v>
      </c>
      <c r="D318" s="832" t="s">
        <v>1274</v>
      </c>
      <c r="E318" s="832" t="s">
        <v>3605</v>
      </c>
      <c r="F318" s="832" t="s">
        <v>3762</v>
      </c>
      <c r="G318" s="832" t="s">
        <v>3763</v>
      </c>
      <c r="H318" s="849"/>
      <c r="I318" s="849"/>
      <c r="J318" s="832"/>
      <c r="K318" s="832"/>
      <c r="L318" s="849"/>
      <c r="M318" s="849"/>
      <c r="N318" s="832"/>
      <c r="O318" s="832"/>
      <c r="P318" s="849">
        <v>3</v>
      </c>
      <c r="Q318" s="849">
        <v>3561</v>
      </c>
      <c r="R318" s="837"/>
      <c r="S318" s="850">
        <v>1187</v>
      </c>
    </row>
    <row r="319" spans="1:19" ht="14.4" customHeight="1" x14ac:dyDescent="0.3">
      <c r="A319" s="831" t="s">
        <v>3622</v>
      </c>
      <c r="B319" s="832" t="s">
        <v>3623</v>
      </c>
      <c r="C319" s="832" t="s">
        <v>605</v>
      </c>
      <c r="D319" s="832" t="s">
        <v>1274</v>
      </c>
      <c r="E319" s="832" t="s">
        <v>3605</v>
      </c>
      <c r="F319" s="832" t="s">
        <v>3764</v>
      </c>
      <c r="G319" s="832" t="s">
        <v>3765</v>
      </c>
      <c r="H319" s="849"/>
      <c r="I319" s="849"/>
      <c r="J319" s="832"/>
      <c r="K319" s="832"/>
      <c r="L319" s="849">
        <v>1</v>
      </c>
      <c r="M319" s="849">
        <v>710</v>
      </c>
      <c r="N319" s="832">
        <v>1</v>
      </c>
      <c r="O319" s="832">
        <v>710</v>
      </c>
      <c r="P319" s="849"/>
      <c r="Q319" s="849"/>
      <c r="R319" s="837"/>
      <c r="S319" s="850"/>
    </row>
    <row r="320" spans="1:19" ht="14.4" customHeight="1" x14ac:dyDescent="0.3">
      <c r="A320" s="831" t="s">
        <v>3622</v>
      </c>
      <c r="B320" s="832" t="s">
        <v>3623</v>
      </c>
      <c r="C320" s="832" t="s">
        <v>605</v>
      </c>
      <c r="D320" s="832" t="s">
        <v>1274</v>
      </c>
      <c r="E320" s="832" t="s">
        <v>3605</v>
      </c>
      <c r="F320" s="832" t="s">
        <v>3610</v>
      </c>
      <c r="G320" s="832" t="s">
        <v>3611</v>
      </c>
      <c r="H320" s="849">
        <v>271</v>
      </c>
      <c r="I320" s="849">
        <v>9033.32</v>
      </c>
      <c r="J320" s="832">
        <v>1.0383138371423415</v>
      </c>
      <c r="K320" s="832">
        <v>33.333284132841328</v>
      </c>
      <c r="L320" s="849">
        <v>261</v>
      </c>
      <c r="M320" s="849">
        <v>8699.99</v>
      </c>
      <c r="N320" s="832">
        <v>1</v>
      </c>
      <c r="O320" s="832">
        <v>33.333295019157084</v>
      </c>
      <c r="P320" s="849">
        <v>231</v>
      </c>
      <c r="Q320" s="849">
        <v>7700</v>
      </c>
      <c r="R320" s="837">
        <v>0.88505848857297542</v>
      </c>
      <c r="S320" s="850">
        <v>33.333333333333336</v>
      </c>
    </row>
    <row r="321" spans="1:19" ht="14.4" customHeight="1" x14ac:dyDescent="0.3">
      <c r="A321" s="831" t="s">
        <v>3622</v>
      </c>
      <c r="B321" s="832" t="s">
        <v>3623</v>
      </c>
      <c r="C321" s="832" t="s">
        <v>605</v>
      </c>
      <c r="D321" s="832" t="s">
        <v>1274</v>
      </c>
      <c r="E321" s="832" t="s">
        <v>3605</v>
      </c>
      <c r="F321" s="832" t="s">
        <v>3766</v>
      </c>
      <c r="G321" s="832" t="s">
        <v>3767</v>
      </c>
      <c r="H321" s="849">
        <v>137</v>
      </c>
      <c r="I321" s="849">
        <v>42196</v>
      </c>
      <c r="J321" s="832">
        <v>1.2454545454545454</v>
      </c>
      <c r="K321" s="832">
        <v>308</v>
      </c>
      <c r="L321" s="849">
        <v>110</v>
      </c>
      <c r="M321" s="849">
        <v>33880</v>
      </c>
      <c r="N321" s="832">
        <v>1</v>
      </c>
      <c r="O321" s="832">
        <v>308</v>
      </c>
      <c r="P321" s="849">
        <v>99</v>
      </c>
      <c r="Q321" s="849">
        <v>30789</v>
      </c>
      <c r="R321" s="837">
        <v>0.90876623376623378</v>
      </c>
      <c r="S321" s="850">
        <v>311</v>
      </c>
    </row>
    <row r="322" spans="1:19" ht="14.4" customHeight="1" x14ac:dyDescent="0.3">
      <c r="A322" s="831" t="s">
        <v>3622</v>
      </c>
      <c r="B322" s="832" t="s">
        <v>3623</v>
      </c>
      <c r="C322" s="832" t="s">
        <v>605</v>
      </c>
      <c r="D322" s="832" t="s">
        <v>1274</v>
      </c>
      <c r="E322" s="832" t="s">
        <v>3605</v>
      </c>
      <c r="F322" s="832" t="s">
        <v>3768</v>
      </c>
      <c r="G322" s="832" t="s">
        <v>3769</v>
      </c>
      <c r="H322" s="849"/>
      <c r="I322" s="849"/>
      <c r="J322" s="832"/>
      <c r="K322" s="832"/>
      <c r="L322" s="849">
        <v>2</v>
      </c>
      <c r="M322" s="849">
        <v>522</v>
      </c>
      <c r="N322" s="832">
        <v>1</v>
      </c>
      <c r="O322" s="832">
        <v>261</v>
      </c>
      <c r="P322" s="849">
        <v>3</v>
      </c>
      <c r="Q322" s="849">
        <v>789</v>
      </c>
      <c r="R322" s="837">
        <v>1.5114942528735633</v>
      </c>
      <c r="S322" s="850">
        <v>263</v>
      </c>
    </row>
    <row r="323" spans="1:19" ht="14.4" customHeight="1" x14ac:dyDescent="0.3">
      <c r="A323" s="831" t="s">
        <v>3622</v>
      </c>
      <c r="B323" s="832" t="s">
        <v>3623</v>
      </c>
      <c r="C323" s="832" t="s">
        <v>605</v>
      </c>
      <c r="D323" s="832" t="s">
        <v>1274</v>
      </c>
      <c r="E323" s="832" t="s">
        <v>3605</v>
      </c>
      <c r="F323" s="832" t="s">
        <v>3770</v>
      </c>
      <c r="G323" s="832" t="s">
        <v>3771</v>
      </c>
      <c r="H323" s="849"/>
      <c r="I323" s="849"/>
      <c r="J323" s="832"/>
      <c r="K323" s="832"/>
      <c r="L323" s="849">
        <v>3</v>
      </c>
      <c r="M323" s="849">
        <v>111</v>
      </c>
      <c r="N323" s="832">
        <v>1</v>
      </c>
      <c r="O323" s="832">
        <v>37</v>
      </c>
      <c r="P323" s="849"/>
      <c r="Q323" s="849"/>
      <c r="R323" s="837"/>
      <c r="S323" s="850"/>
    </row>
    <row r="324" spans="1:19" ht="14.4" customHeight="1" x14ac:dyDescent="0.3">
      <c r="A324" s="831" t="s">
        <v>3622</v>
      </c>
      <c r="B324" s="832" t="s">
        <v>3623</v>
      </c>
      <c r="C324" s="832" t="s">
        <v>605</v>
      </c>
      <c r="D324" s="832" t="s">
        <v>1274</v>
      </c>
      <c r="E324" s="832" t="s">
        <v>3605</v>
      </c>
      <c r="F324" s="832" t="s">
        <v>3774</v>
      </c>
      <c r="G324" s="832" t="s">
        <v>3775</v>
      </c>
      <c r="H324" s="849">
        <v>27</v>
      </c>
      <c r="I324" s="849">
        <v>4158</v>
      </c>
      <c r="J324" s="832">
        <v>0.89419354838709675</v>
      </c>
      <c r="K324" s="832">
        <v>154</v>
      </c>
      <c r="L324" s="849">
        <v>30</v>
      </c>
      <c r="M324" s="849">
        <v>4650</v>
      </c>
      <c r="N324" s="832">
        <v>1</v>
      </c>
      <c r="O324" s="832">
        <v>155</v>
      </c>
      <c r="P324" s="849">
        <v>19</v>
      </c>
      <c r="Q324" s="849">
        <v>2964</v>
      </c>
      <c r="R324" s="837">
        <v>0.63741935483870971</v>
      </c>
      <c r="S324" s="850">
        <v>156</v>
      </c>
    </row>
    <row r="325" spans="1:19" ht="14.4" customHeight="1" x14ac:dyDescent="0.3">
      <c r="A325" s="831" t="s">
        <v>3622</v>
      </c>
      <c r="B325" s="832" t="s">
        <v>3623</v>
      </c>
      <c r="C325" s="832" t="s">
        <v>605</v>
      </c>
      <c r="D325" s="832" t="s">
        <v>1274</v>
      </c>
      <c r="E325" s="832" t="s">
        <v>3605</v>
      </c>
      <c r="F325" s="832" t="s">
        <v>3776</v>
      </c>
      <c r="G325" s="832" t="s">
        <v>3777</v>
      </c>
      <c r="H325" s="849"/>
      <c r="I325" s="849"/>
      <c r="J325" s="832"/>
      <c r="K325" s="832"/>
      <c r="L325" s="849"/>
      <c r="M325" s="849"/>
      <c r="N325" s="832"/>
      <c r="O325" s="832"/>
      <c r="P325" s="849">
        <v>3</v>
      </c>
      <c r="Q325" s="849">
        <v>99</v>
      </c>
      <c r="R325" s="837"/>
      <c r="S325" s="850">
        <v>33</v>
      </c>
    </row>
    <row r="326" spans="1:19" ht="14.4" customHeight="1" x14ac:dyDescent="0.3">
      <c r="A326" s="831" t="s">
        <v>3622</v>
      </c>
      <c r="B326" s="832" t="s">
        <v>3623</v>
      </c>
      <c r="C326" s="832" t="s">
        <v>605</v>
      </c>
      <c r="D326" s="832" t="s">
        <v>1274</v>
      </c>
      <c r="E326" s="832" t="s">
        <v>3605</v>
      </c>
      <c r="F326" s="832" t="s">
        <v>3612</v>
      </c>
      <c r="G326" s="832" t="s">
        <v>3613</v>
      </c>
      <c r="H326" s="849">
        <v>1</v>
      </c>
      <c r="I326" s="849">
        <v>868</v>
      </c>
      <c r="J326" s="832"/>
      <c r="K326" s="832">
        <v>868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3622</v>
      </c>
      <c r="B327" s="832" t="s">
        <v>3623</v>
      </c>
      <c r="C327" s="832" t="s">
        <v>605</v>
      </c>
      <c r="D327" s="832" t="s">
        <v>1274</v>
      </c>
      <c r="E327" s="832" t="s">
        <v>3605</v>
      </c>
      <c r="F327" s="832" t="s">
        <v>3614</v>
      </c>
      <c r="G327" s="832" t="s">
        <v>3615</v>
      </c>
      <c r="H327" s="849">
        <v>1</v>
      </c>
      <c r="I327" s="849">
        <v>592</v>
      </c>
      <c r="J327" s="832">
        <v>0.33277121978639684</v>
      </c>
      <c r="K327" s="832">
        <v>592</v>
      </c>
      <c r="L327" s="849">
        <v>3</v>
      </c>
      <c r="M327" s="849">
        <v>1779</v>
      </c>
      <c r="N327" s="832">
        <v>1</v>
      </c>
      <c r="O327" s="832">
        <v>593</v>
      </c>
      <c r="P327" s="849">
        <v>2</v>
      </c>
      <c r="Q327" s="849">
        <v>1190</v>
      </c>
      <c r="R327" s="837">
        <v>0.66891512085441263</v>
      </c>
      <c r="S327" s="850">
        <v>595</v>
      </c>
    </row>
    <row r="328" spans="1:19" ht="14.4" customHeight="1" x14ac:dyDescent="0.3">
      <c r="A328" s="831" t="s">
        <v>3622</v>
      </c>
      <c r="B328" s="832" t="s">
        <v>3623</v>
      </c>
      <c r="C328" s="832" t="s">
        <v>605</v>
      </c>
      <c r="D328" s="832" t="s">
        <v>1274</v>
      </c>
      <c r="E328" s="832" t="s">
        <v>3605</v>
      </c>
      <c r="F328" s="832" t="s">
        <v>3616</v>
      </c>
      <c r="G328" s="832" t="s">
        <v>3617</v>
      </c>
      <c r="H328" s="849"/>
      <c r="I328" s="849"/>
      <c r="J328" s="832"/>
      <c r="K328" s="832"/>
      <c r="L328" s="849">
        <v>5</v>
      </c>
      <c r="M328" s="849">
        <v>3840</v>
      </c>
      <c r="N328" s="832">
        <v>1</v>
      </c>
      <c r="O328" s="832">
        <v>768</v>
      </c>
      <c r="P328" s="849">
        <v>3</v>
      </c>
      <c r="Q328" s="849">
        <v>2310</v>
      </c>
      <c r="R328" s="837">
        <v>0.6015625</v>
      </c>
      <c r="S328" s="850">
        <v>770</v>
      </c>
    </row>
    <row r="329" spans="1:19" ht="14.4" customHeight="1" x14ac:dyDescent="0.3">
      <c r="A329" s="831" t="s">
        <v>3622</v>
      </c>
      <c r="B329" s="832" t="s">
        <v>3623</v>
      </c>
      <c r="C329" s="832" t="s">
        <v>605</v>
      </c>
      <c r="D329" s="832" t="s">
        <v>1274</v>
      </c>
      <c r="E329" s="832" t="s">
        <v>3605</v>
      </c>
      <c r="F329" s="832" t="s">
        <v>3786</v>
      </c>
      <c r="G329" s="832" t="s">
        <v>3787</v>
      </c>
      <c r="H329" s="849">
        <v>3</v>
      </c>
      <c r="I329" s="849">
        <v>13206</v>
      </c>
      <c r="J329" s="832">
        <v>1.4979582577132486</v>
      </c>
      <c r="K329" s="832">
        <v>4402</v>
      </c>
      <c r="L329" s="849">
        <v>2</v>
      </c>
      <c r="M329" s="849">
        <v>8816</v>
      </c>
      <c r="N329" s="832">
        <v>1</v>
      </c>
      <c r="O329" s="832">
        <v>4408</v>
      </c>
      <c r="P329" s="849">
        <v>3</v>
      </c>
      <c r="Q329" s="849">
        <v>13287</v>
      </c>
      <c r="R329" s="837">
        <v>1.5071460980036298</v>
      </c>
      <c r="S329" s="850">
        <v>4429</v>
      </c>
    </row>
    <row r="330" spans="1:19" ht="14.4" customHeight="1" x14ac:dyDescent="0.3">
      <c r="A330" s="831" t="s">
        <v>3622</v>
      </c>
      <c r="B330" s="832" t="s">
        <v>3623</v>
      </c>
      <c r="C330" s="832" t="s">
        <v>605</v>
      </c>
      <c r="D330" s="832" t="s">
        <v>1274</v>
      </c>
      <c r="E330" s="832" t="s">
        <v>3605</v>
      </c>
      <c r="F330" s="832" t="s">
        <v>3790</v>
      </c>
      <c r="G330" s="832" t="s">
        <v>3791</v>
      </c>
      <c r="H330" s="849">
        <v>5</v>
      </c>
      <c r="I330" s="849">
        <v>580</v>
      </c>
      <c r="J330" s="832">
        <v>1</v>
      </c>
      <c r="K330" s="832">
        <v>116</v>
      </c>
      <c r="L330" s="849">
        <v>5</v>
      </c>
      <c r="M330" s="849">
        <v>580</v>
      </c>
      <c r="N330" s="832">
        <v>1</v>
      </c>
      <c r="O330" s="832">
        <v>116</v>
      </c>
      <c r="P330" s="849">
        <v>10</v>
      </c>
      <c r="Q330" s="849">
        <v>1160</v>
      </c>
      <c r="R330" s="837">
        <v>2</v>
      </c>
      <c r="S330" s="850">
        <v>116</v>
      </c>
    </row>
    <row r="331" spans="1:19" ht="14.4" customHeight="1" x14ac:dyDescent="0.3">
      <c r="A331" s="831" t="s">
        <v>3622</v>
      </c>
      <c r="B331" s="832" t="s">
        <v>3623</v>
      </c>
      <c r="C331" s="832" t="s">
        <v>605</v>
      </c>
      <c r="D331" s="832" t="s">
        <v>1274</v>
      </c>
      <c r="E331" s="832" t="s">
        <v>3605</v>
      </c>
      <c r="F331" s="832" t="s">
        <v>3796</v>
      </c>
      <c r="G331" s="832" t="s">
        <v>3797</v>
      </c>
      <c r="H331" s="849">
        <v>18</v>
      </c>
      <c r="I331" s="849">
        <v>2880</v>
      </c>
      <c r="J331" s="832">
        <v>0.99378881987577639</v>
      </c>
      <c r="K331" s="832">
        <v>160</v>
      </c>
      <c r="L331" s="849">
        <v>18</v>
      </c>
      <c r="M331" s="849">
        <v>2898</v>
      </c>
      <c r="N331" s="832">
        <v>1</v>
      </c>
      <c r="O331" s="832">
        <v>161</v>
      </c>
      <c r="P331" s="849">
        <v>10</v>
      </c>
      <c r="Q331" s="849">
        <v>1620</v>
      </c>
      <c r="R331" s="837">
        <v>0.55900621118012417</v>
      </c>
      <c r="S331" s="850">
        <v>162</v>
      </c>
    </row>
    <row r="332" spans="1:19" ht="14.4" customHeight="1" x14ac:dyDescent="0.3">
      <c r="A332" s="831" t="s">
        <v>3622</v>
      </c>
      <c r="B332" s="832" t="s">
        <v>3623</v>
      </c>
      <c r="C332" s="832" t="s">
        <v>605</v>
      </c>
      <c r="D332" s="832" t="s">
        <v>1274</v>
      </c>
      <c r="E332" s="832" t="s">
        <v>3605</v>
      </c>
      <c r="F332" s="832" t="s">
        <v>3798</v>
      </c>
      <c r="G332" s="832" t="s">
        <v>3799</v>
      </c>
      <c r="H332" s="849"/>
      <c r="I332" s="849"/>
      <c r="J332" s="832"/>
      <c r="K332" s="832"/>
      <c r="L332" s="849">
        <v>3</v>
      </c>
      <c r="M332" s="849">
        <v>1185</v>
      </c>
      <c r="N332" s="832">
        <v>1</v>
      </c>
      <c r="O332" s="832">
        <v>395</v>
      </c>
      <c r="P332" s="849">
        <v>1</v>
      </c>
      <c r="Q332" s="849">
        <v>398</v>
      </c>
      <c r="R332" s="837">
        <v>0.33586497890295358</v>
      </c>
      <c r="S332" s="850">
        <v>398</v>
      </c>
    </row>
    <row r="333" spans="1:19" ht="14.4" customHeight="1" x14ac:dyDescent="0.3">
      <c r="A333" s="831" t="s">
        <v>3622</v>
      </c>
      <c r="B333" s="832" t="s">
        <v>3623</v>
      </c>
      <c r="C333" s="832" t="s">
        <v>605</v>
      </c>
      <c r="D333" s="832" t="s">
        <v>1274</v>
      </c>
      <c r="E333" s="832" t="s">
        <v>3605</v>
      </c>
      <c r="F333" s="832" t="s">
        <v>3802</v>
      </c>
      <c r="G333" s="832" t="s">
        <v>3803</v>
      </c>
      <c r="H333" s="849"/>
      <c r="I333" s="849"/>
      <c r="J333" s="832"/>
      <c r="K333" s="832"/>
      <c r="L333" s="849"/>
      <c r="M333" s="849"/>
      <c r="N333" s="832"/>
      <c r="O333" s="832"/>
      <c r="P333" s="849">
        <v>2</v>
      </c>
      <c r="Q333" s="849">
        <v>88</v>
      </c>
      <c r="R333" s="837"/>
      <c r="S333" s="850">
        <v>44</v>
      </c>
    </row>
    <row r="334" spans="1:19" ht="14.4" customHeight="1" x14ac:dyDescent="0.3">
      <c r="A334" s="831" t="s">
        <v>3622</v>
      </c>
      <c r="B334" s="832" t="s">
        <v>3623</v>
      </c>
      <c r="C334" s="832" t="s">
        <v>605</v>
      </c>
      <c r="D334" s="832" t="s">
        <v>1274</v>
      </c>
      <c r="E334" s="832" t="s">
        <v>3605</v>
      </c>
      <c r="F334" s="832" t="s">
        <v>3808</v>
      </c>
      <c r="G334" s="832" t="s">
        <v>3809</v>
      </c>
      <c r="H334" s="849">
        <v>3</v>
      </c>
      <c r="I334" s="849">
        <v>1119</v>
      </c>
      <c r="J334" s="832">
        <v>0.11507610037021802</v>
      </c>
      <c r="K334" s="832">
        <v>373</v>
      </c>
      <c r="L334" s="849">
        <v>26</v>
      </c>
      <c r="M334" s="849">
        <v>9724</v>
      </c>
      <c r="N334" s="832">
        <v>1</v>
      </c>
      <c r="O334" s="832">
        <v>374</v>
      </c>
      <c r="P334" s="849">
        <v>22</v>
      </c>
      <c r="Q334" s="849">
        <v>8272</v>
      </c>
      <c r="R334" s="837">
        <v>0.85067873303167418</v>
      </c>
      <c r="S334" s="850">
        <v>376</v>
      </c>
    </row>
    <row r="335" spans="1:19" ht="14.4" customHeight="1" x14ac:dyDescent="0.3">
      <c r="A335" s="831" t="s">
        <v>3622</v>
      </c>
      <c r="B335" s="832" t="s">
        <v>3623</v>
      </c>
      <c r="C335" s="832" t="s">
        <v>605</v>
      </c>
      <c r="D335" s="832" t="s">
        <v>1274</v>
      </c>
      <c r="E335" s="832" t="s">
        <v>3605</v>
      </c>
      <c r="F335" s="832" t="s">
        <v>3618</v>
      </c>
      <c r="G335" s="832" t="s">
        <v>3619</v>
      </c>
      <c r="H335" s="849">
        <v>3</v>
      </c>
      <c r="I335" s="849">
        <v>4011</v>
      </c>
      <c r="J335" s="832">
        <v>2.9955190440627333</v>
      </c>
      <c r="K335" s="832">
        <v>1337</v>
      </c>
      <c r="L335" s="849">
        <v>1</v>
      </c>
      <c r="M335" s="849">
        <v>1339</v>
      </c>
      <c r="N335" s="832">
        <v>1</v>
      </c>
      <c r="O335" s="832">
        <v>1339</v>
      </c>
      <c r="P335" s="849">
        <v>4</v>
      </c>
      <c r="Q335" s="849">
        <v>5376</v>
      </c>
      <c r="R335" s="837">
        <v>4.0149365197908891</v>
      </c>
      <c r="S335" s="850">
        <v>1344</v>
      </c>
    </row>
    <row r="336" spans="1:19" ht="14.4" customHeight="1" x14ac:dyDescent="0.3">
      <c r="A336" s="831" t="s">
        <v>3622</v>
      </c>
      <c r="B336" s="832" t="s">
        <v>3623</v>
      </c>
      <c r="C336" s="832" t="s">
        <v>605</v>
      </c>
      <c r="D336" s="832" t="s">
        <v>1274</v>
      </c>
      <c r="E336" s="832" t="s">
        <v>3605</v>
      </c>
      <c r="F336" s="832" t="s">
        <v>3620</v>
      </c>
      <c r="G336" s="832" t="s">
        <v>3621</v>
      </c>
      <c r="H336" s="849">
        <v>2</v>
      </c>
      <c r="I336" s="849">
        <v>724</v>
      </c>
      <c r="J336" s="832">
        <v>1.9944903581267217</v>
      </c>
      <c r="K336" s="832">
        <v>362</v>
      </c>
      <c r="L336" s="849">
        <v>1</v>
      </c>
      <c r="M336" s="849">
        <v>363</v>
      </c>
      <c r="N336" s="832">
        <v>1</v>
      </c>
      <c r="O336" s="832">
        <v>363</v>
      </c>
      <c r="P336" s="849">
        <v>3</v>
      </c>
      <c r="Q336" s="849">
        <v>1092</v>
      </c>
      <c r="R336" s="837">
        <v>3.0082644628099175</v>
      </c>
      <c r="S336" s="850">
        <v>364</v>
      </c>
    </row>
    <row r="337" spans="1:19" ht="14.4" customHeight="1" x14ac:dyDescent="0.3">
      <c r="A337" s="831" t="s">
        <v>3622</v>
      </c>
      <c r="B337" s="832" t="s">
        <v>3623</v>
      </c>
      <c r="C337" s="832" t="s">
        <v>605</v>
      </c>
      <c r="D337" s="832" t="s">
        <v>1276</v>
      </c>
      <c r="E337" s="832" t="s">
        <v>3624</v>
      </c>
      <c r="F337" s="832" t="s">
        <v>3629</v>
      </c>
      <c r="G337" s="832" t="s">
        <v>3628</v>
      </c>
      <c r="H337" s="849">
        <v>3</v>
      </c>
      <c r="I337" s="849">
        <v>19117.62</v>
      </c>
      <c r="J337" s="832"/>
      <c r="K337" s="832">
        <v>6372.54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3622</v>
      </c>
      <c r="B338" s="832" t="s">
        <v>3623</v>
      </c>
      <c r="C338" s="832" t="s">
        <v>605</v>
      </c>
      <c r="D338" s="832" t="s">
        <v>1276</v>
      </c>
      <c r="E338" s="832" t="s">
        <v>3624</v>
      </c>
      <c r="F338" s="832" t="s">
        <v>3631</v>
      </c>
      <c r="G338" s="832" t="s">
        <v>3632</v>
      </c>
      <c r="H338" s="849">
        <v>2.6000000000000005</v>
      </c>
      <c r="I338" s="849">
        <v>151.06</v>
      </c>
      <c r="J338" s="832"/>
      <c r="K338" s="832">
        <v>58.099999999999987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3622</v>
      </c>
      <c r="B339" s="832" t="s">
        <v>3623</v>
      </c>
      <c r="C339" s="832" t="s">
        <v>605</v>
      </c>
      <c r="D339" s="832" t="s">
        <v>1276</v>
      </c>
      <c r="E339" s="832" t="s">
        <v>3624</v>
      </c>
      <c r="F339" s="832" t="s">
        <v>3633</v>
      </c>
      <c r="G339" s="832" t="s">
        <v>3634</v>
      </c>
      <c r="H339" s="849">
        <v>0.2</v>
      </c>
      <c r="I339" s="849">
        <v>77.5</v>
      </c>
      <c r="J339" s="832">
        <v>1.25</v>
      </c>
      <c r="K339" s="832">
        <v>387.5</v>
      </c>
      <c r="L339" s="849">
        <v>0.16</v>
      </c>
      <c r="M339" s="849">
        <v>62</v>
      </c>
      <c r="N339" s="832">
        <v>1</v>
      </c>
      <c r="O339" s="832">
        <v>387.5</v>
      </c>
      <c r="P339" s="849"/>
      <c r="Q339" s="849"/>
      <c r="R339" s="837"/>
      <c r="S339" s="850"/>
    </row>
    <row r="340" spans="1:19" ht="14.4" customHeight="1" x14ac:dyDescent="0.3">
      <c r="A340" s="831" t="s">
        <v>3622</v>
      </c>
      <c r="B340" s="832" t="s">
        <v>3623</v>
      </c>
      <c r="C340" s="832" t="s">
        <v>605</v>
      </c>
      <c r="D340" s="832" t="s">
        <v>1276</v>
      </c>
      <c r="E340" s="832" t="s">
        <v>3624</v>
      </c>
      <c r="F340" s="832" t="s">
        <v>3635</v>
      </c>
      <c r="G340" s="832" t="s">
        <v>626</v>
      </c>
      <c r="H340" s="849"/>
      <c r="I340" s="849"/>
      <c r="J340" s="832"/>
      <c r="K340" s="832"/>
      <c r="L340" s="849">
        <v>0.30000000000000004</v>
      </c>
      <c r="M340" s="849">
        <v>23.4</v>
      </c>
      <c r="N340" s="832">
        <v>1</v>
      </c>
      <c r="O340" s="832">
        <v>77.999999999999986</v>
      </c>
      <c r="P340" s="849">
        <v>0.4</v>
      </c>
      <c r="Q340" s="849">
        <v>18.84</v>
      </c>
      <c r="R340" s="837">
        <v>0.80512820512820515</v>
      </c>
      <c r="S340" s="850">
        <v>47.099999999999994</v>
      </c>
    </row>
    <row r="341" spans="1:19" ht="14.4" customHeight="1" x14ac:dyDescent="0.3">
      <c r="A341" s="831" t="s">
        <v>3622</v>
      </c>
      <c r="B341" s="832" t="s">
        <v>3623</v>
      </c>
      <c r="C341" s="832" t="s">
        <v>605</v>
      </c>
      <c r="D341" s="832" t="s">
        <v>1276</v>
      </c>
      <c r="E341" s="832" t="s">
        <v>3624</v>
      </c>
      <c r="F341" s="832" t="s">
        <v>3636</v>
      </c>
      <c r="G341" s="832" t="s">
        <v>3637</v>
      </c>
      <c r="H341" s="849">
        <v>0.7</v>
      </c>
      <c r="I341" s="849">
        <v>3183.3199999999997</v>
      </c>
      <c r="J341" s="832">
        <v>3.4999999999999996</v>
      </c>
      <c r="K341" s="832">
        <v>4547.5999999999995</v>
      </c>
      <c r="L341" s="849">
        <v>0.2</v>
      </c>
      <c r="M341" s="849">
        <v>909.52</v>
      </c>
      <c r="N341" s="832">
        <v>1</v>
      </c>
      <c r="O341" s="832">
        <v>4547.5999999999995</v>
      </c>
      <c r="P341" s="849"/>
      <c r="Q341" s="849"/>
      <c r="R341" s="837"/>
      <c r="S341" s="850"/>
    </row>
    <row r="342" spans="1:19" ht="14.4" customHeight="1" x14ac:dyDescent="0.3">
      <c r="A342" s="831" t="s">
        <v>3622</v>
      </c>
      <c r="B342" s="832" t="s">
        <v>3623</v>
      </c>
      <c r="C342" s="832" t="s">
        <v>605</v>
      </c>
      <c r="D342" s="832" t="s">
        <v>1276</v>
      </c>
      <c r="E342" s="832" t="s">
        <v>3624</v>
      </c>
      <c r="F342" s="832" t="s">
        <v>3638</v>
      </c>
      <c r="G342" s="832" t="s">
        <v>3639</v>
      </c>
      <c r="H342" s="849"/>
      <c r="I342" s="849"/>
      <c r="J342" s="832"/>
      <c r="K342" s="832"/>
      <c r="L342" s="849">
        <v>1</v>
      </c>
      <c r="M342" s="849">
        <v>117.31</v>
      </c>
      <c r="N342" s="832">
        <v>1</v>
      </c>
      <c r="O342" s="832">
        <v>117.31</v>
      </c>
      <c r="P342" s="849"/>
      <c r="Q342" s="849"/>
      <c r="R342" s="837"/>
      <c r="S342" s="850"/>
    </row>
    <row r="343" spans="1:19" ht="14.4" customHeight="1" x14ac:dyDescent="0.3">
      <c r="A343" s="831" t="s">
        <v>3622</v>
      </c>
      <c r="B343" s="832" t="s">
        <v>3623</v>
      </c>
      <c r="C343" s="832" t="s">
        <v>605</v>
      </c>
      <c r="D343" s="832" t="s">
        <v>1276</v>
      </c>
      <c r="E343" s="832" t="s">
        <v>3624</v>
      </c>
      <c r="F343" s="832" t="s">
        <v>3648</v>
      </c>
      <c r="G343" s="832" t="s">
        <v>3649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3219.14</v>
      </c>
      <c r="R343" s="837"/>
      <c r="S343" s="850">
        <v>3219.14</v>
      </c>
    </row>
    <row r="344" spans="1:19" ht="14.4" customHeight="1" x14ac:dyDescent="0.3">
      <c r="A344" s="831" t="s">
        <v>3622</v>
      </c>
      <c r="B344" s="832" t="s">
        <v>3623</v>
      </c>
      <c r="C344" s="832" t="s">
        <v>605</v>
      </c>
      <c r="D344" s="832" t="s">
        <v>1276</v>
      </c>
      <c r="E344" s="832" t="s">
        <v>3624</v>
      </c>
      <c r="F344" s="832" t="s">
        <v>3656</v>
      </c>
      <c r="G344" s="832" t="s">
        <v>1246</v>
      </c>
      <c r="H344" s="849">
        <v>2</v>
      </c>
      <c r="I344" s="849">
        <v>10162.76</v>
      </c>
      <c r="J344" s="832"/>
      <c r="K344" s="832">
        <v>5081.38</v>
      </c>
      <c r="L344" s="849"/>
      <c r="M344" s="849"/>
      <c r="N344" s="832"/>
      <c r="O344" s="832"/>
      <c r="P344" s="849">
        <v>1</v>
      </c>
      <c r="Q344" s="849">
        <v>1726.96</v>
      </c>
      <c r="R344" s="837"/>
      <c r="S344" s="850">
        <v>1726.96</v>
      </c>
    </row>
    <row r="345" spans="1:19" ht="14.4" customHeight="1" x14ac:dyDescent="0.3">
      <c r="A345" s="831" t="s">
        <v>3622</v>
      </c>
      <c r="B345" s="832" t="s">
        <v>3623</v>
      </c>
      <c r="C345" s="832" t="s">
        <v>605</v>
      </c>
      <c r="D345" s="832" t="s">
        <v>1276</v>
      </c>
      <c r="E345" s="832" t="s">
        <v>3624</v>
      </c>
      <c r="F345" s="832" t="s">
        <v>3658</v>
      </c>
      <c r="G345" s="832" t="s">
        <v>635</v>
      </c>
      <c r="H345" s="849">
        <v>0.33</v>
      </c>
      <c r="I345" s="849">
        <v>261.89</v>
      </c>
      <c r="J345" s="832"/>
      <c r="K345" s="832">
        <v>793.60606060606051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3622</v>
      </c>
      <c r="B346" s="832" t="s">
        <v>3623</v>
      </c>
      <c r="C346" s="832" t="s">
        <v>605</v>
      </c>
      <c r="D346" s="832" t="s">
        <v>1276</v>
      </c>
      <c r="E346" s="832" t="s">
        <v>3624</v>
      </c>
      <c r="F346" s="832" t="s">
        <v>3661</v>
      </c>
      <c r="G346" s="832" t="s">
        <v>3637</v>
      </c>
      <c r="H346" s="849"/>
      <c r="I346" s="849"/>
      <c r="J346" s="832"/>
      <c r="K346" s="832"/>
      <c r="L346" s="849"/>
      <c r="M346" s="849"/>
      <c r="N346" s="832"/>
      <c r="O346" s="832"/>
      <c r="P346" s="849">
        <v>1.6</v>
      </c>
      <c r="Q346" s="849">
        <v>2623.2</v>
      </c>
      <c r="R346" s="837"/>
      <c r="S346" s="850">
        <v>1639.4999999999998</v>
      </c>
    </row>
    <row r="347" spans="1:19" ht="14.4" customHeight="1" x14ac:dyDescent="0.3">
      <c r="A347" s="831" t="s">
        <v>3622</v>
      </c>
      <c r="B347" s="832" t="s">
        <v>3623</v>
      </c>
      <c r="C347" s="832" t="s">
        <v>605</v>
      </c>
      <c r="D347" s="832" t="s">
        <v>1276</v>
      </c>
      <c r="E347" s="832" t="s">
        <v>3602</v>
      </c>
      <c r="F347" s="832" t="s">
        <v>3664</v>
      </c>
      <c r="G347" s="832" t="s">
        <v>3665</v>
      </c>
      <c r="H347" s="849">
        <v>1</v>
      </c>
      <c r="I347" s="849">
        <v>1732.8</v>
      </c>
      <c r="J347" s="832"/>
      <c r="K347" s="832">
        <v>1732.8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3622</v>
      </c>
      <c r="B348" s="832" t="s">
        <v>3623</v>
      </c>
      <c r="C348" s="832" t="s">
        <v>605</v>
      </c>
      <c r="D348" s="832" t="s">
        <v>1276</v>
      </c>
      <c r="E348" s="832" t="s">
        <v>3602</v>
      </c>
      <c r="F348" s="832" t="s">
        <v>3666</v>
      </c>
      <c r="G348" s="832" t="s">
        <v>3667</v>
      </c>
      <c r="H348" s="849">
        <v>1</v>
      </c>
      <c r="I348" s="849">
        <v>2625.11</v>
      </c>
      <c r="J348" s="832"/>
      <c r="K348" s="832">
        <v>2625.11</v>
      </c>
      <c r="L348" s="849"/>
      <c r="M348" s="849"/>
      <c r="N348" s="832"/>
      <c r="O348" s="832"/>
      <c r="P348" s="849">
        <v>4</v>
      </c>
      <c r="Q348" s="849">
        <v>10500.44</v>
      </c>
      <c r="R348" s="837"/>
      <c r="S348" s="850">
        <v>2625.11</v>
      </c>
    </row>
    <row r="349" spans="1:19" ht="14.4" customHeight="1" x14ac:dyDescent="0.3">
      <c r="A349" s="831" t="s">
        <v>3622</v>
      </c>
      <c r="B349" s="832" t="s">
        <v>3623</v>
      </c>
      <c r="C349" s="832" t="s">
        <v>605</v>
      </c>
      <c r="D349" s="832" t="s">
        <v>1276</v>
      </c>
      <c r="E349" s="832" t="s">
        <v>3602</v>
      </c>
      <c r="F349" s="832" t="s">
        <v>3668</v>
      </c>
      <c r="G349" s="832" t="s">
        <v>3669</v>
      </c>
      <c r="H349" s="849">
        <v>1</v>
      </c>
      <c r="I349" s="849">
        <v>1046.73</v>
      </c>
      <c r="J349" s="832"/>
      <c r="K349" s="832">
        <v>1046.73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3622</v>
      </c>
      <c r="B350" s="832" t="s">
        <v>3623</v>
      </c>
      <c r="C350" s="832" t="s">
        <v>605</v>
      </c>
      <c r="D350" s="832" t="s">
        <v>1276</v>
      </c>
      <c r="E350" s="832" t="s">
        <v>3602</v>
      </c>
      <c r="F350" s="832" t="s">
        <v>3676</v>
      </c>
      <c r="G350" s="832" t="s">
        <v>3677</v>
      </c>
      <c r="H350" s="849">
        <v>2</v>
      </c>
      <c r="I350" s="849">
        <v>817.48</v>
      </c>
      <c r="J350" s="832">
        <v>0.5</v>
      </c>
      <c r="K350" s="832">
        <v>408.74</v>
      </c>
      <c r="L350" s="849">
        <v>4</v>
      </c>
      <c r="M350" s="849">
        <v>1634.96</v>
      </c>
      <c r="N350" s="832">
        <v>1</v>
      </c>
      <c r="O350" s="832">
        <v>408.74</v>
      </c>
      <c r="P350" s="849">
        <v>6</v>
      </c>
      <c r="Q350" s="849">
        <v>2452.44</v>
      </c>
      <c r="R350" s="837">
        <v>1.5</v>
      </c>
      <c r="S350" s="850">
        <v>408.74</v>
      </c>
    </row>
    <row r="351" spans="1:19" ht="14.4" customHeight="1" x14ac:dyDescent="0.3">
      <c r="A351" s="831" t="s">
        <v>3622</v>
      </c>
      <c r="B351" s="832" t="s">
        <v>3623</v>
      </c>
      <c r="C351" s="832" t="s">
        <v>605</v>
      </c>
      <c r="D351" s="832" t="s">
        <v>1276</v>
      </c>
      <c r="E351" s="832" t="s">
        <v>3602</v>
      </c>
      <c r="F351" s="832" t="s">
        <v>3682</v>
      </c>
      <c r="G351" s="832" t="s">
        <v>3683</v>
      </c>
      <c r="H351" s="849"/>
      <c r="I351" s="849"/>
      <c r="J351" s="832"/>
      <c r="K351" s="832"/>
      <c r="L351" s="849"/>
      <c r="M351" s="849"/>
      <c r="N351" s="832"/>
      <c r="O351" s="832"/>
      <c r="P351" s="849">
        <v>4</v>
      </c>
      <c r="Q351" s="849">
        <v>6660</v>
      </c>
      <c r="R351" s="837"/>
      <c r="S351" s="850">
        <v>1665</v>
      </c>
    </row>
    <row r="352" spans="1:19" ht="14.4" customHeight="1" x14ac:dyDescent="0.3">
      <c r="A352" s="831" t="s">
        <v>3622</v>
      </c>
      <c r="B352" s="832" t="s">
        <v>3623</v>
      </c>
      <c r="C352" s="832" t="s">
        <v>605</v>
      </c>
      <c r="D352" s="832" t="s">
        <v>1276</v>
      </c>
      <c r="E352" s="832" t="s">
        <v>3602</v>
      </c>
      <c r="F352" s="832" t="s">
        <v>3603</v>
      </c>
      <c r="G352" s="832" t="s">
        <v>3604</v>
      </c>
      <c r="H352" s="849">
        <v>1</v>
      </c>
      <c r="I352" s="849">
        <v>2436</v>
      </c>
      <c r="J352" s="832">
        <v>0.35950094892902362</v>
      </c>
      <c r="K352" s="832">
        <v>2436</v>
      </c>
      <c r="L352" s="849">
        <v>3</v>
      </c>
      <c r="M352" s="849">
        <v>6776.06</v>
      </c>
      <c r="N352" s="832">
        <v>1</v>
      </c>
      <c r="O352" s="832">
        <v>2258.686666666667</v>
      </c>
      <c r="P352" s="849">
        <v>5</v>
      </c>
      <c r="Q352" s="849">
        <v>10850.150000000001</v>
      </c>
      <c r="R352" s="837">
        <v>1.601247627677441</v>
      </c>
      <c r="S352" s="850">
        <v>2170.0300000000002</v>
      </c>
    </row>
    <row r="353" spans="1:19" ht="14.4" customHeight="1" x14ac:dyDescent="0.3">
      <c r="A353" s="831" t="s">
        <v>3622</v>
      </c>
      <c r="B353" s="832" t="s">
        <v>3623</v>
      </c>
      <c r="C353" s="832" t="s">
        <v>605</v>
      </c>
      <c r="D353" s="832" t="s">
        <v>1276</v>
      </c>
      <c r="E353" s="832" t="s">
        <v>3602</v>
      </c>
      <c r="F353" s="832" t="s">
        <v>3684</v>
      </c>
      <c r="G353" s="832" t="s">
        <v>3685</v>
      </c>
      <c r="H353" s="849"/>
      <c r="I353" s="849"/>
      <c r="J353" s="832"/>
      <c r="K353" s="832"/>
      <c r="L353" s="849"/>
      <c r="M353" s="849"/>
      <c r="N353" s="832"/>
      <c r="O353" s="832"/>
      <c r="P353" s="849">
        <v>3</v>
      </c>
      <c r="Q353" s="849">
        <v>2220</v>
      </c>
      <c r="R353" s="837"/>
      <c r="S353" s="850">
        <v>740</v>
      </c>
    </row>
    <row r="354" spans="1:19" ht="14.4" customHeight="1" x14ac:dyDescent="0.3">
      <c r="A354" s="831" t="s">
        <v>3622</v>
      </c>
      <c r="B354" s="832" t="s">
        <v>3623</v>
      </c>
      <c r="C354" s="832" t="s">
        <v>605</v>
      </c>
      <c r="D354" s="832" t="s">
        <v>1276</v>
      </c>
      <c r="E354" s="832" t="s">
        <v>3602</v>
      </c>
      <c r="F354" s="832" t="s">
        <v>3686</v>
      </c>
      <c r="G354" s="832" t="s">
        <v>3687</v>
      </c>
      <c r="H354" s="849"/>
      <c r="I354" s="849"/>
      <c r="J354" s="832"/>
      <c r="K354" s="832"/>
      <c r="L354" s="849"/>
      <c r="M354" s="849"/>
      <c r="N354" s="832"/>
      <c r="O354" s="832"/>
      <c r="P354" s="849">
        <v>2</v>
      </c>
      <c r="Q354" s="849">
        <v>7003.74</v>
      </c>
      <c r="R354" s="837"/>
      <c r="S354" s="850">
        <v>3501.87</v>
      </c>
    </row>
    <row r="355" spans="1:19" ht="14.4" customHeight="1" x14ac:dyDescent="0.3">
      <c r="A355" s="831" t="s">
        <v>3622</v>
      </c>
      <c r="B355" s="832" t="s">
        <v>3623</v>
      </c>
      <c r="C355" s="832" t="s">
        <v>605</v>
      </c>
      <c r="D355" s="832" t="s">
        <v>1276</v>
      </c>
      <c r="E355" s="832" t="s">
        <v>3602</v>
      </c>
      <c r="F355" s="832" t="s">
        <v>3688</v>
      </c>
      <c r="G355" s="832" t="s">
        <v>3689</v>
      </c>
      <c r="H355" s="849">
        <v>1</v>
      </c>
      <c r="I355" s="849">
        <v>1396.5</v>
      </c>
      <c r="J355" s="832">
        <v>0.5</v>
      </c>
      <c r="K355" s="832">
        <v>1396.5</v>
      </c>
      <c r="L355" s="849">
        <v>2</v>
      </c>
      <c r="M355" s="849">
        <v>2793</v>
      </c>
      <c r="N355" s="832">
        <v>1</v>
      </c>
      <c r="O355" s="832">
        <v>1396.5</v>
      </c>
      <c r="P355" s="849"/>
      <c r="Q355" s="849"/>
      <c r="R355" s="837"/>
      <c r="S355" s="850"/>
    </row>
    <row r="356" spans="1:19" ht="14.4" customHeight="1" x14ac:dyDescent="0.3">
      <c r="A356" s="831" t="s">
        <v>3622</v>
      </c>
      <c r="B356" s="832" t="s">
        <v>3623</v>
      </c>
      <c r="C356" s="832" t="s">
        <v>605</v>
      </c>
      <c r="D356" s="832" t="s">
        <v>1276</v>
      </c>
      <c r="E356" s="832" t="s">
        <v>3602</v>
      </c>
      <c r="F356" s="832" t="s">
        <v>3690</v>
      </c>
      <c r="G356" s="832" t="s">
        <v>3691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1400</v>
      </c>
      <c r="R356" s="837"/>
      <c r="S356" s="850">
        <v>1400</v>
      </c>
    </row>
    <row r="357" spans="1:19" ht="14.4" customHeight="1" x14ac:dyDescent="0.3">
      <c r="A357" s="831" t="s">
        <v>3622</v>
      </c>
      <c r="B357" s="832" t="s">
        <v>3623</v>
      </c>
      <c r="C357" s="832" t="s">
        <v>605</v>
      </c>
      <c r="D357" s="832" t="s">
        <v>1276</v>
      </c>
      <c r="E357" s="832" t="s">
        <v>3602</v>
      </c>
      <c r="F357" s="832" t="s">
        <v>3700</v>
      </c>
      <c r="G357" s="832" t="s">
        <v>3701</v>
      </c>
      <c r="H357" s="849"/>
      <c r="I357" s="849"/>
      <c r="J357" s="832"/>
      <c r="K357" s="832"/>
      <c r="L357" s="849">
        <v>3</v>
      </c>
      <c r="M357" s="849">
        <v>7894.7999999999993</v>
      </c>
      <c r="N357" s="832">
        <v>1</v>
      </c>
      <c r="O357" s="832">
        <v>2631.6</v>
      </c>
      <c r="P357" s="849">
        <v>1</v>
      </c>
      <c r="Q357" s="849">
        <v>2631.6</v>
      </c>
      <c r="R357" s="837">
        <v>0.33333333333333337</v>
      </c>
      <c r="S357" s="850">
        <v>2631.6</v>
      </c>
    </row>
    <row r="358" spans="1:19" ht="14.4" customHeight="1" x14ac:dyDescent="0.3">
      <c r="A358" s="831" t="s">
        <v>3622</v>
      </c>
      <c r="B358" s="832" t="s">
        <v>3623</v>
      </c>
      <c r="C358" s="832" t="s">
        <v>605</v>
      </c>
      <c r="D358" s="832" t="s">
        <v>1276</v>
      </c>
      <c r="E358" s="832" t="s">
        <v>3602</v>
      </c>
      <c r="F358" s="832" t="s">
        <v>3710</v>
      </c>
      <c r="G358" s="832" t="s">
        <v>3711</v>
      </c>
      <c r="H358" s="849"/>
      <c r="I358" s="849"/>
      <c r="J358" s="832"/>
      <c r="K358" s="832"/>
      <c r="L358" s="849"/>
      <c r="M358" s="849"/>
      <c r="N358" s="832"/>
      <c r="O358" s="832"/>
      <c r="P358" s="849">
        <v>2</v>
      </c>
      <c r="Q358" s="849">
        <v>2002.26</v>
      </c>
      <c r="R358" s="837"/>
      <c r="S358" s="850">
        <v>1001.13</v>
      </c>
    </row>
    <row r="359" spans="1:19" ht="14.4" customHeight="1" x14ac:dyDescent="0.3">
      <c r="A359" s="831" t="s">
        <v>3622</v>
      </c>
      <c r="B359" s="832" t="s">
        <v>3623</v>
      </c>
      <c r="C359" s="832" t="s">
        <v>605</v>
      </c>
      <c r="D359" s="832" t="s">
        <v>1276</v>
      </c>
      <c r="E359" s="832" t="s">
        <v>3602</v>
      </c>
      <c r="F359" s="832" t="s">
        <v>3714</v>
      </c>
      <c r="G359" s="832" t="s">
        <v>3715</v>
      </c>
      <c r="H359" s="849"/>
      <c r="I359" s="849"/>
      <c r="J359" s="832"/>
      <c r="K359" s="832"/>
      <c r="L359" s="849"/>
      <c r="M359" s="849"/>
      <c r="N359" s="832"/>
      <c r="O359" s="832"/>
      <c r="P359" s="849">
        <v>7</v>
      </c>
      <c r="Q359" s="849">
        <v>4494</v>
      </c>
      <c r="R359" s="837"/>
      <c r="S359" s="850">
        <v>642</v>
      </c>
    </row>
    <row r="360" spans="1:19" ht="14.4" customHeight="1" x14ac:dyDescent="0.3">
      <c r="A360" s="831" t="s">
        <v>3622</v>
      </c>
      <c r="B360" s="832" t="s">
        <v>3623</v>
      </c>
      <c r="C360" s="832" t="s">
        <v>605</v>
      </c>
      <c r="D360" s="832" t="s">
        <v>1276</v>
      </c>
      <c r="E360" s="832" t="s">
        <v>3602</v>
      </c>
      <c r="F360" s="832" t="s">
        <v>3716</v>
      </c>
      <c r="G360" s="832" t="s">
        <v>3717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3160</v>
      </c>
      <c r="R360" s="837"/>
      <c r="S360" s="850">
        <v>3160</v>
      </c>
    </row>
    <row r="361" spans="1:19" ht="14.4" customHeight="1" x14ac:dyDescent="0.3">
      <c r="A361" s="831" t="s">
        <v>3622</v>
      </c>
      <c r="B361" s="832" t="s">
        <v>3623</v>
      </c>
      <c r="C361" s="832" t="s">
        <v>605</v>
      </c>
      <c r="D361" s="832" t="s">
        <v>1276</v>
      </c>
      <c r="E361" s="832" t="s">
        <v>3602</v>
      </c>
      <c r="F361" s="832" t="s">
        <v>3718</v>
      </c>
      <c r="G361" s="832" t="s">
        <v>3719</v>
      </c>
      <c r="H361" s="849"/>
      <c r="I361" s="849"/>
      <c r="J361" s="832"/>
      <c r="K361" s="832"/>
      <c r="L361" s="849"/>
      <c r="M361" s="849"/>
      <c r="N361" s="832"/>
      <c r="O361" s="832"/>
      <c r="P361" s="849">
        <v>4</v>
      </c>
      <c r="Q361" s="849">
        <v>9572</v>
      </c>
      <c r="R361" s="837"/>
      <c r="S361" s="850">
        <v>2393</v>
      </c>
    </row>
    <row r="362" spans="1:19" ht="14.4" customHeight="1" x14ac:dyDescent="0.3">
      <c r="A362" s="831" t="s">
        <v>3622</v>
      </c>
      <c r="B362" s="832" t="s">
        <v>3623</v>
      </c>
      <c r="C362" s="832" t="s">
        <v>605</v>
      </c>
      <c r="D362" s="832" t="s">
        <v>1276</v>
      </c>
      <c r="E362" s="832" t="s">
        <v>3605</v>
      </c>
      <c r="F362" s="832" t="s">
        <v>3720</v>
      </c>
      <c r="G362" s="832" t="s">
        <v>3721</v>
      </c>
      <c r="H362" s="849">
        <v>10</v>
      </c>
      <c r="I362" s="849">
        <v>2050</v>
      </c>
      <c r="J362" s="832">
        <v>1.2439320388349515</v>
      </c>
      <c r="K362" s="832">
        <v>205</v>
      </c>
      <c r="L362" s="849">
        <v>8</v>
      </c>
      <c r="M362" s="849">
        <v>1648</v>
      </c>
      <c r="N362" s="832">
        <v>1</v>
      </c>
      <c r="O362" s="832">
        <v>206</v>
      </c>
      <c r="P362" s="849"/>
      <c r="Q362" s="849"/>
      <c r="R362" s="837"/>
      <c r="S362" s="850"/>
    </row>
    <row r="363" spans="1:19" ht="14.4" customHeight="1" x14ac:dyDescent="0.3">
      <c r="A363" s="831" t="s">
        <v>3622</v>
      </c>
      <c r="B363" s="832" t="s">
        <v>3623</v>
      </c>
      <c r="C363" s="832" t="s">
        <v>605</v>
      </c>
      <c r="D363" s="832" t="s">
        <v>1276</v>
      </c>
      <c r="E363" s="832" t="s">
        <v>3605</v>
      </c>
      <c r="F363" s="832" t="s">
        <v>3722</v>
      </c>
      <c r="G363" s="832" t="s">
        <v>3723</v>
      </c>
      <c r="H363" s="849">
        <v>14</v>
      </c>
      <c r="I363" s="849">
        <v>1092</v>
      </c>
      <c r="J363" s="832">
        <v>1.0769230769230769</v>
      </c>
      <c r="K363" s="832">
        <v>78</v>
      </c>
      <c r="L363" s="849">
        <v>13</v>
      </c>
      <c r="M363" s="849">
        <v>1014</v>
      </c>
      <c r="N363" s="832">
        <v>1</v>
      </c>
      <c r="O363" s="832">
        <v>78</v>
      </c>
      <c r="P363" s="849">
        <v>4</v>
      </c>
      <c r="Q363" s="849">
        <v>316</v>
      </c>
      <c r="R363" s="837">
        <v>0.31163708086785008</v>
      </c>
      <c r="S363" s="850">
        <v>79</v>
      </c>
    </row>
    <row r="364" spans="1:19" ht="14.4" customHeight="1" x14ac:dyDescent="0.3">
      <c r="A364" s="831" t="s">
        <v>3622</v>
      </c>
      <c r="B364" s="832" t="s">
        <v>3623</v>
      </c>
      <c r="C364" s="832" t="s">
        <v>605</v>
      </c>
      <c r="D364" s="832" t="s">
        <v>1276</v>
      </c>
      <c r="E364" s="832" t="s">
        <v>3605</v>
      </c>
      <c r="F364" s="832" t="s">
        <v>3728</v>
      </c>
      <c r="G364" s="832" t="s">
        <v>3729</v>
      </c>
      <c r="H364" s="849">
        <v>2</v>
      </c>
      <c r="I364" s="849">
        <v>212</v>
      </c>
      <c r="J364" s="832">
        <v>0.66666666666666663</v>
      </c>
      <c r="K364" s="832">
        <v>106</v>
      </c>
      <c r="L364" s="849">
        <v>3</v>
      </c>
      <c r="M364" s="849">
        <v>318</v>
      </c>
      <c r="N364" s="832">
        <v>1</v>
      </c>
      <c r="O364" s="832">
        <v>106</v>
      </c>
      <c r="P364" s="849"/>
      <c r="Q364" s="849"/>
      <c r="R364" s="837"/>
      <c r="S364" s="850"/>
    </row>
    <row r="365" spans="1:19" ht="14.4" customHeight="1" x14ac:dyDescent="0.3">
      <c r="A365" s="831" t="s">
        <v>3622</v>
      </c>
      <c r="B365" s="832" t="s">
        <v>3623</v>
      </c>
      <c r="C365" s="832" t="s">
        <v>605</v>
      </c>
      <c r="D365" s="832" t="s">
        <v>1276</v>
      </c>
      <c r="E365" s="832" t="s">
        <v>3605</v>
      </c>
      <c r="F365" s="832" t="s">
        <v>3730</v>
      </c>
      <c r="G365" s="832" t="s">
        <v>3731</v>
      </c>
      <c r="H365" s="849">
        <v>166</v>
      </c>
      <c r="I365" s="849">
        <v>6142</v>
      </c>
      <c r="J365" s="832">
        <v>1.4434782608695653</v>
      </c>
      <c r="K365" s="832">
        <v>37</v>
      </c>
      <c r="L365" s="849">
        <v>115</v>
      </c>
      <c r="M365" s="849">
        <v>4255</v>
      </c>
      <c r="N365" s="832">
        <v>1</v>
      </c>
      <c r="O365" s="832">
        <v>37</v>
      </c>
      <c r="P365" s="849">
        <v>72</v>
      </c>
      <c r="Q365" s="849">
        <v>2736</v>
      </c>
      <c r="R365" s="837">
        <v>0.64300822561692128</v>
      </c>
      <c r="S365" s="850">
        <v>38</v>
      </c>
    </row>
    <row r="366" spans="1:19" ht="14.4" customHeight="1" x14ac:dyDescent="0.3">
      <c r="A366" s="831" t="s">
        <v>3622</v>
      </c>
      <c r="B366" s="832" t="s">
        <v>3623</v>
      </c>
      <c r="C366" s="832" t="s">
        <v>605</v>
      </c>
      <c r="D366" s="832" t="s">
        <v>1276</v>
      </c>
      <c r="E366" s="832" t="s">
        <v>3605</v>
      </c>
      <c r="F366" s="832" t="s">
        <v>3732</v>
      </c>
      <c r="G366" s="832" t="s">
        <v>3733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20</v>
      </c>
      <c r="R366" s="837"/>
      <c r="S366" s="850">
        <v>10</v>
      </c>
    </row>
    <row r="367" spans="1:19" ht="14.4" customHeight="1" x14ac:dyDescent="0.3">
      <c r="A367" s="831" t="s">
        <v>3622</v>
      </c>
      <c r="B367" s="832" t="s">
        <v>3623</v>
      </c>
      <c r="C367" s="832" t="s">
        <v>605</v>
      </c>
      <c r="D367" s="832" t="s">
        <v>1276</v>
      </c>
      <c r="E367" s="832" t="s">
        <v>3605</v>
      </c>
      <c r="F367" s="832" t="s">
        <v>3606</v>
      </c>
      <c r="G367" s="832" t="s">
        <v>3607</v>
      </c>
      <c r="H367" s="849">
        <v>243</v>
      </c>
      <c r="I367" s="849">
        <v>60993</v>
      </c>
      <c r="J367" s="832">
        <v>0.9919496487119438</v>
      </c>
      <c r="K367" s="832">
        <v>251</v>
      </c>
      <c r="L367" s="849">
        <v>244</v>
      </c>
      <c r="M367" s="849">
        <v>61488</v>
      </c>
      <c r="N367" s="832">
        <v>1</v>
      </c>
      <c r="O367" s="832">
        <v>252</v>
      </c>
      <c r="P367" s="849">
        <v>242</v>
      </c>
      <c r="Q367" s="849">
        <v>61468</v>
      </c>
      <c r="R367" s="837">
        <v>0.99967473328129064</v>
      </c>
      <c r="S367" s="850">
        <v>254</v>
      </c>
    </row>
    <row r="368" spans="1:19" ht="14.4" customHeight="1" x14ac:dyDescent="0.3">
      <c r="A368" s="831" t="s">
        <v>3622</v>
      </c>
      <c r="B368" s="832" t="s">
        <v>3623</v>
      </c>
      <c r="C368" s="832" t="s">
        <v>605</v>
      </c>
      <c r="D368" s="832" t="s">
        <v>1276</v>
      </c>
      <c r="E368" s="832" t="s">
        <v>3605</v>
      </c>
      <c r="F368" s="832" t="s">
        <v>3738</v>
      </c>
      <c r="G368" s="832" t="s">
        <v>3739</v>
      </c>
      <c r="H368" s="849">
        <v>158</v>
      </c>
      <c r="I368" s="849">
        <v>19908</v>
      </c>
      <c r="J368" s="832">
        <v>1.0113284226568453</v>
      </c>
      <c r="K368" s="832">
        <v>126</v>
      </c>
      <c r="L368" s="849">
        <v>155</v>
      </c>
      <c r="M368" s="849">
        <v>19685</v>
      </c>
      <c r="N368" s="832">
        <v>1</v>
      </c>
      <c r="O368" s="832">
        <v>127</v>
      </c>
      <c r="P368" s="849">
        <v>149</v>
      </c>
      <c r="Q368" s="849">
        <v>18774</v>
      </c>
      <c r="R368" s="837">
        <v>0.95372110744221483</v>
      </c>
      <c r="S368" s="850">
        <v>126</v>
      </c>
    </row>
    <row r="369" spans="1:19" ht="14.4" customHeight="1" x14ac:dyDescent="0.3">
      <c r="A369" s="831" t="s">
        <v>3622</v>
      </c>
      <c r="B369" s="832" t="s">
        <v>3623</v>
      </c>
      <c r="C369" s="832" t="s">
        <v>605</v>
      </c>
      <c r="D369" s="832" t="s">
        <v>1276</v>
      </c>
      <c r="E369" s="832" t="s">
        <v>3605</v>
      </c>
      <c r="F369" s="832" t="s">
        <v>3740</v>
      </c>
      <c r="G369" s="832" t="s">
        <v>3741</v>
      </c>
      <c r="H369" s="849">
        <v>3</v>
      </c>
      <c r="I369" s="849">
        <v>933</v>
      </c>
      <c r="J369" s="832"/>
      <c r="K369" s="832">
        <v>311</v>
      </c>
      <c r="L369" s="849"/>
      <c r="M369" s="849"/>
      <c r="N369" s="832"/>
      <c r="O369" s="832"/>
      <c r="P369" s="849">
        <v>8</v>
      </c>
      <c r="Q369" s="849">
        <v>2512</v>
      </c>
      <c r="R369" s="837"/>
      <c r="S369" s="850">
        <v>314</v>
      </c>
    </row>
    <row r="370" spans="1:19" ht="14.4" customHeight="1" x14ac:dyDescent="0.3">
      <c r="A370" s="831" t="s">
        <v>3622</v>
      </c>
      <c r="B370" s="832" t="s">
        <v>3623</v>
      </c>
      <c r="C370" s="832" t="s">
        <v>605</v>
      </c>
      <c r="D370" s="832" t="s">
        <v>1276</v>
      </c>
      <c r="E370" s="832" t="s">
        <v>3605</v>
      </c>
      <c r="F370" s="832" t="s">
        <v>3608</v>
      </c>
      <c r="G370" s="832" t="s">
        <v>3609</v>
      </c>
      <c r="H370" s="849">
        <v>1</v>
      </c>
      <c r="I370" s="849">
        <v>198</v>
      </c>
      <c r="J370" s="832">
        <v>0.99497487437185927</v>
      </c>
      <c r="K370" s="832">
        <v>198</v>
      </c>
      <c r="L370" s="849">
        <v>1</v>
      </c>
      <c r="M370" s="849">
        <v>199</v>
      </c>
      <c r="N370" s="832">
        <v>1</v>
      </c>
      <c r="O370" s="832">
        <v>199</v>
      </c>
      <c r="P370" s="849"/>
      <c r="Q370" s="849"/>
      <c r="R370" s="837"/>
      <c r="S370" s="850"/>
    </row>
    <row r="371" spans="1:19" ht="14.4" customHeight="1" x14ac:dyDescent="0.3">
      <c r="A371" s="831" t="s">
        <v>3622</v>
      </c>
      <c r="B371" s="832" t="s">
        <v>3623</v>
      </c>
      <c r="C371" s="832" t="s">
        <v>605</v>
      </c>
      <c r="D371" s="832" t="s">
        <v>1276</v>
      </c>
      <c r="E371" s="832" t="s">
        <v>3605</v>
      </c>
      <c r="F371" s="832" t="s">
        <v>3746</v>
      </c>
      <c r="G371" s="832" t="s">
        <v>3747</v>
      </c>
      <c r="H371" s="849">
        <v>6</v>
      </c>
      <c r="I371" s="849">
        <v>1998</v>
      </c>
      <c r="J371" s="832">
        <v>1.4955089820359282</v>
      </c>
      <c r="K371" s="832">
        <v>333</v>
      </c>
      <c r="L371" s="849">
        <v>4</v>
      </c>
      <c r="M371" s="849">
        <v>1336</v>
      </c>
      <c r="N371" s="832">
        <v>1</v>
      </c>
      <c r="O371" s="832">
        <v>334</v>
      </c>
      <c r="P371" s="849">
        <v>5</v>
      </c>
      <c r="Q371" s="849">
        <v>1675</v>
      </c>
      <c r="R371" s="837">
        <v>1.2537425149700598</v>
      </c>
      <c r="S371" s="850">
        <v>335</v>
      </c>
    </row>
    <row r="372" spans="1:19" ht="14.4" customHeight="1" x14ac:dyDescent="0.3">
      <c r="A372" s="831" t="s">
        <v>3622</v>
      </c>
      <c r="B372" s="832" t="s">
        <v>3623</v>
      </c>
      <c r="C372" s="832" t="s">
        <v>605</v>
      </c>
      <c r="D372" s="832" t="s">
        <v>1276</v>
      </c>
      <c r="E372" s="832" t="s">
        <v>3605</v>
      </c>
      <c r="F372" s="832" t="s">
        <v>3748</v>
      </c>
      <c r="G372" s="832" t="s">
        <v>3749</v>
      </c>
      <c r="H372" s="849"/>
      <c r="I372" s="849"/>
      <c r="J372" s="832"/>
      <c r="K372" s="832"/>
      <c r="L372" s="849">
        <v>1</v>
      </c>
      <c r="M372" s="849">
        <v>166</v>
      </c>
      <c r="N372" s="832">
        <v>1</v>
      </c>
      <c r="O372" s="832">
        <v>166</v>
      </c>
      <c r="P372" s="849">
        <v>1</v>
      </c>
      <c r="Q372" s="849">
        <v>116</v>
      </c>
      <c r="R372" s="837">
        <v>0.6987951807228916</v>
      </c>
      <c r="S372" s="850">
        <v>116</v>
      </c>
    </row>
    <row r="373" spans="1:19" ht="14.4" customHeight="1" x14ac:dyDescent="0.3">
      <c r="A373" s="831" t="s">
        <v>3622</v>
      </c>
      <c r="B373" s="832" t="s">
        <v>3623</v>
      </c>
      <c r="C373" s="832" t="s">
        <v>605</v>
      </c>
      <c r="D373" s="832" t="s">
        <v>1276</v>
      </c>
      <c r="E373" s="832" t="s">
        <v>3605</v>
      </c>
      <c r="F373" s="832" t="s">
        <v>3750</v>
      </c>
      <c r="G373" s="832" t="s">
        <v>3751</v>
      </c>
      <c r="H373" s="849">
        <v>1</v>
      </c>
      <c r="I373" s="849">
        <v>351</v>
      </c>
      <c r="J373" s="832">
        <v>0.99715909090909094</v>
      </c>
      <c r="K373" s="832">
        <v>351</v>
      </c>
      <c r="L373" s="849">
        <v>1</v>
      </c>
      <c r="M373" s="849">
        <v>352</v>
      </c>
      <c r="N373" s="832">
        <v>1</v>
      </c>
      <c r="O373" s="832">
        <v>352</v>
      </c>
      <c r="P373" s="849">
        <v>1</v>
      </c>
      <c r="Q373" s="849">
        <v>357</v>
      </c>
      <c r="R373" s="837">
        <v>1.0142045454545454</v>
      </c>
      <c r="S373" s="850">
        <v>357</v>
      </c>
    </row>
    <row r="374" spans="1:19" ht="14.4" customHeight="1" x14ac:dyDescent="0.3">
      <c r="A374" s="831" t="s">
        <v>3622</v>
      </c>
      <c r="B374" s="832" t="s">
        <v>3623</v>
      </c>
      <c r="C374" s="832" t="s">
        <v>605</v>
      </c>
      <c r="D374" s="832" t="s">
        <v>1276</v>
      </c>
      <c r="E374" s="832" t="s">
        <v>3605</v>
      </c>
      <c r="F374" s="832" t="s">
        <v>3762</v>
      </c>
      <c r="G374" s="832" t="s">
        <v>3763</v>
      </c>
      <c r="H374" s="849">
        <v>4</v>
      </c>
      <c r="I374" s="849">
        <v>4724</v>
      </c>
      <c r="J374" s="832"/>
      <c r="K374" s="832">
        <v>1181</v>
      </c>
      <c r="L374" s="849"/>
      <c r="M374" s="849"/>
      <c r="N374" s="832"/>
      <c r="O374" s="832"/>
      <c r="P374" s="849">
        <v>4</v>
      </c>
      <c r="Q374" s="849">
        <v>4748</v>
      </c>
      <c r="R374" s="837"/>
      <c r="S374" s="850">
        <v>1187</v>
      </c>
    </row>
    <row r="375" spans="1:19" ht="14.4" customHeight="1" x14ac:dyDescent="0.3">
      <c r="A375" s="831" t="s">
        <v>3622</v>
      </c>
      <c r="B375" s="832" t="s">
        <v>3623</v>
      </c>
      <c r="C375" s="832" t="s">
        <v>605</v>
      </c>
      <c r="D375" s="832" t="s">
        <v>1276</v>
      </c>
      <c r="E375" s="832" t="s">
        <v>3605</v>
      </c>
      <c r="F375" s="832" t="s">
        <v>3764</v>
      </c>
      <c r="G375" s="832" t="s">
        <v>3765</v>
      </c>
      <c r="H375" s="849"/>
      <c r="I375" s="849"/>
      <c r="J375" s="832"/>
      <c r="K375" s="832"/>
      <c r="L375" s="849">
        <v>1</v>
      </c>
      <c r="M375" s="849">
        <v>710</v>
      </c>
      <c r="N375" s="832">
        <v>1</v>
      </c>
      <c r="O375" s="832">
        <v>710</v>
      </c>
      <c r="P375" s="849">
        <v>3</v>
      </c>
      <c r="Q375" s="849">
        <v>2145</v>
      </c>
      <c r="R375" s="837">
        <v>3.0211267605633805</v>
      </c>
      <c r="S375" s="850">
        <v>715</v>
      </c>
    </row>
    <row r="376" spans="1:19" ht="14.4" customHeight="1" x14ac:dyDescent="0.3">
      <c r="A376" s="831" t="s">
        <v>3622</v>
      </c>
      <c r="B376" s="832" t="s">
        <v>3623</v>
      </c>
      <c r="C376" s="832" t="s">
        <v>605</v>
      </c>
      <c r="D376" s="832" t="s">
        <v>1276</v>
      </c>
      <c r="E376" s="832" t="s">
        <v>3605</v>
      </c>
      <c r="F376" s="832" t="s">
        <v>3610</v>
      </c>
      <c r="G376" s="832" t="s">
        <v>3611</v>
      </c>
      <c r="H376" s="849">
        <v>472</v>
      </c>
      <c r="I376" s="849">
        <v>15733.34</v>
      </c>
      <c r="J376" s="832">
        <v>1.0238613831103291</v>
      </c>
      <c r="K376" s="832">
        <v>33.33334745762712</v>
      </c>
      <c r="L376" s="849">
        <v>461</v>
      </c>
      <c r="M376" s="849">
        <v>15366.67</v>
      </c>
      <c r="N376" s="832">
        <v>1</v>
      </c>
      <c r="O376" s="832">
        <v>33.333340563991321</v>
      </c>
      <c r="P376" s="849">
        <v>439</v>
      </c>
      <c r="Q376" s="849">
        <v>14633.34</v>
      </c>
      <c r="R376" s="837">
        <v>0.95227788453841988</v>
      </c>
      <c r="S376" s="850">
        <v>33.33334851936219</v>
      </c>
    </row>
    <row r="377" spans="1:19" ht="14.4" customHeight="1" x14ac:dyDescent="0.3">
      <c r="A377" s="831" t="s">
        <v>3622</v>
      </c>
      <c r="B377" s="832" t="s">
        <v>3623</v>
      </c>
      <c r="C377" s="832" t="s">
        <v>605</v>
      </c>
      <c r="D377" s="832" t="s">
        <v>1276</v>
      </c>
      <c r="E377" s="832" t="s">
        <v>3605</v>
      </c>
      <c r="F377" s="832" t="s">
        <v>3766</v>
      </c>
      <c r="G377" s="832" t="s">
        <v>3767</v>
      </c>
      <c r="H377" s="849">
        <v>172</v>
      </c>
      <c r="I377" s="849">
        <v>52976</v>
      </c>
      <c r="J377" s="832">
        <v>0.88659793814432986</v>
      </c>
      <c r="K377" s="832">
        <v>308</v>
      </c>
      <c r="L377" s="849">
        <v>194</v>
      </c>
      <c r="M377" s="849">
        <v>59752</v>
      </c>
      <c r="N377" s="832">
        <v>1</v>
      </c>
      <c r="O377" s="832">
        <v>308</v>
      </c>
      <c r="P377" s="849">
        <v>207</v>
      </c>
      <c r="Q377" s="849">
        <v>64377</v>
      </c>
      <c r="R377" s="837">
        <v>1.0774032668362565</v>
      </c>
      <c r="S377" s="850">
        <v>311</v>
      </c>
    </row>
    <row r="378" spans="1:19" ht="14.4" customHeight="1" x14ac:dyDescent="0.3">
      <c r="A378" s="831" t="s">
        <v>3622</v>
      </c>
      <c r="B378" s="832" t="s">
        <v>3623</v>
      </c>
      <c r="C378" s="832" t="s">
        <v>605</v>
      </c>
      <c r="D378" s="832" t="s">
        <v>1276</v>
      </c>
      <c r="E378" s="832" t="s">
        <v>3605</v>
      </c>
      <c r="F378" s="832" t="s">
        <v>3768</v>
      </c>
      <c r="G378" s="832" t="s">
        <v>3769</v>
      </c>
      <c r="H378" s="849">
        <v>5</v>
      </c>
      <c r="I378" s="849">
        <v>1300</v>
      </c>
      <c r="J378" s="832">
        <v>4.9808429118773949</v>
      </c>
      <c r="K378" s="832">
        <v>260</v>
      </c>
      <c r="L378" s="849">
        <v>1</v>
      </c>
      <c r="M378" s="849">
        <v>261</v>
      </c>
      <c r="N378" s="832">
        <v>1</v>
      </c>
      <c r="O378" s="832">
        <v>261</v>
      </c>
      <c r="P378" s="849">
        <v>7</v>
      </c>
      <c r="Q378" s="849">
        <v>1841</v>
      </c>
      <c r="R378" s="837">
        <v>7.0536398467432946</v>
      </c>
      <c r="S378" s="850">
        <v>263</v>
      </c>
    </row>
    <row r="379" spans="1:19" ht="14.4" customHeight="1" x14ac:dyDescent="0.3">
      <c r="A379" s="831" t="s">
        <v>3622</v>
      </c>
      <c r="B379" s="832" t="s">
        <v>3623</v>
      </c>
      <c r="C379" s="832" t="s">
        <v>605</v>
      </c>
      <c r="D379" s="832" t="s">
        <v>1276</v>
      </c>
      <c r="E379" s="832" t="s">
        <v>3605</v>
      </c>
      <c r="F379" s="832" t="s">
        <v>3770</v>
      </c>
      <c r="G379" s="832" t="s">
        <v>3771</v>
      </c>
      <c r="H379" s="849">
        <v>87</v>
      </c>
      <c r="I379" s="849">
        <v>3219</v>
      </c>
      <c r="J379" s="832">
        <v>1.8913043478260869</v>
      </c>
      <c r="K379" s="832">
        <v>37</v>
      </c>
      <c r="L379" s="849">
        <v>46</v>
      </c>
      <c r="M379" s="849">
        <v>1702</v>
      </c>
      <c r="N379" s="832">
        <v>1</v>
      </c>
      <c r="O379" s="832">
        <v>37</v>
      </c>
      <c r="P379" s="849"/>
      <c r="Q379" s="849"/>
      <c r="R379" s="837"/>
      <c r="S379" s="850"/>
    </row>
    <row r="380" spans="1:19" ht="14.4" customHeight="1" x14ac:dyDescent="0.3">
      <c r="A380" s="831" t="s">
        <v>3622</v>
      </c>
      <c r="B380" s="832" t="s">
        <v>3623</v>
      </c>
      <c r="C380" s="832" t="s">
        <v>605</v>
      </c>
      <c r="D380" s="832" t="s">
        <v>1276</v>
      </c>
      <c r="E380" s="832" t="s">
        <v>3605</v>
      </c>
      <c r="F380" s="832" t="s">
        <v>3772</v>
      </c>
      <c r="G380" s="832" t="s">
        <v>3773</v>
      </c>
      <c r="H380" s="849"/>
      <c r="I380" s="849"/>
      <c r="J380" s="832"/>
      <c r="K380" s="832"/>
      <c r="L380" s="849">
        <v>1</v>
      </c>
      <c r="M380" s="849">
        <v>86</v>
      </c>
      <c r="N380" s="832">
        <v>1</v>
      </c>
      <c r="O380" s="832">
        <v>86</v>
      </c>
      <c r="P380" s="849">
        <v>3</v>
      </c>
      <c r="Q380" s="849">
        <v>261</v>
      </c>
      <c r="R380" s="837">
        <v>3.0348837209302326</v>
      </c>
      <c r="S380" s="850">
        <v>87</v>
      </c>
    </row>
    <row r="381" spans="1:19" ht="14.4" customHeight="1" x14ac:dyDescent="0.3">
      <c r="A381" s="831" t="s">
        <v>3622</v>
      </c>
      <c r="B381" s="832" t="s">
        <v>3623</v>
      </c>
      <c r="C381" s="832" t="s">
        <v>605</v>
      </c>
      <c r="D381" s="832" t="s">
        <v>1276</v>
      </c>
      <c r="E381" s="832" t="s">
        <v>3605</v>
      </c>
      <c r="F381" s="832" t="s">
        <v>3774</v>
      </c>
      <c r="G381" s="832" t="s">
        <v>3775</v>
      </c>
      <c r="H381" s="849">
        <v>69</v>
      </c>
      <c r="I381" s="849">
        <v>10626</v>
      </c>
      <c r="J381" s="832">
        <v>1.3442125237191651</v>
      </c>
      <c r="K381" s="832">
        <v>154</v>
      </c>
      <c r="L381" s="849">
        <v>51</v>
      </c>
      <c r="M381" s="849">
        <v>7905</v>
      </c>
      <c r="N381" s="832">
        <v>1</v>
      </c>
      <c r="O381" s="832">
        <v>155</v>
      </c>
      <c r="P381" s="849">
        <v>52</v>
      </c>
      <c r="Q381" s="849">
        <v>8112</v>
      </c>
      <c r="R381" s="837">
        <v>1.0261859582542694</v>
      </c>
      <c r="S381" s="850">
        <v>156</v>
      </c>
    </row>
    <row r="382" spans="1:19" ht="14.4" customHeight="1" x14ac:dyDescent="0.3">
      <c r="A382" s="831" t="s">
        <v>3622</v>
      </c>
      <c r="B382" s="832" t="s">
        <v>3623</v>
      </c>
      <c r="C382" s="832" t="s">
        <v>605</v>
      </c>
      <c r="D382" s="832" t="s">
        <v>1276</v>
      </c>
      <c r="E382" s="832" t="s">
        <v>3605</v>
      </c>
      <c r="F382" s="832" t="s">
        <v>3776</v>
      </c>
      <c r="G382" s="832" t="s">
        <v>3777</v>
      </c>
      <c r="H382" s="849">
        <v>14</v>
      </c>
      <c r="I382" s="849">
        <v>448</v>
      </c>
      <c r="J382" s="832">
        <v>14</v>
      </c>
      <c r="K382" s="832">
        <v>32</v>
      </c>
      <c r="L382" s="849">
        <v>1</v>
      </c>
      <c r="M382" s="849">
        <v>32</v>
      </c>
      <c r="N382" s="832">
        <v>1</v>
      </c>
      <c r="O382" s="832">
        <v>32</v>
      </c>
      <c r="P382" s="849">
        <v>4</v>
      </c>
      <c r="Q382" s="849">
        <v>132</v>
      </c>
      <c r="R382" s="837">
        <v>4.125</v>
      </c>
      <c r="S382" s="850">
        <v>33</v>
      </c>
    </row>
    <row r="383" spans="1:19" ht="14.4" customHeight="1" x14ac:dyDescent="0.3">
      <c r="A383" s="831" t="s">
        <v>3622</v>
      </c>
      <c r="B383" s="832" t="s">
        <v>3623</v>
      </c>
      <c r="C383" s="832" t="s">
        <v>605</v>
      </c>
      <c r="D383" s="832" t="s">
        <v>1276</v>
      </c>
      <c r="E383" s="832" t="s">
        <v>3605</v>
      </c>
      <c r="F383" s="832" t="s">
        <v>3782</v>
      </c>
      <c r="G383" s="832" t="s">
        <v>3783</v>
      </c>
      <c r="H383" s="849">
        <v>20</v>
      </c>
      <c r="I383" s="849">
        <v>19160</v>
      </c>
      <c r="J383" s="832">
        <v>2.8541635632355131</v>
      </c>
      <c r="K383" s="832">
        <v>958</v>
      </c>
      <c r="L383" s="849">
        <v>7</v>
      </c>
      <c r="M383" s="849">
        <v>6713</v>
      </c>
      <c r="N383" s="832">
        <v>1</v>
      </c>
      <c r="O383" s="832">
        <v>959</v>
      </c>
      <c r="P383" s="849"/>
      <c r="Q383" s="849"/>
      <c r="R383" s="837"/>
      <c r="S383" s="850"/>
    </row>
    <row r="384" spans="1:19" ht="14.4" customHeight="1" x14ac:dyDescent="0.3">
      <c r="A384" s="831" t="s">
        <v>3622</v>
      </c>
      <c r="B384" s="832" t="s">
        <v>3623</v>
      </c>
      <c r="C384" s="832" t="s">
        <v>605</v>
      </c>
      <c r="D384" s="832" t="s">
        <v>1276</v>
      </c>
      <c r="E384" s="832" t="s">
        <v>3605</v>
      </c>
      <c r="F384" s="832" t="s">
        <v>3612</v>
      </c>
      <c r="G384" s="832" t="s">
        <v>3613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870</v>
      </c>
      <c r="R384" s="837"/>
      <c r="S384" s="850">
        <v>870</v>
      </c>
    </row>
    <row r="385" spans="1:19" ht="14.4" customHeight="1" x14ac:dyDescent="0.3">
      <c r="A385" s="831" t="s">
        <v>3622</v>
      </c>
      <c r="B385" s="832" t="s">
        <v>3623</v>
      </c>
      <c r="C385" s="832" t="s">
        <v>605</v>
      </c>
      <c r="D385" s="832" t="s">
        <v>1276</v>
      </c>
      <c r="E385" s="832" t="s">
        <v>3605</v>
      </c>
      <c r="F385" s="832" t="s">
        <v>3784</v>
      </c>
      <c r="G385" s="832" t="s">
        <v>3785</v>
      </c>
      <c r="H385" s="849">
        <v>1</v>
      </c>
      <c r="I385" s="849">
        <v>59</v>
      </c>
      <c r="J385" s="832">
        <v>1</v>
      </c>
      <c r="K385" s="832">
        <v>59</v>
      </c>
      <c r="L385" s="849">
        <v>1</v>
      </c>
      <c r="M385" s="849">
        <v>59</v>
      </c>
      <c r="N385" s="832">
        <v>1</v>
      </c>
      <c r="O385" s="832">
        <v>59</v>
      </c>
      <c r="P385" s="849">
        <v>1</v>
      </c>
      <c r="Q385" s="849">
        <v>61</v>
      </c>
      <c r="R385" s="837">
        <v>1.0338983050847457</v>
      </c>
      <c r="S385" s="850">
        <v>61</v>
      </c>
    </row>
    <row r="386" spans="1:19" ht="14.4" customHeight="1" x14ac:dyDescent="0.3">
      <c r="A386" s="831" t="s">
        <v>3622</v>
      </c>
      <c r="B386" s="832" t="s">
        <v>3623</v>
      </c>
      <c r="C386" s="832" t="s">
        <v>605</v>
      </c>
      <c r="D386" s="832" t="s">
        <v>1276</v>
      </c>
      <c r="E386" s="832" t="s">
        <v>3605</v>
      </c>
      <c r="F386" s="832" t="s">
        <v>3614</v>
      </c>
      <c r="G386" s="832" t="s">
        <v>3615</v>
      </c>
      <c r="H386" s="849">
        <v>7</v>
      </c>
      <c r="I386" s="849">
        <v>4144</v>
      </c>
      <c r="J386" s="832">
        <v>0.77646617950159269</v>
      </c>
      <c r="K386" s="832">
        <v>592</v>
      </c>
      <c r="L386" s="849">
        <v>9</v>
      </c>
      <c r="M386" s="849">
        <v>5337</v>
      </c>
      <c r="N386" s="832">
        <v>1</v>
      </c>
      <c r="O386" s="832">
        <v>593</v>
      </c>
      <c r="P386" s="849">
        <v>19</v>
      </c>
      <c r="Q386" s="849">
        <v>11305</v>
      </c>
      <c r="R386" s="837">
        <v>2.1182312160389731</v>
      </c>
      <c r="S386" s="850">
        <v>595</v>
      </c>
    </row>
    <row r="387" spans="1:19" ht="14.4" customHeight="1" x14ac:dyDescent="0.3">
      <c r="A387" s="831" t="s">
        <v>3622</v>
      </c>
      <c r="B387" s="832" t="s">
        <v>3623</v>
      </c>
      <c r="C387" s="832" t="s">
        <v>605</v>
      </c>
      <c r="D387" s="832" t="s">
        <v>1276</v>
      </c>
      <c r="E387" s="832" t="s">
        <v>3605</v>
      </c>
      <c r="F387" s="832" t="s">
        <v>3616</v>
      </c>
      <c r="G387" s="832" t="s">
        <v>3617</v>
      </c>
      <c r="H387" s="849">
        <v>2</v>
      </c>
      <c r="I387" s="849">
        <v>1534</v>
      </c>
      <c r="J387" s="832">
        <v>0.24967447916666666</v>
      </c>
      <c r="K387" s="832">
        <v>767</v>
      </c>
      <c r="L387" s="849">
        <v>8</v>
      </c>
      <c r="M387" s="849">
        <v>6144</v>
      </c>
      <c r="N387" s="832">
        <v>1</v>
      </c>
      <c r="O387" s="832">
        <v>768</v>
      </c>
      <c r="P387" s="849">
        <v>20</v>
      </c>
      <c r="Q387" s="849">
        <v>15400</v>
      </c>
      <c r="R387" s="837">
        <v>2.5065104166666665</v>
      </c>
      <c r="S387" s="850">
        <v>770</v>
      </c>
    </row>
    <row r="388" spans="1:19" ht="14.4" customHeight="1" x14ac:dyDescent="0.3">
      <c r="A388" s="831" t="s">
        <v>3622</v>
      </c>
      <c r="B388" s="832" t="s">
        <v>3623</v>
      </c>
      <c r="C388" s="832" t="s">
        <v>605</v>
      </c>
      <c r="D388" s="832" t="s">
        <v>1276</v>
      </c>
      <c r="E388" s="832" t="s">
        <v>3605</v>
      </c>
      <c r="F388" s="832" t="s">
        <v>3786</v>
      </c>
      <c r="G388" s="832" t="s">
        <v>3787</v>
      </c>
      <c r="H388" s="849">
        <v>14</v>
      </c>
      <c r="I388" s="849">
        <v>61628</v>
      </c>
      <c r="J388" s="832">
        <v>1.1650786448880823</v>
      </c>
      <c r="K388" s="832">
        <v>4402</v>
      </c>
      <c r="L388" s="849">
        <v>12</v>
      </c>
      <c r="M388" s="849">
        <v>52896</v>
      </c>
      <c r="N388" s="832">
        <v>1</v>
      </c>
      <c r="O388" s="832">
        <v>4408</v>
      </c>
      <c r="P388" s="849">
        <v>36</v>
      </c>
      <c r="Q388" s="849">
        <v>159444</v>
      </c>
      <c r="R388" s="837">
        <v>3.0142921960072595</v>
      </c>
      <c r="S388" s="850">
        <v>4429</v>
      </c>
    </row>
    <row r="389" spans="1:19" ht="14.4" customHeight="1" x14ac:dyDescent="0.3">
      <c r="A389" s="831" t="s">
        <v>3622</v>
      </c>
      <c r="B389" s="832" t="s">
        <v>3623</v>
      </c>
      <c r="C389" s="832" t="s">
        <v>605</v>
      </c>
      <c r="D389" s="832" t="s">
        <v>1276</v>
      </c>
      <c r="E389" s="832" t="s">
        <v>3605</v>
      </c>
      <c r="F389" s="832" t="s">
        <v>3790</v>
      </c>
      <c r="G389" s="832" t="s">
        <v>3791</v>
      </c>
      <c r="H389" s="849">
        <v>1</v>
      </c>
      <c r="I389" s="849">
        <v>116</v>
      </c>
      <c r="J389" s="832">
        <v>0.14285714285714285</v>
      </c>
      <c r="K389" s="832">
        <v>116</v>
      </c>
      <c r="L389" s="849">
        <v>7</v>
      </c>
      <c r="M389" s="849">
        <v>812</v>
      </c>
      <c r="N389" s="832">
        <v>1</v>
      </c>
      <c r="O389" s="832">
        <v>116</v>
      </c>
      <c r="P389" s="849"/>
      <c r="Q389" s="849"/>
      <c r="R389" s="837"/>
      <c r="S389" s="850"/>
    </row>
    <row r="390" spans="1:19" ht="14.4" customHeight="1" x14ac:dyDescent="0.3">
      <c r="A390" s="831" t="s">
        <v>3622</v>
      </c>
      <c r="B390" s="832" t="s">
        <v>3623</v>
      </c>
      <c r="C390" s="832" t="s">
        <v>605</v>
      </c>
      <c r="D390" s="832" t="s">
        <v>1276</v>
      </c>
      <c r="E390" s="832" t="s">
        <v>3605</v>
      </c>
      <c r="F390" s="832" t="s">
        <v>3794</v>
      </c>
      <c r="G390" s="832" t="s">
        <v>3795</v>
      </c>
      <c r="H390" s="849">
        <v>1</v>
      </c>
      <c r="I390" s="849">
        <v>183</v>
      </c>
      <c r="J390" s="832"/>
      <c r="K390" s="832">
        <v>183</v>
      </c>
      <c r="L390" s="849"/>
      <c r="M390" s="849"/>
      <c r="N390" s="832"/>
      <c r="O390" s="832"/>
      <c r="P390" s="849">
        <v>1</v>
      </c>
      <c r="Q390" s="849">
        <v>376</v>
      </c>
      <c r="R390" s="837"/>
      <c r="S390" s="850">
        <v>376</v>
      </c>
    </row>
    <row r="391" spans="1:19" ht="14.4" customHeight="1" x14ac:dyDescent="0.3">
      <c r="A391" s="831" t="s">
        <v>3622</v>
      </c>
      <c r="B391" s="832" t="s">
        <v>3623</v>
      </c>
      <c r="C391" s="832" t="s">
        <v>605</v>
      </c>
      <c r="D391" s="832" t="s">
        <v>1276</v>
      </c>
      <c r="E391" s="832" t="s">
        <v>3605</v>
      </c>
      <c r="F391" s="832" t="s">
        <v>3796</v>
      </c>
      <c r="G391" s="832" t="s">
        <v>3797</v>
      </c>
      <c r="H391" s="849">
        <v>48</v>
      </c>
      <c r="I391" s="849">
        <v>7680</v>
      </c>
      <c r="J391" s="832">
        <v>1.3250517598343685</v>
      </c>
      <c r="K391" s="832">
        <v>160</v>
      </c>
      <c r="L391" s="849">
        <v>36</v>
      </c>
      <c r="M391" s="849">
        <v>5796</v>
      </c>
      <c r="N391" s="832">
        <v>1</v>
      </c>
      <c r="O391" s="832">
        <v>161</v>
      </c>
      <c r="P391" s="849">
        <v>25</v>
      </c>
      <c r="Q391" s="849">
        <v>4050</v>
      </c>
      <c r="R391" s="837">
        <v>0.69875776397515532</v>
      </c>
      <c r="S391" s="850">
        <v>162</v>
      </c>
    </row>
    <row r="392" spans="1:19" ht="14.4" customHeight="1" x14ac:dyDescent="0.3">
      <c r="A392" s="831" t="s">
        <v>3622</v>
      </c>
      <c r="B392" s="832" t="s">
        <v>3623</v>
      </c>
      <c r="C392" s="832" t="s">
        <v>605</v>
      </c>
      <c r="D392" s="832" t="s">
        <v>1276</v>
      </c>
      <c r="E392" s="832" t="s">
        <v>3605</v>
      </c>
      <c r="F392" s="832" t="s">
        <v>3798</v>
      </c>
      <c r="G392" s="832" t="s">
        <v>3799</v>
      </c>
      <c r="H392" s="849">
        <v>34</v>
      </c>
      <c r="I392" s="849">
        <v>13430</v>
      </c>
      <c r="J392" s="832">
        <v>2.6153846153846154</v>
      </c>
      <c r="K392" s="832">
        <v>395</v>
      </c>
      <c r="L392" s="849">
        <v>13</v>
      </c>
      <c r="M392" s="849">
        <v>5135</v>
      </c>
      <c r="N392" s="832">
        <v>1</v>
      </c>
      <c r="O392" s="832">
        <v>395</v>
      </c>
      <c r="P392" s="849">
        <v>6</v>
      </c>
      <c r="Q392" s="849">
        <v>2388</v>
      </c>
      <c r="R392" s="837">
        <v>0.46504381694255115</v>
      </c>
      <c r="S392" s="850">
        <v>398</v>
      </c>
    </row>
    <row r="393" spans="1:19" ht="14.4" customHeight="1" x14ac:dyDescent="0.3">
      <c r="A393" s="831" t="s">
        <v>3622</v>
      </c>
      <c r="B393" s="832" t="s">
        <v>3623</v>
      </c>
      <c r="C393" s="832" t="s">
        <v>605</v>
      </c>
      <c r="D393" s="832" t="s">
        <v>1276</v>
      </c>
      <c r="E393" s="832" t="s">
        <v>3605</v>
      </c>
      <c r="F393" s="832" t="s">
        <v>3800</v>
      </c>
      <c r="G393" s="832" t="s">
        <v>3801</v>
      </c>
      <c r="H393" s="849">
        <v>1</v>
      </c>
      <c r="I393" s="849">
        <v>64</v>
      </c>
      <c r="J393" s="832"/>
      <c r="K393" s="832">
        <v>64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3622</v>
      </c>
      <c r="B394" s="832" t="s">
        <v>3623</v>
      </c>
      <c r="C394" s="832" t="s">
        <v>605</v>
      </c>
      <c r="D394" s="832" t="s">
        <v>1276</v>
      </c>
      <c r="E394" s="832" t="s">
        <v>3605</v>
      </c>
      <c r="F394" s="832" t="s">
        <v>3808</v>
      </c>
      <c r="G394" s="832" t="s">
        <v>3809</v>
      </c>
      <c r="H394" s="849">
        <v>72</v>
      </c>
      <c r="I394" s="849">
        <v>26856</v>
      </c>
      <c r="J394" s="832">
        <v>1.1581852682421943</v>
      </c>
      <c r="K394" s="832">
        <v>373</v>
      </c>
      <c r="L394" s="849">
        <v>62</v>
      </c>
      <c r="M394" s="849">
        <v>23188</v>
      </c>
      <c r="N394" s="832">
        <v>1</v>
      </c>
      <c r="O394" s="832">
        <v>374</v>
      </c>
      <c r="P394" s="849">
        <v>48</v>
      </c>
      <c r="Q394" s="849">
        <v>18048</v>
      </c>
      <c r="R394" s="837">
        <v>0.77833362083836466</v>
      </c>
      <c r="S394" s="850">
        <v>376</v>
      </c>
    </row>
    <row r="395" spans="1:19" ht="14.4" customHeight="1" x14ac:dyDescent="0.3">
      <c r="A395" s="831" t="s">
        <v>3622</v>
      </c>
      <c r="B395" s="832" t="s">
        <v>3623</v>
      </c>
      <c r="C395" s="832" t="s">
        <v>605</v>
      </c>
      <c r="D395" s="832" t="s">
        <v>1276</v>
      </c>
      <c r="E395" s="832" t="s">
        <v>3605</v>
      </c>
      <c r="F395" s="832" t="s">
        <v>3618</v>
      </c>
      <c r="G395" s="832" t="s">
        <v>3619</v>
      </c>
      <c r="H395" s="849">
        <v>1</v>
      </c>
      <c r="I395" s="849">
        <v>1337</v>
      </c>
      <c r="J395" s="832">
        <v>0.19970126960418222</v>
      </c>
      <c r="K395" s="832">
        <v>1337</v>
      </c>
      <c r="L395" s="849">
        <v>5</v>
      </c>
      <c r="M395" s="849">
        <v>6695</v>
      </c>
      <c r="N395" s="832">
        <v>1</v>
      </c>
      <c r="O395" s="832">
        <v>1339</v>
      </c>
      <c r="P395" s="849">
        <v>14</v>
      </c>
      <c r="Q395" s="849">
        <v>18816</v>
      </c>
      <c r="R395" s="837">
        <v>2.8104555638536222</v>
      </c>
      <c r="S395" s="850">
        <v>1344</v>
      </c>
    </row>
    <row r="396" spans="1:19" ht="14.4" customHeight="1" x14ac:dyDescent="0.3">
      <c r="A396" s="831" t="s">
        <v>3622</v>
      </c>
      <c r="B396" s="832" t="s">
        <v>3623</v>
      </c>
      <c r="C396" s="832" t="s">
        <v>605</v>
      </c>
      <c r="D396" s="832" t="s">
        <v>1276</v>
      </c>
      <c r="E396" s="832" t="s">
        <v>3605</v>
      </c>
      <c r="F396" s="832" t="s">
        <v>3620</v>
      </c>
      <c r="G396" s="832" t="s">
        <v>3621</v>
      </c>
      <c r="H396" s="849">
        <v>5</v>
      </c>
      <c r="I396" s="849">
        <v>1810</v>
      </c>
      <c r="J396" s="832">
        <v>0.6232782369146006</v>
      </c>
      <c r="K396" s="832">
        <v>362</v>
      </c>
      <c r="L396" s="849">
        <v>8</v>
      </c>
      <c r="M396" s="849">
        <v>2904</v>
      </c>
      <c r="N396" s="832">
        <v>1</v>
      </c>
      <c r="O396" s="832">
        <v>363</v>
      </c>
      <c r="P396" s="849">
        <v>20</v>
      </c>
      <c r="Q396" s="849">
        <v>7280</v>
      </c>
      <c r="R396" s="837">
        <v>2.5068870523415976</v>
      </c>
      <c r="S396" s="850">
        <v>364</v>
      </c>
    </row>
    <row r="397" spans="1:19" ht="14.4" customHeight="1" x14ac:dyDescent="0.3">
      <c r="A397" s="831" t="s">
        <v>3622</v>
      </c>
      <c r="B397" s="832" t="s">
        <v>3623</v>
      </c>
      <c r="C397" s="832" t="s">
        <v>605</v>
      </c>
      <c r="D397" s="832" t="s">
        <v>1277</v>
      </c>
      <c r="E397" s="832" t="s">
        <v>3624</v>
      </c>
      <c r="F397" s="832" t="s">
        <v>3633</v>
      </c>
      <c r="G397" s="832" t="s">
        <v>3634</v>
      </c>
      <c r="H397" s="849"/>
      <c r="I397" s="849"/>
      <c r="J397" s="832"/>
      <c r="K397" s="832"/>
      <c r="L397" s="849">
        <v>2.0499999999999998</v>
      </c>
      <c r="M397" s="849">
        <v>794.53</v>
      </c>
      <c r="N397" s="832">
        <v>1</v>
      </c>
      <c r="O397" s="832">
        <v>387.57560975609761</v>
      </c>
      <c r="P397" s="849"/>
      <c r="Q397" s="849"/>
      <c r="R397" s="837"/>
      <c r="S397" s="850"/>
    </row>
    <row r="398" spans="1:19" ht="14.4" customHeight="1" x14ac:dyDescent="0.3">
      <c r="A398" s="831" t="s">
        <v>3622</v>
      </c>
      <c r="B398" s="832" t="s">
        <v>3623</v>
      </c>
      <c r="C398" s="832" t="s">
        <v>605</v>
      </c>
      <c r="D398" s="832" t="s">
        <v>1277</v>
      </c>
      <c r="E398" s="832" t="s">
        <v>3624</v>
      </c>
      <c r="F398" s="832" t="s">
        <v>3636</v>
      </c>
      <c r="G398" s="832" t="s">
        <v>3637</v>
      </c>
      <c r="H398" s="849"/>
      <c r="I398" s="849"/>
      <c r="J398" s="832"/>
      <c r="K398" s="832"/>
      <c r="L398" s="849">
        <v>1</v>
      </c>
      <c r="M398" s="849">
        <v>4547.62</v>
      </c>
      <c r="N398" s="832">
        <v>1</v>
      </c>
      <c r="O398" s="832">
        <v>4547.62</v>
      </c>
      <c r="P398" s="849">
        <v>0.1</v>
      </c>
      <c r="Q398" s="849">
        <v>454.76</v>
      </c>
      <c r="R398" s="837">
        <v>9.9999560209516183E-2</v>
      </c>
      <c r="S398" s="850">
        <v>4547.5999999999995</v>
      </c>
    </row>
    <row r="399" spans="1:19" ht="14.4" customHeight="1" x14ac:dyDescent="0.3">
      <c r="A399" s="831" t="s">
        <v>3622</v>
      </c>
      <c r="B399" s="832" t="s">
        <v>3623</v>
      </c>
      <c r="C399" s="832" t="s">
        <v>605</v>
      </c>
      <c r="D399" s="832" t="s">
        <v>1277</v>
      </c>
      <c r="E399" s="832" t="s">
        <v>3624</v>
      </c>
      <c r="F399" s="832" t="s">
        <v>3648</v>
      </c>
      <c r="G399" s="832" t="s">
        <v>3649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3260.76</v>
      </c>
      <c r="R399" s="837"/>
      <c r="S399" s="850">
        <v>3260.76</v>
      </c>
    </row>
    <row r="400" spans="1:19" ht="14.4" customHeight="1" x14ac:dyDescent="0.3">
      <c r="A400" s="831" t="s">
        <v>3622</v>
      </c>
      <c r="B400" s="832" t="s">
        <v>3623</v>
      </c>
      <c r="C400" s="832" t="s">
        <v>605</v>
      </c>
      <c r="D400" s="832" t="s">
        <v>1277</v>
      </c>
      <c r="E400" s="832" t="s">
        <v>3624</v>
      </c>
      <c r="F400" s="832" t="s">
        <v>3661</v>
      </c>
      <c r="G400" s="832" t="s">
        <v>3637</v>
      </c>
      <c r="H400" s="849"/>
      <c r="I400" s="849"/>
      <c r="J400" s="832"/>
      <c r="K400" s="832"/>
      <c r="L400" s="849"/>
      <c r="M400" s="849"/>
      <c r="N400" s="832"/>
      <c r="O400" s="832"/>
      <c r="P400" s="849">
        <v>1.9</v>
      </c>
      <c r="Q400" s="849">
        <v>3115</v>
      </c>
      <c r="R400" s="837"/>
      <c r="S400" s="850">
        <v>1639.4736842105265</v>
      </c>
    </row>
    <row r="401" spans="1:19" ht="14.4" customHeight="1" x14ac:dyDescent="0.3">
      <c r="A401" s="831" t="s">
        <v>3622</v>
      </c>
      <c r="B401" s="832" t="s">
        <v>3623</v>
      </c>
      <c r="C401" s="832" t="s">
        <v>605</v>
      </c>
      <c r="D401" s="832" t="s">
        <v>1277</v>
      </c>
      <c r="E401" s="832" t="s">
        <v>3602</v>
      </c>
      <c r="F401" s="832" t="s">
        <v>3666</v>
      </c>
      <c r="G401" s="832" t="s">
        <v>3667</v>
      </c>
      <c r="H401" s="849"/>
      <c r="I401" s="849"/>
      <c r="J401" s="832"/>
      <c r="K401" s="832"/>
      <c r="L401" s="849"/>
      <c r="M401" s="849"/>
      <c r="N401" s="832"/>
      <c r="O401" s="832"/>
      <c r="P401" s="849">
        <v>3</v>
      </c>
      <c r="Q401" s="849">
        <v>7875.33</v>
      </c>
      <c r="R401" s="837"/>
      <c r="S401" s="850">
        <v>2625.11</v>
      </c>
    </row>
    <row r="402" spans="1:19" ht="14.4" customHeight="1" x14ac:dyDescent="0.3">
      <c r="A402" s="831" t="s">
        <v>3622</v>
      </c>
      <c r="B402" s="832" t="s">
        <v>3623</v>
      </c>
      <c r="C402" s="832" t="s">
        <v>605</v>
      </c>
      <c r="D402" s="832" t="s">
        <v>1277</v>
      </c>
      <c r="E402" s="832" t="s">
        <v>3602</v>
      </c>
      <c r="F402" s="832" t="s">
        <v>3676</v>
      </c>
      <c r="G402" s="832" t="s">
        <v>3677</v>
      </c>
      <c r="H402" s="849"/>
      <c r="I402" s="849"/>
      <c r="J402" s="832"/>
      <c r="K402" s="832"/>
      <c r="L402" s="849">
        <v>1</v>
      </c>
      <c r="M402" s="849">
        <v>408.74</v>
      </c>
      <c r="N402" s="832">
        <v>1</v>
      </c>
      <c r="O402" s="832">
        <v>408.74</v>
      </c>
      <c r="P402" s="849">
        <v>6</v>
      </c>
      <c r="Q402" s="849">
        <v>2452.44</v>
      </c>
      <c r="R402" s="837">
        <v>6</v>
      </c>
      <c r="S402" s="850">
        <v>408.74</v>
      </c>
    </row>
    <row r="403" spans="1:19" ht="14.4" customHeight="1" x14ac:dyDescent="0.3">
      <c r="A403" s="831" t="s">
        <v>3622</v>
      </c>
      <c r="B403" s="832" t="s">
        <v>3623</v>
      </c>
      <c r="C403" s="832" t="s">
        <v>605</v>
      </c>
      <c r="D403" s="832" t="s">
        <v>1277</v>
      </c>
      <c r="E403" s="832" t="s">
        <v>3602</v>
      </c>
      <c r="F403" s="832" t="s">
        <v>3678</v>
      </c>
      <c r="G403" s="832" t="s">
        <v>3679</v>
      </c>
      <c r="H403" s="849"/>
      <c r="I403" s="849"/>
      <c r="J403" s="832"/>
      <c r="K403" s="832"/>
      <c r="L403" s="849">
        <v>1</v>
      </c>
      <c r="M403" s="849">
        <v>202.4</v>
      </c>
      <c r="N403" s="832">
        <v>1</v>
      </c>
      <c r="O403" s="832">
        <v>202.4</v>
      </c>
      <c r="P403" s="849"/>
      <c r="Q403" s="849"/>
      <c r="R403" s="837"/>
      <c r="S403" s="850"/>
    </row>
    <row r="404" spans="1:19" ht="14.4" customHeight="1" x14ac:dyDescent="0.3">
      <c r="A404" s="831" t="s">
        <v>3622</v>
      </c>
      <c r="B404" s="832" t="s">
        <v>3623</v>
      </c>
      <c r="C404" s="832" t="s">
        <v>605</v>
      </c>
      <c r="D404" s="832" t="s">
        <v>1277</v>
      </c>
      <c r="E404" s="832" t="s">
        <v>3602</v>
      </c>
      <c r="F404" s="832" t="s">
        <v>3682</v>
      </c>
      <c r="G404" s="832" t="s">
        <v>3683</v>
      </c>
      <c r="H404" s="849"/>
      <c r="I404" s="849"/>
      <c r="J404" s="832"/>
      <c r="K404" s="832"/>
      <c r="L404" s="849">
        <v>3</v>
      </c>
      <c r="M404" s="849">
        <v>4995</v>
      </c>
      <c r="N404" s="832">
        <v>1</v>
      </c>
      <c r="O404" s="832">
        <v>1665</v>
      </c>
      <c r="P404" s="849">
        <v>3</v>
      </c>
      <c r="Q404" s="849">
        <v>4995</v>
      </c>
      <c r="R404" s="837">
        <v>1</v>
      </c>
      <c r="S404" s="850">
        <v>1665</v>
      </c>
    </row>
    <row r="405" spans="1:19" ht="14.4" customHeight="1" x14ac:dyDescent="0.3">
      <c r="A405" s="831" t="s">
        <v>3622</v>
      </c>
      <c r="B405" s="832" t="s">
        <v>3623</v>
      </c>
      <c r="C405" s="832" t="s">
        <v>605</v>
      </c>
      <c r="D405" s="832" t="s">
        <v>1277</v>
      </c>
      <c r="E405" s="832" t="s">
        <v>3602</v>
      </c>
      <c r="F405" s="832" t="s">
        <v>3603</v>
      </c>
      <c r="G405" s="832" t="s">
        <v>3604</v>
      </c>
      <c r="H405" s="849"/>
      <c r="I405" s="849"/>
      <c r="J405" s="832"/>
      <c r="K405" s="832"/>
      <c r="L405" s="849"/>
      <c r="M405" s="849"/>
      <c r="N405" s="832"/>
      <c r="O405" s="832"/>
      <c r="P405" s="849">
        <v>3</v>
      </c>
      <c r="Q405" s="849">
        <v>6510.09</v>
      </c>
      <c r="R405" s="837"/>
      <c r="S405" s="850">
        <v>2170.0300000000002</v>
      </c>
    </row>
    <row r="406" spans="1:19" ht="14.4" customHeight="1" x14ac:dyDescent="0.3">
      <c r="A406" s="831" t="s">
        <v>3622</v>
      </c>
      <c r="B406" s="832" t="s">
        <v>3623</v>
      </c>
      <c r="C406" s="832" t="s">
        <v>605</v>
      </c>
      <c r="D406" s="832" t="s">
        <v>1277</v>
      </c>
      <c r="E406" s="832" t="s">
        <v>3602</v>
      </c>
      <c r="F406" s="832" t="s">
        <v>3684</v>
      </c>
      <c r="G406" s="832" t="s">
        <v>3685</v>
      </c>
      <c r="H406" s="849">
        <v>1</v>
      </c>
      <c r="I406" s="849">
        <v>740</v>
      </c>
      <c r="J406" s="832"/>
      <c r="K406" s="832">
        <v>740</v>
      </c>
      <c r="L406" s="849"/>
      <c r="M406" s="849"/>
      <c r="N406" s="832"/>
      <c r="O406" s="832"/>
      <c r="P406" s="849">
        <v>3</v>
      </c>
      <c r="Q406" s="849">
        <v>2220</v>
      </c>
      <c r="R406" s="837"/>
      <c r="S406" s="850">
        <v>740</v>
      </c>
    </row>
    <row r="407" spans="1:19" ht="14.4" customHeight="1" x14ac:dyDescent="0.3">
      <c r="A407" s="831" t="s">
        <v>3622</v>
      </c>
      <c r="B407" s="832" t="s">
        <v>3623</v>
      </c>
      <c r="C407" s="832" t="s">
        <v>605</v>
      </c>
      <c r="D407" s="832" t="s">
        <v>1277</v>
      </c>
      <c r="E407" s="832" t="s">
        <v>3602</v>
      </c>
      <c r="F407" s="832" t="s">
        <v>3688</v>
      </c>
      <c r="G407" s="832" t="s">
        <v>3689</v>
      </c>
      <c r="H407" s="849"/>
      <c r="I407" s="849"/>
      <c r="J407" s="832"/>
      <c r="K407" s="832"/>
      <c r="L407" s="849">
        <v>1</v>
      </c>
      <c r="M407" s="849">
        <v>1396.5</v>
      </c>
      <c r="N407" s="832">
        <v>1</v>
      </c>
      <c r="O407" s="832">
        <v>1396.5</v>
      </c>
      <c r="P407" s="849"/>
      <c r="Q407" s="849"/>
      <c r="R407" s="837"/>
      <c r="S407" s="850"/>
    </row>
    <row r="408" spans="1:19" ht="14.4" customHeight="1" x14ac:dyDescent="0.3">
      <c r="A408" s="831" t="s">
        <v>3622</v>
      </c>
      <c r="B408" s="832" t="s">
        <v>3623</v>
      </c>
      <c r="C408" s="832" t="s">
        <v>605</v>
      </c>
      <c r="D408" s="832" t="s">
        <v>1277</v>
      </c>
      <c r="E408" s="832" t="s">
        <v>3602</v>
      </c>
      <c r="F408" s="832" t="s">
        <v>3710</v>
      </c>
      <c r="G408" s="832" t="s">
        <v>3711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1001.13</v>
      </c>
      <c r="R408" s="837"/>
      <c r="S408" s="850">
        <v>1001.13</v>
      </c>
    </row>
    <row r="409" spans="1:19" ht="14.4" customHeight="1" x14ac:dyDescent="0.3">
      <c r="A409" s="831" t="s">
        <v>3622</v>
      </c>
      <c r="B409" s="832" t="s">
        <v>3623</v>
      </c>
      <c r="C409" s="832" t="s">
        <v>605</v>
      </c>
      <c r="D409" s="832" t="s">
        <v>1277</v>
      </c>
      <c r="E409" s="832" t="s">
        <v>3602</v>
      </c>
      <c r="F409" s="832" t="s">
        <v>3714</v>
      </c>
      <c r="G409" s="832" t="s">
        <v>3715</v>
      </c>
      <c r="H409" s="849"/>
      <c r="I409" s="849"/>
      <c r="J409" s="832"/>
      <c r="K409" s="832"/>
      <c r="L409" s="849"/>
      <c r="M409" s="849"/>
      <c r="N409" s="832"/>
      <c r="O409" s="832"/>
      <c r="P409" s="849">
        <v>6</v>
      </c>
      <c r="Q409" s="849">
        <v>3852</v>
      </c>
      <c r="R409" s="837"/>
      <c r="S409" s="850">
        <v>642</v>
      </c>
    </row>
    <row r="410" spans="1:19" ht="14.4" customHeight="1" x14ac:dyDescent="0.3">
      <c r="A410" s="831" t="s">
        <v>3622</v>
      </c>
      <c r="B410" s="832" t="s">
        <v>3623</v>
      </c>
      <c r="C410" s="832" t="s">
        <v>605</v>
      </c>
      <c r="D410" s="832" t="s">
        <v>1277</v>
      </c>
      <c r="E410" s="832" t="s">
        <v>3605</v>
      </c>
      <c r="F410" s="832" t="s">
        <v>3720</v>
      </c>
      <c r="G410" s="832" t="s">
        <v>3721</v>
      </c>
      <c r="H410" s="849">
        <v>15</v>
      </c>
      <c r="I410" s="849">
        <v>3075</v>
      </c>
      <c r="J410" s="832">
        <v>0.71081830790568656</v>
      </c>
      <c r="K410" s="832">
        <v>205</v>
      </c>
      <c r="L410" s="849">
        <v>21</v>
      </c>
      <c r="M410" s="849">
        <v>4326</v>
      </c>
      <c r="N410" s="832">
        <v>1</v>
      </c>
      <c r="O410" s="832">
        <v>206</v>
      </c>
      <c r="P410" s="849">
        <v>22</v>
      </c>
      <c r="Q410" s="849">
        <v>4554</v>
      </c>
      <c r="R410" s="837">
        <v>1.0527045769764216</v>
      </c>
      <c r="S410" s="850">
        <v>207</v>
      </c>
    </row>
    <row r="411" spans="1:19" ht="14.4" customHeight="1" x14ac:dyDescent="0.3">
      <c r="A411" s="831" t="s">
        <v>3622</v>
      </c>
      <c r="B411" s="832" t="s">
        <v>3623</v>
      </c>
      <c r="C411" s="832" t="s">
        <v>605</v>
      </c>
      <c r="D411" s="832" t="s">
        <v>1277</v>
      </c>
      <c r="E411" s="832" t="s">
        <v>3605</v>
      </c>
      <c r="F411" s="832" t="s">
        <v>3722</v>
      </c>
      <c r="G411" s="832" t="s">
        <v>3723</v>
      </c>
      <c r="H411" s="849"/>
      <c r="I411" s="849"/>
      <c r="J411" s="832"/>
      <c r="K411" s="832"/>
      <c r="L411" s="849">
        <v>1</v>
      </c>
      <c r="M411" s="849">
        <v>78</v>
      </c>
      <c r="N411" s="832">
        <v>1</v>
      </c>
      <c r="O411" s="832">
        <v>78</v>
      </c>
      <c r="P411" s="849"/>
      <c r="Q411" s="849"/>
      <c r="R411" s="837"/>
      <c r="S411" s="850"/>
    </row>
    <row r="412" spans="1:19" ht="14.4" customHeight="1" x14ac:dyDescent="0.3">
      <c r="A412" s="831" t="s">
        <v>3622</v>
      </c>
      <c r="B412" s="832" t="s">
        <v>3623</v>
      </c>
      <c r="C412" s="832" t="s">
        <v>605</v>
      </c>
      <c r="D412" s="832" t="s">
        <v>1277</v>
      </c>
      <c r="E412" s="832" t="s">
        <v>3605</v>
      </c>
      <c r="F412" s="832" t="s">
        <v>3730</v>
      </c>
      <c r="G412" s="832" t="s">
        <v>3731</v>
      </c>
      <c r="H412" s="849">
        <v>63</v>
      </c>
      <c r="I412" s="849">
        <v>2331</v>
      </c>
      <c r="J412" s="832">
        <v>1.3404255319148937</v>
      </c>
      <c r="K412" s="832">
        <v>37</v>
      </c>
      <c r="L412" s="849">
        <v>47</v>
      </c>
      <c r="M412" s="849">
        <v>1739</v>
      </c>
      <c r="N412" s="832">
        <v>1</v>
      </c>
      <c r="O412" s="832">
        <v>37</v>
      </c>
      <c r="P412" s="849">
        <v>56</v>
      </c>
      <c r="Q412" s="849">
        <v>2128</v>
      </c>
      <c r="R412" s="837">
        <v>1.2236917768832662</v>
      </c>
      <c r="S412" s="850">
        <v>38</v>
      </c>
    </row>
    <row r="413" spans="1:19" ht="14.4" customHeight="1" x14ac:dyDescent="0.3">
      <c r="A413" s="831" t="s">
        <v>3622</v>
      </c>
      <c r="B413" s="832" t="s">
        <v>3623</v>
      </c>
      <c r="C413" s="832" t="s">
        <v>605</v>
      </c>
      <c r="D413" s="832" t="s">
        <v>1277</v>
      </c>
      <c r="E413" s="832" t="s">
        <v>3605</v>
      </c>
      <c r="F413" s="832" t="s">
        <v>3606</v>
      </c>
      <c r="G413" s="832" t="s">
        <v>3607</v>
      </c>
      <c r="H413" s="849">
        <v>21</v>
      </c>
      <c r="I413" s="849">
        <v>5271</v>
      </c>
      <c r="J413" s="832">
        <v>0.4753787878787879</v>
      </c>
      <c r="K413" s="832">
        <v>251</v>
      </c>
      <c r="L413" s="849">
        <v>44</v>
      </c>
      <c r="M413" s="849">
        <v>11088</v>
      </c>
      <c r="N413" s="832">
        <v>1</v>
      </c>
      <c r="O413" s="832">
        <v>252</v>
      </c>
      <c r="P413" s="849">
        <v>48</v>
      </c>
      <c r="Q413" s="849">
        <v>12192</v>
      </c>
      <c r="R413" s="837">
        <v>1.0995670995670996</v>
      </c>
      <c r="S413" s="850">
        <v>254</v>
      </c>
    </row>
    <row r="414" spans="1:19" ht="14.4" customHeight="1" x14ac:dyDescent="0.3">
      <c r="A414" s="831" t="s">
        <v>3622</v>
      </c>
      <c r="B414" s="832" t="s">
        <v>3623</v>
      </c>
      <c r="C414" s="832" t="s">
        <v>605</v>
      </c>
      <c r="D414" s="832" t="s">
        <v>1277</v>
      </c>
      <c r="E414" s="832" t="s">
        <v>3605</v>
      </c>
      <c r="F414" s="832" t="s">
        <v>3738</v>
      </c>
      <c r="G414" s="832" t="s">
        <v>3739</v>
      </c>
      <c r="H414" s="849">
        <v>199</v>
      </c>
      <c r="I414" s="849">
        <v>25074</v>
      </c>
      <c r="J414" s="832">
        <v>0.80257345880545417</v>
      </c>
      <c r="K414" s="832">
        <v>126</v>
      </c>
      <c r="L414" s="849">
        <v>246</v>
      </c>
      <c r="M414" s="849">
        <v>31242</v>
      </c>
      <c r="N414" s="832">
        <v>1</v>
      </c>
      <c r="O414" s="832">
        <v>127</v>
      </c>
      <c r="P414" s="849">
        <v>235</v>
      </c>
      <c r="Q414" s="849">
        <v>29610</v>
      </c>
      <c r="R414" s="837">
        <v>0.94776262723257154</v>
      </c>
      <c r="S414" s="850">
        <v>126</v>
      </c>
    </row>
    <row r="415" spans="1:19" ht="14.4" customHeight="1" x14ac:dyDescent="0.3">
      <c r="A415" s="831" t="s">
        <v>3622</v>
      </c>
      <c r="B415" s="832" t="s">
        <v>3623</v>
      </c>
      <c r="C415" s="832" t="s">
        <v>605</v>
      </c>
      <c r="D415" s="832" t="s">
        <v>1277</v>
      </c>
      <c r="E415" s="832" t="s">
        <v>3605</v>
      </c>
      <c r="F415" s="832" t="s">
        <v>3740</v>
      </c>
      <c r="G415" s="832" t="s">
        <v>3741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314</v>
      </c>
      <c r="R415" s="837"/>
      <c r="S415" s="850">
        <v>314</v>
      </c>
    </row>
    <row r="416" spans="1:19" ht="14.4" customHeight="1" x14ac:dyDescent="0.3">
      <c r="A416" s="831" t="s">
        <v>3622</v>
      </c>
      <c r="B416" s="832" t="s">
        <v>3623</v>
      </c>
      <c r="C416" s="832" t="s">
        <v>605</v>
      </c>
      <c r="D416" s="832" t="s">
        <v>1277</v>
      </c>
      <c r="E416" s="832" t="s">
        <v>3605</v>
      </c>
      <c r="F416" s="832" t="s">
        <v>3746</v>
      </c>
      <c r="G416" s="832" t="s">
        <v>3747</v>
      </c>
      <c r="H416" s="849">
        <v>2</v>
      </c>
      <c r="I416" s="849">
        <v>666</v>
      </c>
      <c r="J416" s="832"/>
      <c r="K416" s="832">
        <v>333</v>
      </c>
      <c r="L416" s="849"/>
      <c r="M416" s="849"/>
      <c r="N416" s="832"/>
      <c r="O416" s="832"/>
      <c r="P416" s="849">
        <v>6</v>
      </c>
      <c r="Q416" s="849">
        <v>2010</v>
      </c>
      <c r="R416" s="837"/>
      <c r="S416" s="850">
        <v>335</v>
      </c>
    </row>
    <row r="417" spans="1:19" ht="14.4" customHeight="1" x14ac:dyDescent="0.3">
      <c r="A417" s="831" t="s">
        <v>3622</v>
      </c>
      <c r="B417" s="832" t="s">
        <v>3623</v>
      </c>
      <c r="C417" s="832" t="s">
        <v>605</v>
      </c>
      <c r="D417" s="832" t="s">
        <v>1277</v>
      </c>
      <c r="E417" s="832" t="s">
        <v>3605</v>
      </c>
      <c r="F417" s="832" t="s">
        <v>3748</v>
      </c>
      <c r="G417" s="832" t="s">
        <v>3749</v>
      </c>
      <c r="H417" s="849"/>
      <c r="I417" s="849"/>
      <c r="J417" s="832"/>
      <c r="K417" s="832"/>
      <c r="L417" s="849">
        <v>1</v>
      </c>
      <c r="M417" s="849">
        <v>166</v>
      </c>
      <c r="N417" s="832">
        <v>1</v>
      </c>
      <c r="O417" s="832">
        <v>166</v>
      </c>
      <c r="P417" s="849">
        <v>1</v>
      </c>
      <c r="Q417" s="849">
        <v>116</v>
      </c>
      <c r="R417" s="837">
        <v>0.6987951807228916</v>
      </c>
      <c r="S417" s="850">
        <v>116</v>
      </c>
    </row>
    <row r="418" spans="1:19" ht="14.4" customHeight="1" x14ac:dyDescent="0.3">
      <c r="A418" s="831" t="s">
        <v>3622</v>
      </c>
      <c r="B418" s="832" t="s">
        <v>3623</v>
      </c>
      <c r="C418" s="832" t="s">
        <v>605</v>
      </c>
      <c r="D418" s="832" t="s">
        <v>1277</v>
      </c>
      <c r="E418" s="832" t="s">
        <v>3605</v>
      </c>
      <c r="F418" s="832" t="s">
        <v>3752</v>
      </c>
      <c r="G418" s="832" t="s">
        <v>3753</v>
      </c>
      <c r="H418" s="849">
        <v>1</v>
      </c>
      <c r="I418" s="849">
        <v>257</v>
      </c>
      <c r="J418" s="832"/>
      <c r="K418" s="832">
        <v>257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3622</v>
      </c>
      <c r="B419" s="832" t="s">
        <v>3623</v>
      </c>
      <c r="C419" s="832" t="s">
        <v>605</v>
      </c>
      <c r="D419" s="832" t="s">
        <v>1277</v>
      </c>
      <c r="E419" s="832" t="s">
        <v>3605</v>
      </c>
      <c r="F419" s="832" t="s">
        <v>3756</v>
      </c>
      <c r="G419" s="832" t="s">
        <v>3757</v>
      </c>
      <c r="H419" s="849">
        <v>1</v>
      </c>
      <c r="I419" s="849">
        <v>323</v>
      </c>
      <c r="J419" s="832"/>
      <c r="K419" s="832">
        <v>323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3622</v>
      </c>
      <c r="B420" s="832" t="s">
        <v>3623</v>
      </c>
      <c r="C420" s="832" t="s">
        <v>605</v>
      </c>
      <c r="D420" s="832" t="s">
        <v>1277</v>
      </c>
      <c r="E420" s="832" t="s">
        <v>3605</v>
      </c>
      <c r="F420" s="832" t="s">
        <v>3758</v>
      </c>
      <c r="G420" s="832" t="s">
        <v>3759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298</v>
      </c>
      <c r="R420" s="837"/>
      <c r="S420" s="850">
        <v>298</v>
      </c>
    </row>
    <row r="421" spans="1:19" ht="14.4" customHeight="1" x14ac:dyDescent="0.3">
      <c r="A421" s="831" t="s">
        <v>3622</v>
      </c>
      <c r="B421" s="832" t="s">
        <v>3623</v>
      </c>
      <c r="C421" s="832" t="s">
        <v>605</v>
      </c>
      <c r="D421" s="832" t="s">
        <v>1277</v>
      </c>
      <c r="E421" s="832" t="s">
        <v>3605</v>
      </c>
      <c r="F421" s="832" t="s">
        <v>3762</v>
      </c>
      <c r="G421" s="832" t="s">
        <v>3763</v>
      </c>
      <c r="H421" s="849"/>
      <c r="I421" s="849"/>
      <c r="J421" s="832"/>
      <c r="K421" s="832"/>
      <c r="L421" s="849"/>
      <c r="M421" s="849"/>
      <c r="N421" s="832"/>
      <c r="O421" s="832"/>
      <c r="P421" s="849">
        <v>3</v>
      </c>
      <c r="Q421" s="849">
        <v>3561</v>
      </c>
      <c r="R421" s="837"/>
      <c r="S421" s="850">
        <v>1187</v>
      </c>
    </row>
    <row r="422" spans="1:19" ht="14.4" customHeight="1" x14ac:dyDescent="0.3">
      <c r="A422" s="831" t="s">
        <v>3622</v>
      </c>
      <c r="B422" s="832" t="s">
        <v>3623</v>
      </c>
      <c r="C422" s="832" t="s">
        <v>605</v>
      </c>
      <c r="D422" s="832" t="s">
        <v>1277</v>
      </c>
      <c r="E422" s="832" t="s">
        <v>3605</v>
      </c>
      <c r="F422" s="832" t="s">
        <v>3610</v>
      </c>
      <c r="G422" s="832" t="s">
        <v>3611</v>
      </c>
      <c r="H422" s="849">
        <v>224</v>
      </c>
      <c r="I422" s="849">
        <v>7466.67</v>
      </c>
      <c r="J422" s="832">
        <v>0.75167919688482809</v>
      </c>
      <c r="K422" s="832">
        <v>33.333348214285714</v>
      </c>
      <c r="L422" s="849">
        <v>298</v>
      </c>
      <c r="M422" s="849">
        <v>9933.32</v>
      </c>
      <c r="N422" s="832">
        <v>1</v>
      </c>
      <c r="O422" s="832">
        <v>33.333288590604027</v>
      </c>
      <c r="P422" s="849">
        <v>284</v>
      </c>
      <c r="Q422" s="849">
        <v>9466.67</v>
      </c>
      <c r="R422" s="837">
        <v>0.95302174902248193</v>
      </c>
      <c r="S422" s="850">
        <v>33.333345070422538</v>
      </c>
    </row>
    <row r="423" spans="1:19" ht="14.4" customHeight="1" x14ac:dyDescent="0.3">
      <c r="A423" s="831" t="s">
        <v>3622</v>
      </c>
      <c r="B423" s="832" t="s">
        <v>3623</v>
      </c>
      <c r="C423" s="832" t="s">
        <v>605</v>
      </c>
      <c r="D423" s="832" t="s">
        <v>1277</v>
      </c>
      <c r="E423" s="832" t="s">
        <v>3605</v>
      </c>
      <c r="F423" s="832" t="s">
        <v>3766</v>
      </c>
      <c r="G423" s="832" t="s">
        <v>3767</v>
      </c>
      <c r="H423" s="849">
        <v>21</v>
      </c>
      <c r="I423" s="849">
        <v>6468</v>
      </c>
      <c r="J423" s="832">
        <v>0.46666666666666667</v>
      </c>
      <c r="K423" s="832">
        <v>308</v>
      </c>
      <c r="L423" s="849">
        <v>45</v>
      </c>
      <c r="M423" s="849">
        <v>13860</v>
      </c>
      <c r="N423" s="832">
        <v>1</v>
      </c>
      <c r="O423" s="832">
        <v>308</v>
      </c>
      <c r="P423" s="849">
        <v>32</v>
      </c>
      <c r="Q423" s="849">
        <v>9952</v>
      </c>
      <c r="R423" s="837">
        <v>0.71803751803751803</v>
      </c>
      <c r="S423" s="850">
        <v>311</v>
      </c>
    </row>
    <row r="424" spans="1:19" ht="14.4" customHeight="1" x14ac:dyDescent="0.3">
      <c r="A424" s="831" t="s">
        <v>3622</v>
      </c>
      <c r="B424" s="832" t="s">
        <v>3623</v>
      </c>
      <c r="C424" s="832" t="s">
        <v>605</v>
      </c>
      <c r="D424" s="832" t="s">
        <v>1277</v>
      </c>
      <c r="E424" s="832" t="s">
        <v>3605</v>
      </c>
      <c r="F424" s="832" t="s">
        <v>3768</v>
      </c>
      <c r="G424" s="832" t="s">
        <v>3769</v>
      </c>
      <c r="H424" s="849"/>
      <c r="I424" s="849"/>
      <c r="J424" s="832"/>
      <c r="K424" s="832"/>
      <c r="L424" s="849"/>
      <c r="M424" s="849"/>
      <c r="N424" s="832"/>
      <c r="O424" s="832"/>
      <c r="P424" s="849">
        <v>4</v>
      </c>
      <c r="Q424" s="849">
        <v>1052</v>
      </c>
      <c r="R424" s="837"/>
      <c r="S424" s="850">
        <v>263</v>
      </c>
    </row>
    <row r="425" spans="1:19" ht="14.4" customHeight="1" x14ac:dyDescent="0.3">
      <c r="A425" s="831" t="s">
        <v>3622</v>
      </c>
      <c r="B425" s="832" t="s">
        <v>3623</v>
      </c>
      <c r="C425" s="832" t="s">
        <v>605</v>
      </c>
      <c r="D425" s="832" t="s">
        <v>1277</v>
      </c>
      <c r="E425" s="832" t="s">
        <v>3605</v>
      </c>
      <c r="F425" s="832" t="s">
        <v>3774</v>
      </c>
      <c r="G425" s="832" t="s">
        <v>3775</v>
      </c>
      <c r="H425" s="849">
        <v>6</v>
      </c>
      <c r="I425" s="849">
        <v>924</v>
      </c>
      <c r="J425" s="832">
        <v>0.29806451612903223</v>
      </c>
      <c r="K425" s="832">
        <v>154</v>
      </c>
      <c r="L425" s="849">
        <v>20</v>
      </c>
      <c r="M425" s="849">
        <v>3100</v>
      </c>
      <c r="N425" s="832">
        <v>1</v>
      </c>
      <c r="O425" s="832">
        <v>155</v>
      </c>
      <c r="P425" s="849">
        <v>27</v>
      </c>
      <c r="Q425" s="849">
        <v>4212</v>
      </c>
      <c r="R425" s="837">
        <v>1.3587096774193548</v>
      </c>
      <c r="S425" s="850">
        <v>156</v>
      </c>
    </row>
    <row r="426" spans="1:19" ht="14.4" customHeight="1" x14ac:dyDescent="0.3">
      <c r="A426" s="831" t="s">
        <v>3622</v>
      </c>
      <c r="B426" s="832" t="s">
        <v>3623</v>
      </c>
      <c r="C426" s="832" t="s">
        <v>605</v>
      </c>
      <c r="D426" s="832" t="s">
        <v>1277</v>
      </c>
      <c r="E426" s="832" t="s">
        <v>3605</v>
      </c>
      <c r="F426" s="832" t="s">
        <v>3776</v>
      </c>
      <c r="G426" s="832" t="s">
        <v>3777</v>
      </c>
      <c r="H426" s="849"/>
      <c r="I426" s="849"/>
      <c r="J426" s="832"/>
      <c r="K426" s="832"/>
      <c r="L426" s="849">
        <v>1</v>
      </c>
      <c r="M426" s="849">
        <v>32</v>
      </c>
      <c r="N426" s="832">
        <v>1</v>
      </c>
      <c r="O426" s="832">
        <v>32</v>
      </c>
      <c r="P426" s="849">
        <v>1</v>
      </c>
      <c r="Q426" s="849">
        <v>33</v>
      </c>
      <c r="R426" s="837">
        <v>1.03125</v>
      </c>
      <c r="S426" s="850">
        <v>33</v>
      </c>
    </row>
    <row r="427" spans="1:19" ht="14.4" customHeight="1" x14ac:dyDescent="0.3">
      <c r="A427" s="831" t="s">
        <v>3622</v>
      </c>
      <c r="B427" s="832" t="s">
        <v>3623</v>
      </c>
      <c r="C427" s="832" t="s">
        <v>605</v>
      </c>
      <c r="D427" s="832" t="s">
        <v>1277</v>
      </c>
      <c r="E427" s="832" t="s">
        <v>3605</v>
      </c>
      <c r="F427" s="832" t="s">
        <v>3782</v>
      </c>
      <c r="G427" s="832" t="s">
        <v>3783</v>
      </c>
      <c r="H427" s="849">
        <v>94</v>
      </c>
      <c r="I427" s="849">
        <v>90052</v>
      </c>
      <c r="J427" s="832">
        <v>0.98844190768893037</v>
      </c>
      <c r="K427" s="832">
        <v>958</v>
      </c>
      <c r="L427" s="849">
        <v>95</v>
      </c>
      <c r="M427" s="849">
        <v>91105</v>
      </c>
      <c r="N427" s="832">
        <v>1</v>
      </c>
      <c r="O427" s="832">
        <v>959</v>
      </c>
      <c r="P427" s="849">
        <v>70</v>
      </c>
      <c r="Q427" s="849">
        <v>67480</v>
      </c>
      <c r="R427" s="837">
        <v>0.74068382635420671</v>
      </c>
      <c r="S427" s="850">
        <v>964</v>
      </c>
    </row>
    <row r="428" spans="1:19" ht="14.4" customHeight="1" x14ac:dyDescent="0.3">
      <c r="A428" s="831" t="s">
        <v>3622</v>
      </c>
      <c r="B428" s="832" t="s">
        <v>3623</v>
      </c>
      <c r="C428" s="832" t="s">
        <v>605</v>
      </c>
      <c r="D428" s="832" t="s">
        <v>1277</v>
      </c>
      <c r="E428" s="832" t="s">
        <v>3605</v>
      </c>
      <c r="F428" s="832" t="s">
        <v>3614</v>
      </c>
      <c r="G428" s="832" t="s">
        <v>3615</v>
      </c>
      <c r="H428" s="849">
        <v>2</v>
      </c>
      <c r="I428" s="849">
        <v>1184</v>
      </c>
      <c r="J428" s="832">
        <v>0.49915682967959529</v>
      </c>
      <c r="K428" s="832">
        <v>592</v>
      </c>
      <c r="L428" s="849">
        <v>4</v>
      </c>
      <c r="M428" s="849">
        <v>2372</v>
      </c>
      <c r="N428" s="832">
        <v>1</v>
      </c>
      <c r="O428" s="832">
        <v>593</v>
      </c>
      <c r="P428" s="849">
        <v>8</v>
      </c>
      <c r="Q428" s="849">
        <v>4760</v>
      </c>
      <c r="R428" s="837">
        <v>2.0067453625632377</v>
      </c>
      <c r="S428" s="850">
        <v>595</v>
      </c>
    </row>
    <row r="429" spans="1:19" ht="14.4" customHeight="1" x14ac:dyDescent="0.3">
      <c r="A429" s="831" t="s">
        <v>3622</v>
      </c>
      <c r="B429" s="832" t="s">
        <v>3623</v>
      </c>
      <c r="C429" s="832" t="s">
        <v>605</v>
      </c>
      <c r="D429" s="832" t="s">
        <v>1277</v>
      </c>
      <c r="E429" s="832" t="s">
        <v>3605</v>
      </c>
      <c r="F429" s="832" t="s">
        <v>3616</v>
      </c>
      <c r="G429" s="832" t="s">
        <v>3617</v>
      </c>
      <c r="H429" s="849"/>
      <c r="I429" s="849"/>
      <c r="J429" s="832"/>
      <c r="K429" s="832"/>
      <c r="L429" s="849">
        <v>2</v>
      </c>
      <c r="M429" s="849">
        <v>1536</v>
      </c>
      <c r="N429" s="832">
        <v>1</v>
      </c>
      <c r="O429" s="832">
        <v>768</v>
      </c>
      <c r="P429" s="849">
        <v>10</v>
      </c>
      <c r="Q429" s="849">
        <v>7700</v>
      </c>
      <c r="R429" s="837">
        <v>5.013020833333333</v>
      </c>
      <c r="S429" s="850">
        <v>770</v>
      </c>
    </row>
    <row r="430" spans="1:19" ht="14.4" customHeight="1" x14ac:dyDescent="0.3">
      <c r="A430" s="831" t="s">
        <v>3622</v>
      </c>
      <c r="B430" s="832" t="s">
        <v>3623</v>
      </c>
      <c r="C430" s="832" t="s">
        <v>605</v>
      </c>
      <c r="D430" s="832" t="s">
        <v>1277</v>
      </c>
      <c r="E430" s="832" t="s">
        <v>3605</v>
      </c>
      <c r="F430" s="832" t="s">
        <v>3786</v>
      </c>
      <c r="G430" s="832" t="s">
        <v>3787</v>
      </c>
      <c r="H430" s="849"/>
      <c r="I430" s="849"/>
      <c r="J430" s="832"/>
      <c r="K430" s="832"/>
      <c r="L430" s="849">
        <v>19</v>
      </c>
      <c r="M430" s="849">
        <v>83752</v>
      </c>
      <c r="N430" s="832">
        <v>1</v>
      </c>
      <c r="O430" s="832">
        <v>4408</v>
      </c>
      <c r="P430" s="849">
        <v>15</v>
      </c>
      <c r="Q430" s="849">
        <v>66435</v>
      </c>
      <c r="R430" s="837">
        <v>0.79323478842296302</v>
      </c>
      <c r="S430" s="850">
        <v>4429</v>
      </c>
    </row>
    <row r="431" spans="1:19" ht="14.4" customHeight="1" x14ac:dyDescent="0.3">
      <c r="A431" s="831" t="s">
        <v>3622</v>
      </c>
      <c r="B431" s="832" t="s">
        <v>3623</v>
      </c>
      <c r="C431" s="832" t="s">
        <v>605</v>
      </c>
      <c r="D431" s="832" t="s">
        <v>1277</v>
      </c>
      <c r="E431" s="832" t="s">
        <v>3605</v>
      </c>
      <c r="F431" s="832" t="s">
        <v>3796</v>
      </c>
      <c r="G431" s="832" t="s">
        <v>3797</v>
      </c>
      <c r="H431" s="849">
        <v>5</v>
      </c>
      <c r="I431" s="849">
        <v>800</v>
      </c>
      <c r="J431" s="832">
        <v>0.45172219085262566</v>
      </c>
      <c r="K431" s="832">
        <v>160</v>
      </c>
      <c r="L431" s="849">
        <v>11</v>
      </c>
      <c r="M431" s="849">
        <v>1771</v>
      </c>
      <c r="N431" s="832">
        <v>1</v>
      </c>
      <c r="O431" s="832">
        <v>161</v>
      </c>
      <c r="P431" s="849">
        <v>10</v>
      </c>
      <c r="Q431" s="849">
        <v>1620</v>
      </c>
      <c r="R431" s="837">
        <v>0.91473743647656691</v>
      </c>
      <c r="S431" s="850">
        <v>162</v>
      </c>
    </row>
    <row r="432" spans="1:19" ht="14.4" customHeight="1" x14ac:dyDescent="0.3">
      <c r="A432" s="831" t="s">
        <v>3622</v>
      </c>
      <c r="B432" s="832" t="s">
        <v>3623</v>
      </c>
      <c r="C432" s="832" t="s">
        <v>605</v>
      </c>
      <c r="D432" s="832" t="s">
        <v>1277</v>
      </c>
      <c r="E432" s="832" t="s">
        <v>3605</v>
      </c>
      <c r="F432" s="832" t="s">
        <v>3798</v>
      </c>
      <c r="G432" s="832" t="s">
        <v>3799</v>
      </c>
      <c r="H432" s="849">
        <v>115</v>
      </c>
      <c r="I432" s="849">
        <v>45425</v>
      </c>
      <c r="J432" s="832">
        <v>0.85820895522388063</v>
      </c>
      <c r="K432" s="832">
        <v>395</v>
      </c>
      <c r="L432" s="849">
        <v>134</v>
      </c>
      <c r="M432" s="849">
        <v>52930</v>
      </c>
      <c r="N432" s="832">
        <v>1</v>
      </c>
      <c r="O432" s="832">
        <v>395</v>
      </c>
      <c r="P432" s="849">
        <v>108</v>
      </c>
      <c r="Q432" s="849">
        <v>42984</v>
      </c>
      <c r="R432" s="837">
        <v>0.81209144152654444</v>
      </c>
      <c r="S432" s="850">
        <v>398</v>
      </c>
    </row>
    <row r="433" spans="1:19" ht="14.4" customHeight="1" x14ac:dyDescent="0.3">
      <c r="A433" s="831" t="s">
        <v>3622</v>
      </c>
      <c r="B433" s="832" t="s">
        <v>3623</v>
      </c>
      <c r="C433" s="832" t="s">
        <v>605</v>
      </c>
      <c r="D433" s="832" t="s">
        <v>1277</v>
      </c>
      <c r="E433" s="832" t="s">
        <v>3605</v>
      </c>
      <c r="F433" s="832" t="s">
        <v>3804</v>
      </c>
      <c r="G433" s="832" t="s">
        <v>3805</v>
      </c>
      <c r="H433" s="849">
        <v>1</v>
      </c>
      <c r="I433" s="849">
        <v>317</v>
      </c>
      <c r="J433" s="832">
        <v>0.99685534591194969</v>
      </c>
      <c r="K433" s="832">
        <v>317</v>
      </c>
      <c r="L433" s="849">
        <v>1</v>
      </c>
      <c r="M433" s="849">
        <v>318</v>
      </c>
      <c r="N433" s="832">
        <v>1</v>
      </c>
      <c r="O433" s="832">
        <v>318</v>
      </c>
      <c r="P433" s="849"/>
      <c r="Q433" s="849"/>
      <c r="R433" s="837"/>
      <c r="S433" s="850"/>
    </row>
    <row r="434" spans="1:19" ht="14.4" customHeight="1" x14ac:dyDescent="0.3">
      <c r="A434" s="831" t="s">
        <v>3622</v>
      </c>
      <c r="B434" s="832" t="s">
        <v>3623</v>
      </c>
      <c r="C434" s="832" t="s">
        <v>605</v>
      </c>
      <c r="D434" s="832" t="s">
        <v>1277</v>
      </c>
      <c r="E434" s="832" t="s">
        <v>3605</v>
      </c>
      <c r="F434" s="832" t="s">
        <v>3808</v>
      </c>
      <c r="G434" s="832" t="s">
        <v>3809</v>
      </c>
      <c r="H434" s="849">
        <v>5</v>
      </c>
      <c r="I434" s="849">
        <v>1865</v>
      </c>
      <c r="J434" s="832">
        <v>0.49866310160427807</v>
      </c>
      <c r="K434" s="832">
        <v>373</v>
      </c>
      <c r="L434" s="849">
        <v>10</v>
      </c>
      <c r="M434" s="849">
        <v>3740</v>
      </c>
      <c r="N434" s="832">
        <v>1</v>
      </c>
      <c r="O434" s="832">
        <v>374</v>
      </c>
      <c r="P434" s="849">
        <v>1</v>
      </c>
      <c r="Q434" s="849">
        <v>376</v>
      </c>
      <c r="R434" s="837">
        <v>0.10053475935828877</v>
      </c>
      <c r="S434" s="850">
        <v>376</v>
      </c>
    </row>
    <row r="435" spans="1:19" ht="14.4" customHeight="1" x14ac:dyDescent="0.3">
      <c r="A435" s="831" t="s">
        <v>3622</v>
      </c>
      <c r="B435" s="832" t="s">
        <v>3623</v>
      </c>
      <c r="C435" s="832" t="s">
        <v>605</v>
      </c>
      <c r="D435" s="832" t="s">
        <v>1277</v>
      </c>
      <c r="E435" s="832" t="s">
        <v>3605</v>
      </c>
      <c r="F435" s="832" t="s">
        <v>3618</v>
      </c>
      <c r="G435" s="832" t="s">
        <v>3619</v>
      </c>
      <c r="H435" s="849"/>
      <c r="I435" s="849"/>
      <c r="J435" s="832"/>
      <c r="K435" s="832"/>
      <c r="L435" s="849">
        <v>4</v>
      </c>
      <c r="M435" s="849">
        <v>5356</v>
      </c>
      <c r="N435" s="832">
        <v>1</v>
      </c>
      <c r="O435" s="832">
        <v>1339</v>
      </c>
      <c r="P435" s="849">
        <v>9</v>
      </c>
      <c r="Q435" s="849">
        <v>12096</v>
      </c>
      <c r="R435" s="837">
        <v>2.2584017923823749</v>
      </c>
      <c r="S435" s="850">
        <v>1344</v>
      </c>
    </row>
    <row r="436" spans="1:19" ht="14.4" customHeight="1" x14ac:dyDescent="0.3">
      <c r="A436" s="831" t="s">
        <v>3622</v>
      </c>
      <c r="B436" s="832" t="s">
        <v>3623</v>
      </c>
      <c r="C436" s="832" t="s">
        <v>605</v>
      </c>
      <c r="D436" s="832" t="s">
        <v>1277</v>
      </c>
      <c r="E436" s="832" t="s">
        <v>3605</v>
      </c>
      <c r="F436" s="832" t="s">
        <v>3620</v>
      </c>
      <c r="G436" s="832" t="s">
        <v>3621</v>
      </c>
      <c r="H436" s="849">
        <v>3</v>
      </c>
      <c r="I436" s="849">
        <v>1086</v>
      </c>
      <c r="J436" s="832">
        <v>1.4958677685950412</v>
      </c>
      <c r="K436" s="832">
        <v>362</v>
      </c>
      <c r="L436" s="849">
        <v>2</v>
      </c>
      <c r="M436" s="849">
        <v>726</v>
      </c>
      <c r="N436" s="832">
        <v>1</v>
      </c>
      <c r="O436" s="832">
        <v>363</v>
      </c>
      <c r="P436" s="849">
        <v>10</v>
      </c>
      <c r="Q436" s="849">
        <v>3640</v>
      </c>
      <c r="R436" s="837">
        <v>5.0137741046831952</v>
      </c>
      <c r="S436" s="850">
        <v>364</v>
      </c>
    </row>
    <row r="437" spans="1:19" ht="14.4" customHeight="1" x14ac:dyDescent="0.3">
      <c r="A437" s="831" t="s">
        <v>3622</v>
      </c>
      <c r="B437" s="832" t="s">
        <v>3623</v>
      </c>
      <c r="C437" s="832" t="s">
        <v>605</v>
      </c>
      <c r="D437" s="832" t="s">
        <v>1277</v>
      </c>
      <c r="E437" s="832" t="s">
        <v>3605</v>
      </c>
      <c r="F437" s="832" t="s">
        <v>3816</v>
      </c>
      <c r="G437" s="832" t="s">
        <v>3817</v>
      </c>
      <c r="H437" s="849"/>
      <c r="I437" s="849"/>
      <c r="J437" s="832"/>
      <c r="K437" s="832"/>
      <c r="L437" s="849">
        <v>2</v>
      </c>
      <c r="M437" s="849">
        <v>346</v>
      </c>
      <c r="N437" s="832">
        <v>1</v>
      </c>
      <c r="O437" s="832">
        <v>173</v>
      </c>
      <c r="P437" s="849"/>
      <c r="Q437" s="849"/>
      <c r="R437" s="837"/>
      <c r="S437" s="850"/>
    </row>
    <row r="438" spans="1:19" ht="14.4" customHeight="1" x14ac:dyDescent="0.3">
      <c r="A438" s="831" t="s">
        <v>3622</v>
      </c>
      <c r="B438" s="832" t="s">
        <v>3623</v>
      </c>
      <c r="C438" s="832" t="s">
        <v>605</v>
      </c>
      <c r="D438" s="832" t="s">
        <v>3598</v>
      </c>
      <c r="E438" s="832" t="s">
        <v>3624</v>
      </c>
      <c r="F438" s="832" t="s">
        <v>3625</v>
      </c>
      <c r="G438" s="832" t="s">
        <v>3626</v>
      </c>
      <c r="H438" s="849">
        <v>0.1</v>
      </c>
      <c r="I438" s="849">
        <v>15.1</v>
      </c>
      <c r="J438" s="832"/>
      <c r="K438" s="832">
        <v>151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3622</v>
      </c>
      <c r="B439" s="832" t="s">
        <v>3623</v>
      </c>
      <c r="C439" s="832" t="s">
        <v>605</v>
      </c>
      <c r="D439" s="832" t="s">
        <v>3598</v>
      </c>
      <c r="E439" s="832" t="s">
        <v>3624</v>
      </c>
      <c r="F439" s="832" t="s">
        <v>3631</v>
      </c>
      <c r="G439" s="832" t="s">
        <v>3632</v>
      </c>
      <c r="H439" s="849">
        <v>1</v>
      </c>
      <c r="I439" s="849">
        <v>58.14</v>
      </c>
      <c r="J439" s="832"/>
      <c r="K439" s="832">
        <v>58.14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3622</v>
      </c>
      <c r="B440" s="832" t="s">
        <v>3623</v>
      </c>
      <c r="C440" s="832" t="s">
        <v>605</v>
      </c>
      <c r="D440" s="832" t="s">
        <v>3598</v>
      </c>
      <c r="E440" s="832" t="s">
        <v>3624</v>
      </c>
      <c r="F440" s="832" t="s">
        <v>3636</v>
      </c>
      <c r="G440" s="832" t="s">
        <v>3637</v>
      </c>
      <c r="H440" s="849">
        <v>1.4000000000000001</v>
      </c>
      <c r="I440" s="849">
        <v>6366.66</v>
      </c>
      <c r="J440" s="832">
        <v>0.93333352879605713</v>
      </c>
      <c r="K440" s="832">
        <v>4547.614285714285</v>
      </c>
      <c r="L440" s="849">
        <v>1.5</v>
      </c>
      <c r="M440" s="849">
        <v>6821.42</v>
      </c>
      <c r="N440" s="832">
        <v>1</v>
      </c>
      <c r="O440" s="832">
        <v>4547.6133333333337</v>
      </c>
      <c r="P440" s="849"/>
      <c r="Q440" s="849"/>
      <c r="R440" s="837"/>
      <c r="S440" s="850"/>
    </row>
    <row r="441" spans="1:19" ht="14.4" customHeight="1" x14ac:dyDescent="0.3">
      <c r="A441" s="831" t="s">
        <v>3622</v>
      </c>
      <c r="B441" s="832" t="s">
        <v>3623</v>
      </c>
      <c r="C441" s="832" t="s">
        <v>605</v>
      </c>
      <c r="D441" s="832" t="s">
        <v>3598</v>
      </c>
      <c r="E441" s="832" t="s">
        <v>3602</v>
      </c>
      <c r="F441" s="832" t="s">
        <v>3666</v>
      </c>
      <c r="G441" s="832" t="s">
        <v>3667</v>
      </c>
      <c r="H441" s="849">
        <v>2</v>
      </c>
      <c r="I441" s="849">
        <v>5250.22</v>
      </c>
      <c r="J441" s="832"/>
      <c r="K441" s="832">
        <v>2625.11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3622</v>
      </c>
      <c r="B442" s="832" t="s">
        <v>3623</v>
      </c>
      <c r="C442" s="832" t="s">
        <v>605</v>
      </c>
      <c r="D442" s="832" t="s">
        <v>3598</v>
      </c>
      <c r="E442" s="832" t="s">
        <v>3602</v>
      </c>
      <c r="F442" s="832" t="s">
        <v>3674</v>
      </c>
      <c r="G442" s="832" t="s">
        <v>3675</v>
      </c>
      <c r="H442" s="849"/>
      <c r="I442" s="849"/>
      <c r="J442" s="832"/>
      <c r="K442" s="832"/>
      <c r="L442" s="849">
        <v>1</v>
      </c>
      <c r="M442" s="849">
        <v>901.64</v>
      </c>
      <c r="N442" s="832">
        <v>1</v>
      </c>
      <c r="O442" s="832">
        <v>901.64</v>
      </c>
      <c r="P442" s="849"/>
      <c r="Q442" s="849"/>
      <c r="R442" s="837"/>
      <c r="S442" s="850"/>
    </row>
    <row r="443" spans="1:19" ht="14.4" customHeight="1" x14ac:dyDescent="0.3">
      <c r="A443" s="831" t="s">
        <v>3622</v>
      </c>
      <c r="B443" s="832" t="s">
        <v>3623</v>
      </c>
      <c r="C443" s="832" t="s">
        <v>605</v>
      </c>
      <c r="D443" s="832" t="s">
        <v>3598</v>
      </c>
      <c r="E443" s="832" t="s">
        <v>3602</v>
      </c>
      <c r="F443" s="832" t="s">
        <v>3676</v>
      </c>
      <c r="G443" s="832" t="s">
        <v>3677</v>
      </c>
      <c r="H443" s="849">
        <v>2</v>
      </c>
      <c r="I443" s="849">
        <v>817.48</v>
      </c>
      <c r="J443" s="832">
        <v>1</v>
      </c>
      <c r="K443" s="832">
        <v>408.74</v>
      </c>
      <c r="L443" s="849">
        <v>2</v>
      </c>
      <c r="M443" s="849">
        <v>817.48</v>
      </c>
      <c r="N443" s="832">
        <v>1</v>
      </c>
      <c r="O443" s="832">
        <v>408.74</v>
      </c>
      <c r="P443" s="849"/>
      <c r="Q443" s="849"/>
      <c r="R443" s="837"/>
      <c r="S443" s="850"/>
    </row>
    <row r="444" spans="1:19" ht="14.4" customHeight="1" x14ac:dyDescent="0.3">
      <c r="A444" s="831" t="s">
        <v>3622</v>
      </c>
      <c r="B444" s="832" t="s">
        <v>3623</v>
      </c>
      <c r="C444" s="832" t="s">
        <v>605</v>
      </c>
      <c r="D444" s="832" t="s">
        <v>3598</v>
      </c>
      <c r="E444" s="832" t="s">
        <v>3602</v>
      </c>
      <c r="F444" s="832" t="s">
        <v>3678</v>
      </c>
      <c r="G444" s="832" t="s">
        <v>3679</v>
      </c>
      <c r="H444" s="849">
        <v>2</v>
      </c>
      <c r="I444" s="849">
        <v>404.8</v>
      </c>
      <c r="J444" s="832"/>
      <c r="K444" s="832">
        <v>202.4</v>
      </c>
      <c r="L444" s="849">
        <v>0</v>
      </c>
      <c r="M444" s="849">
        <v>0</v>
      </c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3622</v>
      </c>
      <c r="B445" s="832" t="s">
        <v>3623</v>
      </c>
      <c r="C445" s="832" t="s">
        <v>605</v>
      </c>
      <c r="D445" s="832" t="s">
        <v>3598</v>
      </c>
      <c r="E445" s="832" t="s">
        <v>3602</v>
      </c>
      <c r="F445" s="832" t="s">
        <v>3680</v>
      </c>
      <c r="G445" s="832" t="s">
        <v>3681</v>
      </c>
      <c r="H445" s="849">
        <v>2</v>
      </c>
      <c r="I445" s="849">
        <v>2086</v>
      </c>
      <c r="J445" s="832"/>
      <c r="K445" s="832">
        <v>1043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3622</v>
      </c>
      <c r="B446" s="832" t="s">
        <v>3623</v>
      </c>
      <c r="C446" s="832" t="s">
        <v>605</v>
      </c>
      <c r="D446" s="832" t="s">
        <v>3598</v>
      </c>
      <c r="E446" s="832" t="s">
        <v>3602</v>
      </c>
      <c r="F446" s="832" t="s">
        <v>3682</v>
      </c>
      <c r="G446" s="832" t="s">
        <v>3683</v>
      </c>
      <c r="H446" s="849">
        <v>1</v>
      </c>
      <c r="I446" s="849">
        <v>1665</v>
      </c>
      <c r="J446" s="832">
        <v>0.5</v>
      </c>
      <c r="K446" s="832">
        <v>1665</v>
      </c>
      <c r="L446" s="849">
        <v>2</v>
      </c>
      <c r="M446" s="849">
        <v>3330</v>
      </c>
      <c r="N446" s="832">
        <v>1</v>
      </c>
      <c r="O446" s="832">
        <v>1665</v>
      </c>
      <c r="P446" s="849"/>
      <c r="Q446" s="849"/>
      <c r="R446" s="837"/>
      <c r="S446" s="850"/>
    </row>
    <row r="447" spans="1:19" ht="14.4" customHeight="1" x14ac:dyDescent="0.3">
      <c r="A447" s="831" t="s">
        <v>3622</v>
      </c>
      <c r="B447" s="832" t="s">
        <v>3623</v>
      </c>
      <c r="C447" s="832" t="s">
        <v>605</v>
      </c>
      <c r="D447" s="832" t="s">
        <v>3598</v>
      </c>
      <c r="E447" s="832" t="s">
        <v>3602</v>
      </c>
      <c r="F447" s="832" t="s">
        <v>3603</v>
      </c>
      <c r="G447" s="832" t="s">
        <v>3604</v>
      </c>
      <c r="H447" s="849">
        <v>1</v>
      </c>
      <c r="I447" s="849">
        <v>2436</v>
      </c>
      <c r="J447" s="832">
        <v>0.35950094892902357</v>
      </c>
      <c r="K447" s="832">
        <v>2436</v>
      </c>
      <c r="L447" s="849">
        <v>3</v>
      </c>
      <c r="M447" s="849">
        <v>6776.0600000000013</v>
      </c>
      <c r="N447" s="832">
        <v>1</v>
      </c>
      <c r="O447" s="832">
        <v>2258.686666666667</v>
      </c>
      <c r="P447" s="849"/>
      <c r="Q447" s="849"/>
      <c r="R447" s="837"/>
      <c r="S447" s="850"/>
    </row>
    <row r="448" spans="1:19" ht="14.4" customHeight="1" x14ac:dyDescent="0.3">
      <c r="A448" s="831" t="s">
        <v>3622</v>
      </c>
      <c r="B448" s="832" t="s">
        <v>3623</v>
      </c>
      <c r="C448" s="832" t="s">
        <v>605</v>
      </c>
      <c r="D448" s="832" t="s">
        <v>3598</v>
      </c>
      <c r="E448" s="832" t="s">
        <v>3602</v>
      </c>
      <c r="F448" s="832" t="s">
        <v>3684</v>
      </c>
      <c r="G448" s="832" t="s">
        <v>3685</v>
      </c>
      <c r="H448" s="849"/>
      <c r="I448" s="849"/>
      <c r="J448" s="832"/>
      <c r="K448" s="832"/>
      <c r="L448" s="849">
        <v>1</v>
      </c>
      <c r="M448" s="849">
        <v>740</v>
      </c>
      <c r="N448" s="832">
        <v>1</v>
      </c>
      <c r="O448" s="832">
        <v>740</v>
      </c>
      <c r="P448" s="849"/>
      <c r="Q448" s="849"/>
      <c r="R448" s="837"/>
      <c r="S448" s="850"/>
    </row>
    <row r="449" spans="1:19" ht="14.4" customHeight="1" x14ac:dyDescent="0.3">
      <c r="A449" s="831" t="s">
        <v>3622</v>
      </c>
      <c r="B449" s="832" t="s">
        <v>3623</v>
      </c>
      <c r="C449" s="832" t="s">
        <v>605</v>
      </c>
      <c r="D449" s="832" t="s">
        <v>3598</v>
      </c>
      <c r="E449" s="832" t="s">
        <v>3602</v>
      </c>
      <c r="F449" s="832" t="s">
        <v>3688</v>
      </c>
      <c r="G449" s="832" t="s">
        <v>3689</v>
      </c>
      <c r="H449" s="849">
        <v>1</v>
      </c>
      <c r="I449" s="849">
        <v>1396.5</v>
      </c>
      <c r="J449" s="832">
        <v>0.5</v>
      </c>
      <c r="K449" s="832">
        <v>1396.5</v>
      </c>
      <c r="L449" s="849">
        <v>2</v>
      </c>
      <c r="M449" s="849">
        <v>2793</v>
      </c>
      <c r="N449" s="832">
        <v>1</v>
      </c>
      <c r="O449" s="832">
        <v>1396.5</v>
      </c>
      <c r="P449" s="849"/>
      <c r="Q449" s="849"/>
      <c r="R449" s="837"/>
      <c r="S449" s="850"/>
    </row>
    <row r="450" spans="1:19" ht="14.4" customHeight="1" x14ac:dyDescent="0.3">
      <c r="A450" s="831" t="s">
        <v>3622</v>
      </c>
      <c r="B450" s="832" t="s">
        <v>3623</v>
      </c>
      <c r="C450" s="832" t="s">
        <v>605</v>
      </c>
      <c r="D450" s="832" t="s">
        <v>3598</v>
      </c>
      <c r="E450" s="832" t="s">
        <v>3602</v>
      </c>
      <c r="F450" s="832" t="s">
        <v>3706</v>
      </c>
      <c r="G450" s="832" t="s">
        <v>3707</v>
      </c>
      <c r="H450" s="849"/>
      <c r="I450" s="849"/>
      <c r="J450" s="832"/>
      <c r="K450" s="832"/>
      <c r="L450" s="849">
        <v>1</v>
      </c>
      <c r="M450" s="849">
        <v>1226</v>
      </c>
      <c r="N450" s="832">
        <v>1</v>
      </c>
      <c r="O450" s="832">
        <v>1226</v>
      </c>
      <c r="P450" s="849"/>
      <c r="Q450" s="849"/>
      <c r="R450" s="837"/>
      <c r="S450" s="850"/>
    </row>
    <row r="451" spans="1:19" ht="14.4" customHeight="1" x14ac:dyDescent="0.3">
      <c r="A451" s="831" t="s">
        <v>3622</v>
      </c>
      <c r="B451" s="832" t="s">
        <v>3623</v>
      </c>
      <c r="C451" s="832" t="s">
        <v>605</v>
      </c>
      <c r="D451" s="832" t="s">
        <v>3598</v>
      </c>
      <c r="E451" s="832" t="s">
        <v>3605</v>
      </c>
      <c r="F451" s="832" t="s">
        <v>3720</v>
      </c>
      <c r="G451" s="832" t="s">
        <v>3721</v>
      </c>
      <c r="H451" s="849">
        <v>9</v>
      </c>
      <c r="I451" s="849">
        <v>1845</v>
      </c>
      <c r="J451" s="832">
        <v>2.2390776699029127</v>
      </c>
      <c r="K451" s="832">
        <v>205</v>
      </c>
      <c r="L451" s="849">
        <v>4</v>
      </c>
      <c r="M451" s="849">
        <v>824</v>
      </c>
      <c r="N451" s="832">
        <v>1</v>
      </c>
      <c r="O451" s="832">
        <v>206</v>
      </c>
      <c r="P451" s="849"/>
      <c r="Q451" s="849"/>
      <c r="R451" s="837"/>
      <c r="S451" s="850"/>
    </row>
    <row r="452" spans="1:19" ht="14.4" customHeight="1" x14ac:dyDescent="0.3">
      <c r="A452" s="831" t="s">
        <v>3622</v>
      </c>
      <c r="B452" s="832" t="s">
        <v>3623</v>
      </c>
      <c r="C452" s="832" t="s">
        <v>605</v>
      </c>
      <c r="D452" s="832" t="s">
        <v>3598</v>
      </c>
      <c r="E452" s="832" t="s">
        <v>3605</v>
      </c>
      <c r="F452" s="832" t="s">
        <v>3730</v>
      </c>
      <c r="G452" s="832" t="s">
        <v>3731</v>
      </c>
      <c r="H452" s="849">
        <v>60</v>
      </c>
      <c r="I452" s="849">
        <v>2220</v>
      </c>
      <c r="J452" s="832">
        <v>60</v>
      </c>
      <c r="K452" s="832">
        <v>37</v>
      </c>
      <c r="L452" s="849">
        <v>1</v>
      </c>
      <c r="M452" s="849">
        <v>37</v>
      </c>
      <c r="N452" s="832">
        <v>1</v>
      </c>
      <c r="O452" s="832">
        <v>37</v>
      </c>
      <c r="P452" s="849"/>
      <c r="Q452" s="849"/>
      <c r="R452" s="837"/>
      <c r="S452" s="850"/>
    </row>
    <row r="453" spans="1:19" ht="14.4" customHeight="1" x14ac:dyDescent="0.3">
      <c r="A453" s="831" t="s">
        <v>3622</v>
      </c>
      <c r="B453" s="832" t="s">
        <v>3623</v>
      </c>
      <c r="C453" s="832" t="s">
        <v>605</v>
      </c>
      <c r="D453" s="832" t="s">
        <v>3598</v>
      </c>
      <c r="E453" s="832" t="s">
        <v>3605</v>
      </c>
      <c r="F453" s="832" t="s">
        <v>3606</v>
      </c>
      <c r="G453" s="832" t="s">
        <v>3607</v>
      </c>
      <c r="H453" s="849">
        <v>143</v>
      </c>
      <c r="I453" s="849">
        <v>35893</v>
      </c>
      <c r="J453" s="832">
        <v>4.4510168650793647</v>
      </c>
      <c r="K453" s="832">
        <v>251</v>
      </c>
      <c r="L453" s="849">
        <v>32</v>
      </c>
      <c r="M453" s="849">
        <v>8064</v>
      </c>
      <c r="N453" s="832">
        <v>1</v>
      </c>
      <c r="O453" s="832">
        <v>252</v>
      </c>
      <c r="P453" s="849"/>
      <c r="Q453" s="849"/>
      <c r="R453" s="837"/>
      <c r="S453" s="850"/>
    </row>
    <row r="454" spans="1:19" ht="14.4" customHeight="1" x14ac:dyDescent="0.3">
      <c r="A454" s="831" t="s">
        <v>3622</v>
      </c>
      <c r="B454" s="832" t="s">
        <v>3623</v>
      </c>
      <c r="C454" s="832" t="s">
        <v>605</v>
      </c>
      <c r="D454" s="832" t="s">
        <v>3598</v>
      </c>
      <c r="E454" s="832" t="s">
        <v>3605</v>
      </c>
      <c r="F454" s="832" t="s">
        <v>3738</v>
      </c>
      <c r="G454" s="832" t="s">
        <v>3739</v>
      </c>
      <c r="H454" s="849">
        <v>51</v>
      </c>
      <c r="I454" s="849">
        <v>6426</v>
      </c>
      <c r="J454" s="832">
        <v>10.119685039370079</v>
      </c>
      <c r="K454" s="832">
        <v>126</v>
      </c>
      <c r="L454" s="849">
        <v>5</v>
      </c>
      <c r="M454" s="849">
        <v>635</v>
      </c>
      <c r="N454" s="832">
        <v>1</v>
      </c>
      <c r="O454" s="832">
        <v>127</v>
      </c>
      <c r="P454" s="849"/>
      <c r="Q454" s="849"/>
      <c r="R454" s="837"/>
      <c r="S454" s="850"/>
    </row>
    <row r="455" spans="1:19" ht="14.4" customHeight="1" x14ac:dyDescent="0.3">
      <c r="A455" s="831" t="s">
        <v>3622</v>
      </c>
      <c r="B455" s="832" t="s">
        <v>3623</v>
      </c>
      <c r="C455" s="832" t="s">
        <v>605</v>
      </c>
      <c r="D455" s="832" t="s">
        <v>3598</v>
      </c>
      <c r="E455" s="832" t="s">
        <v>3605</v>
      </c>
      <c r="F455" s="832" t="s">
        <v>3740</v>
      </c>
      <c r="G455" s="832" t="s">
        <v>3741</v>
      </c>
      <c r="H455" s="849">
        <v>3</v>
      </c>
      <c r="I455" s="849">
        <v>933</v>
      </c>
      <c r="J455" s="832">
        <v>2.9903846153846154</v>
      </c>
      <c r="K455" s="832">
        <v>311</v>
      </c>
      <c r="L455" s="849">
        <v>1</v>
      </c>
      <c r="M455" s="849">
        <v>312</v>
      </c>
      <c r="N455" s="832">
        <v>1</v>
      </c>
      <c r="O455" s="832">
        <v>312</v>
      </c>
      <c r="P455" s="849"/>
      <c r="Q455" s="849"/>
      <c r="R455" s="837"/>
      <c r="S455" s="850"/>
    </row>
    <row r="456" spans="1:19" ht="14.4" customHeight="1" x14ac:dyDescent="0.3">
      <c r="A456" s="831" t="s">
        <v>3622</v>
      </c>
      <c r="B456" s="832" t="s">
        <v>3623</v>
      </c>
      <c r="C456" s="832" t="s">
        <v>605</v>
      </c>
      <c r="D456" s="832" t="s">
        <v>3598</v>
      </c>
      <c r="E456" s="832" t="s">
        <v>3605</v>
      </c>
      <c r="F456" s="832" t="s">
        <v>3744</v>
      </c>
      <c r="G456" s="832" t="s">
        <v>3745</v>
      </c>
      <c r="H456" s="849">
        <v>2</v>
      </c>
      <c r="I456" s="849">
        <v>3186</v>
      </c>
      <c r="J456" s="832"/>
      <c r="K456" s="832">
        <v>1593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3622</v>
      </c>
      <c r="B457" s="832" t="s">
        <v>3623</v>
      </c>
      <c r="C457" s="832" t="s">
        <v>605</v>
      </c>
      <c r="D457" s="832" t="s">
        <v>3598</v>
      </c>
      <c r="E457" s="832" t="s">
        <v>3605</v>
      </c>
      <c r="F457" s="832" t="s">
        <v>3608</v>
      </c>
      <c r="G457" s="832" t="s">
        <v>3609</v>
      </c>
      <c r="H457" s="849">
        <v>2</v>
      </c>
      <c r="I457" s="849">
        <v>396</v>
      </c>
      <c r="J457" s="832"/>
      <c r="K457" s="832">
        <v>198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3622</v>
      </c>
      <c r="B458" s="832" t="s">
        <v>3623</v>
      </c>
      <c r="C458" s="832" t="s">
        <v>605</v>
      </c>
      <c r="D458" s="832" t="s">
        <v>3598</v>
      </c>
      <c r="E458" s="832" t="s">
        <v>3605</v>
      </c>
      <c r="F458" s="832" t="s">
        <v>3746</v>
      </c>
      <c r="G458" s="832" t="s">
        <v>3747</v>
      </c>
      <c r="H458" s="849">
        <v>3</v>
      </c>
      <c r="I458" s="849">
        <v>999</v>
      </c>
      <c r="J458" s="832">
        <v>2.9910179640718564</v>
      </c>
      <c r="K458" s="832">
        <v>333</v>
      </c>
      <c r="L458" s="849">
        <v>1</v>
      </c>
      <c r="M458" s="849">
        <v>334</v>
      </c>
      <c r="N458" s="832">
        <v>1</v>
      </c>
      <c r="O458" s="832">
        <v>334</v>
      </c>
      <c r="P458" s="849"/>
      <c r="Q458" s="849"/>
      <c r="R458" s="837"/>
      <c r="S458" s="850"/>
    </row>
    <row r="459" spans="1:19" ht="14.4" customHeight="1" x14ac:dyDescent="0.3">
      <c r="A459" s="831" t="s">
        <v>3622</v>
      </c>
      <c r="B459" s="832" t="s">
        <v>3623</v>
      </c>
      <c r="C459" s="832" t="s">
        <v>605</v>
      </c>
      <c r="D459" s="832" t="s">
        <v>3598</v>
      </c>
      <c r="E459" s="832" t="s">
        <v>3605</v>
      </c>
      <c r="F459" s="832" t="s">
        <v>3750</v>
      </c>
      <c r="G459" s="832" t="s">
        <v>3751</v>
      </c>
      <c r="H459" s="849">
        <v>2</v>
      </c>
      <c r="I459" s="849">
        <v>702</v>
      </c>
      <c r="J459" s="832">
        <v>1.9943181818181819</v>
      </c>
      <c r="K459" s="832">
        <v>351</v>
      </c>
      <c r="L459" s="849">
        <v>1</v>
      </c>
      <c r="M459" s="849">
        <v>352</v>
      </c>
      <c r="N459" s="832">
        <v>1</v>
      </c>
      <c r="O459" s="832">
        <v>352</v>
      </c>
      <c r="P459" s="849"/>
      <c r="Q459" s="849"/>
      <c r="R459" s="837"/>
      <c r="S459" s="850"/>
    </row>
    <row r="460" spans="1:19" ht="14.4" customHeight="1" x14ac:dyDescent="0.3">
      <c r="A460" s="831" t="s">
        <v>3622</v>
      </c>
      <c r="B460" s="832" t="s">
        <v>3623</v>
      </c>
      <c r="C460" s="832" t="s">
        <v>605</v>
      </c>
      <c r="D460" s="832" t="s">
        <v>3598</v>
      </c>
      <c r="E460" s="832" t="s">
        <v>3605</v>
      </c>
      <c r="F460" s="832" t="s">
        <v>3756</v>
      </c>
      <c r="G460" s="832" t="s">
        <v>3757</v>
      </c>
      <c r="H460" s="849">
        <v>1</v>
      </c>
      <c r="I460" s="849">
        <v>323</v>
      </c>
      <c r="J460" s="832"/>
      <c r="K460" s="832">
        <v>323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3622</v>
      </c>
      <c r="B461" s="832" t="s">
        <v>3623</v>
      </c>
      <c r="C461" s="832" t="s">
        <v>605</v>
      </c>
      <c r="D461" s="832" t="s">
        <v>3598</v>
      </c>
      <c r="E461" s="832" t="s">
        <v>3605</v>
      </c>
      <c r="F461" s="832" t="s">
        <v>3758</v>
      </c>
      <c r="G461" s="832" t="s">
        <v>3759</v>
      </c>
      <c r="H461" s="849"/>
      <c r="I461" s="849"/>
      <c r="J461" s="832"/>
      <c r="K461" s="832"/>
      <c r="L461" s="849">
        <v>3</v>
      </c>
      <c r="M461" s="849">
        <v>888</v>
      </c>
      <c r="N461" s="832">
        <v>1</v>
      </c>
      <c r="O461" s="832">
        <v>296</v>
      </c>
      <c r="P461" s="849"/>
      <c r="Q461" s="849"/>
      <c r="R461" s="837"/>
      <c r="S461" s="850"/>
    </row>
    <row r="462" spans="1:19" ht="14.4" customHeight="1" x14ac:dyDescent="0.3">
      <c r="A462" s="831" t="s">
        <v>3622</v>
      </c>
      <c r="B462" s="832" t="s">
        <v>3623</v>
      </c>
      <c r="C462" s="832" t="s">
        <v>605</v>
      </c>
      <c r="D462" s="832" t="s">
        <v>3598</v>
      </c>
      <c r="E462" s="832" t="s">
        <v>3605</v>
      </c>
      <c r="F462" s="832" t="s">
        <v>3762</v>
      </c>
      <c r="G462" s="832" t="s">
        <v>3763</v>
      </c>
      <c r="H462" s="849">
        <v>3</v>
      </c>
      <c r="I462" s="849">
        <v>3543</v>
      </c>
      <c r="J462" s="832"/>
      <c r="K462" s="832">
        <v>1181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3622</v>
      </c>
      <c r="B463" s="832" t="s">
        <v>3623</v>
      </c>
      <c r="C463" s="832" t="s">
        <v>605</v>
      </c>
      <c r="D463" s="832" t="s">
        <v>3598</v>
      </c>
      <c r="E463" s="832" t="s">
        <v>3605</v>
      </c>
      <c r="F463" s="832" t="s">
        <v>3764</v>
      </c>
      <c r="G463" s="832" t="s">
        <v>3765</v>
      </c>
      <c r="H463" s="849">
        <v>5</v>
      </c>
      <c r="I463" s="849">
        <v>3540</v>
      </c>
      <c r="J463" s="832">
        <v>4.9859154929577461</v>
      </c>
      <c r="K463" s="832">
        <v>708</v>
      </c>
      <c r="L463" s="849">
        <v>1</v>
      </c>
      <c r="M463" s="849">
        <v>710</v>
      </c>
      <c r="N463" s="832">
        <v>1</v>
      </c>
      <c r="O463" s="832">
        <v>710</v>
      </c>
      <c r="P463" s="849"/>
      <c r="Q463" s="849"/>
      <c r="R463" s="837"/>
      <c r="S463" s="850"/>
    </row>
    <row r="464" spans="1:19" ht="14.4" customHeight="1" x14ac:dyDescent="0.3">
      <c r="A464" s="831" t="s">
        <v>3622</v>
      </c>
      <c r="B464" s="832" t="s">
        <v>3623</v>
      </c>
      <c r="C464" s="832" t="s">
        <v>605</v>
      </c>
      <c r="D464" s="832" t="s">
        <v>3598</v>
      </c>
      <c r="E464" s="832" t="s">
        <v>3605</v>
      </c>
      <c r="F464" s="832" t="s">
        <v>3610</v>
      </c>
      <c r="G464" s="832" t="s">
        <v>3611</v>
      </c>
      <c r="H464" s="849">
        <v>215</v>
      </c>
      <c r="I464" s="849">
        <v>7166.66</v>
      </c>
      <c r="J464" s="832">
        <v>5.8108211103273257</v>
      </c>
      <c r="K464" s="832">
        <v>33.333302325581393</v>
      </c>
      <c r="L464" s="849">
        <v>37</v>
      </c>
      <c r="M464" s="849">
        <v>1233.33</v>
      </c>
      <c r="N464" s="832">
        <v>1</v>
      </c>
      <c r="O464" s="832">
        <v>33.333243243243238</v>
      </c>
      <c r="P464" s="849"/>
      <c r="Q464" s="849"/>
      <c r="R464" s="837"/>
      <c r="S464" s="850"/>
    </row>
    <row r="465" spans="1:19" ht="14.4" customHeight="1" x14ac:dyDescent="0.3">
      <c r="A465" s="831" t="s">
        <v>3622</v>
      </c>
      <c r="B465" s="832" t="s">
        <v>3623</v>
      </c>
      <c r="C465" s="832" t="s">
        <v>605</v>
      </c>
      <c r="D465" s="832" t="s">
        <v>3598</v>
      </c>
      <c r="E465" s="832" t="s">
        <v>3605</v>
      </c>
      <c r="F465" s="832" t="s">
        <v>3766</v>
      </c>
      <c r="G465" s="832" t="s">
        <v>3767</v>
      </c>
      <c r="H465" s="849">
        <v>120</v>
      </c>
      <c r="I465" s="849">
        <v>36960</v>
      </c>
      <c r="J465" s="832">
        <v>6</v>
      </c>
      <c r="K465" s="832">
        <v>308</v>
      </c>
      <c r="L465" s="849">
        <v>20</v>
      </c>
      <c r="M465" s="849">
        <v>6160</v>
      </c>
      <c r="N465" s="832">
        <v>1</v>
      </c>
      <c r="O465" s="832">
        <v>308</v>
      </c>
      <c r="P465" s="849"/>
      <c r="Q465" s="849"/>
      <c r="R465" s="837"/>
      <c r="S465" s="850"/>
    </row>
    <row r="466" spans="1:19" ht="14.4" customHeight="1" x14ac:dyDescent="0.3">
      <c r="A466" s="831" t="s">
        <v>3622</v>
      </c>
      <c r="B466" s="832" t="s">
        <v>3623</v>
      </c>
      <c r="C466" s="832" t="s">
        <v>605</v>
      </c>
      <c r="D466" s="832" t="s">
        <v>3598</v>
      </c>
      <c r="E466" s="832" t="s">
        <v>3605</v>
      </c>
      <c r="F466" s="832" t="s">
        <v>3768</v>
      </c>
      <c r="G466" s="832" t="s">
        <v>3769</v>
      </c>
      <c r="H466" s="849">
        <v>4</v>
      </c>
      <c r="I466" s="849">
        <v>1040</v>
      </c>
      <c r="J466" s="832">
        <v>0.56923918992884515</v>
      </c>
      <c r="K466" s="832">
        <v>260</v>
      </c>
      <c r="L466" s="849">
        <v>7</v>
      </c>
      <c r="M466" s="849">
        <v>1827</v>
      </c>
      <c r="N466" s="832">
        <v>1</v>
      </c>
      <c r="O466" s="832">
        <v>261</v>
      </c>
      <c r="P466" s="849"/>
      <c r="Q466" s="849"/>
      <c r="R466" s="837"/>
      <c r="S466" s="850"/>
    </row>
    <row r="467" spans="1:19" ht="14.4" customHeight="1" x14ac:dyDescent="0.3">
      <c r="A467" s="831" t="s">
        <v>3622</v>
      </c>
      <c r="B467" s="832" t="s">
        <v>3623</v>
      </c>
      <c r="C467" s="832" t="s">
        <v>605</v>
      </c>
      <c r="D467" s="832" t="s">
        <v>3598</v>
      </c>
      <c r="E467" s="832" t="s">
        <v>3605</v>
      </c>
      <c r="F467" s="832" t="s">
        <v>3770</v>
      </c>
      <c r="G467" s="832" t="s">
        <v>3771</v>
      </c>
      <c r="H467" s="849">
        <v>43</v>
      </c>
      <c r="I467" s="849">
        <v>1591</v>
      </c>
      <c r="J467" s="832">
        <v>8.6</v>
      </c>
      <c r="K467" s="832">
        <v>37</v>
      </c>
      <c r="L467" s="849">
        <v>5</v>
      </c>
      <c r="M467" s="849">
        <v>185</v>
      </c>
      <c r="N467" s="832">
        <v>1</v>
      </c>
      <c r="O467" s="832">
        <v>37</v>
      </c>
      <c r="P467" s="849"/>
      <c r="Q467" s="849"/>
      <c r="R467" s="837"/>
      <c r="S467" s="850"/>
    </row>
    <row r="468" spans="1:19" ht="14.4" customHeight="1" x14ac:dyDescent="0.3">
      <c r="A468" s="831" t="s">
        <v>3622</v>
      </c>
      <c r="B468" s="832" t="s">
        <v>3623</v>
      </c>
      <c r="C468" s="832" t="s">
        <v>605</v>
      </c>
      <c r="D468" s="832" t="s">
        <v>3598</v>
      </c>
      <c r="E468" s="832" t="s">
        <v>3605</v>
      </c>
      <c r="F468" s="832" t="s">
        <v>3772</v>
      </c>
      <c r="G468" s="832" t="s">
        <v>3773</v>
      </c>
      <c r="H468" s="849">
        <v>3</v>
      </c>
      <c r="I468" s="849">
        <v>258</v>
      </c>
      <c r="J468" s="832">
        <v>1.5</v>
      </c>
      <c r="K468" s="832">
        <v>86</v>
      </c>
      <c r="L468" s="849">
        <v>2</v>
      </c>
      <c r="M468" s="849">
        <v>172</v>
      </c>
      <c r="N468" s="832">
        <v>1</v>
      </c>
      <c r="O468" s="832">
        <v>86</v>
      </c>
      <c r="P468" s="849"/>
      <c r="Q468" s="849"/>
      <c r="R468" s="837"/>
      <c r="S468" s="850"/>
    </row>
    <row r="469" spans="1:19" ht="14.4" customHeight="1" x14ac:dyDescent="0.3">
      <c r="A469" s="831" t="s">
        <v>3622</v>
      </c>
      <c r="B469" s="832" t="s">
        <v>3623</v>
      </c>
      <c r="C469" s="832" t="s">
        <v>605</v>
      </c>
      <c r="D469" s="832" t="s">
        <v>3598</v>
      </c>
      <c r="E469" s="832" t="s">
        <v>3605</v>
      </c>
      <c r="F469" s="832" t="s">
        <v>3774</v>
      </c>
      <c r="G469" s="832" t="s">
        <v>3775</v>
      </c>
      <c r="H469" s="849">
        <v>17</v>
      </c>
      <c r="I469" s="849">
        <v>2618</v>
      </c>
      <c r="J469" s="832">
        <v>16.890322580645162</v>
      </c>
      <c r="K469" s="832">
        <v>154</v>
      </c>
      <c r="L469" s="849">
        <v>1</v>
      </c>
      <c r="M469" s="849">
        <v>155</v>
      </c>
      <c r="N469" s="832">
        <v>1</v>
      </c>
      <c r="O469" s="832">
        <v>155</v>
      </c>
      <c r="P469" s="849"/>
      <c r="Q469" s="849"/>
      <c r="R469" s="837"/>
      <c r="S469" s="850"/>
    </row>
    <row r="470" spans="1:19" ht="14.4" customHeight="1" x14ac:dyDescent="0.3">
      <c r="A470" s="831" t="s">
        <v>3622</v>
      </c>
      <c r="B470" s="832" t="s">
        <v>3623</v>
      </c>
      <c r="C470" s="832" t="s">
        <v>605</v>
      </c>
      <c r="D470" s="832" t="s">
        <v>3598</v>
      </c>
      <c r="E470" s="832" t="s">
        <v>3605</v>
      </c>
      <c r="F470" s="832" t="s">
        <v>3776</v>
      </c>
      <c r="G470" s="832" t="s">
        <v>3777</v>
      </c>
      <c r="H470" s="849">
        <v>17</v>
      </c>
      <c r="I470" s="849">
        <v>544</v>
      </c>
      <c r="J470" s="832">
        <v>5.666666666666667</v>
      </c>
      <c r="K470" s="832">
        <v>32</v>
      </c>
      <c r="L470" s="849">
        <v>3</v>
      </c>
      <c r="M470" s="849">
        <v>96</v>
      </c>
      <c r="N470" s="832">
        <v>1</v>
      </c>
      <c r="O470" s="832">
        <v>32</v>
      </c>
      <c r="P470" s="849"/>
      <c r="Q470" s="849"/>
      <c r="R470" s="837"/>
      <c r="S470" s="850"/>
    </row>
    <row r="471" spans="1:19" ht="14.4" customHeight="1" x14ac:dyDescent="0.3">
      <c r="A471" s="831" t="s">
        <v>3622</v>
      </c>
      <c r="B471" s="832" t="s">
        <v>3623</v>
      </c>
      <c r="C471" s="832" t="s">
        <v>605</v>
      </c>
      <c r="D471" s="832" t="s">
        <v>3598</v>
      </c>
      <c r="E471" s="832" t="s">
        <v>3605</v>
      </c>
      <c r="F471" s="832" t="s">
        <v>3782</v>
      </c>
      <c r="G471" s="832" t="s">
        <v>3783</v>
      </c>
      <c r="H471" s="849"/>
      <c r="I471" s="849"/>
      <c r="J471" s="832"/>
      <c r="K471" s="832"/>
      <c r="L471" s="849">
        <v>2</v>
      </c>
      <c r="M471" s="849">
        <v>1918</v>
      </c>
      <c r="N471" s="832">
        <v>1</v>
      </c>
      <c r="O471" s="832">
        <v>959</v>
      </c>
      <c r="P471" s="849"/>
      <c r="Q471" s="849"/>
      <c r="R471" s="837"/>
      <c r="S471" s="850"/>
    </row>
    <row r="472" spans="1:19" ht="14.4" customHeight="1" x14ac:dyDescent="0.3">
      <c r="A472" s="831" t="s">
        <v>3622</v>
      </c>
      <c r="B472" s="832" t="s">
        <v>3623</v>
      </c>
      <c r="C472" s="832" t="s">
        <v>605</v>
      </c>
      <c r="D472" s="832" t="s">
        <v>3598</v>
      </c>
      <c r="E472" s="832" t="s">
        <v>3605</v>
      </c>
      <c r="F472" s="832" t="s">
        <v>3784</v>
      </c>
      <c r="G472" s="832" t="s">
        <v>3785</v>
      </c>
      <c r="H472" s="849">
        <v>1</v>
      </c>
      <c r="I472" s="849">
        <v>59</v>
      </c>
      <c r="J472" s="832"/>
      <c r="K472" s="832">
        <v>59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3622</v>
      </c>
      <c r="B473" s="832" t="s">
        <v>3623</v>
      </c>
      <c r="C473" s="832" t="s">
        <v>605</v>
      </c>
      <c r="D473" s="832" t="s">
        <v>3598</v>
      </c>
      <c r="E473" s="832" t="s">
        <v>3605</v>
      </c>
      <c r="F473" s="832" t="s">
        <v>3614</v>
      </c>
      <c r="G473" s="832" t="s">
        <v>3615</v>
      </c>
      <c r="H473" s="849">
        <v>5</v>
      </c>
      <c r="I473" s="849">
        <v>2960</v>
      </c>
      <c r="J473" s="832">
        <v>0.83192804946599208</v>
      </c>
      <c r="K473" s="832">
        <v>592</v>
      </c>
      <c r="L473" s="849">
        <v>6</v>
      </c>
      <c r="M473" s="849">
        <v>3558</v>
      </c>
      <c r="N473" s="832">
        <v>1</v>
      </c>
      <c r="O473" s="832">
        <v>593</v>
      </c>
      <c r="P473" s="849"/>
      <c r="Q473" s="849"/>
      <c r="R473" s="837"/>
      <c r="S473" s="850"/>
    </row>
    <row r="474" spans="1:19" ht="14.4" customHeight="1" x14ac:dyDescent="0.3">
      <c r="A474" s="831" t="s">
        <v>3622</v>
      </c>
      <c r="B474" s="832" t="s">
        <v>3623</v>
      </c>
      <c r="C474" s="832" t="s">
        <v>605</v>
      </c>
      <c r="D474" s="832" t="s">
        <v>3598</v>
      </c>
      <c r="E474" s="832" t="s">
        <v>3605</v>
      </c>
      <c r="F474" s="832" t="s">
        <v>3616</v>
      </c>
      <c r="G474" s="832" t="s">
        <v>3617</v>
      </c>
      <c r="H474" s="849">
        <v>3</v>
      </c>
      <c r="I474" s="849">
        <v>2301</v>
      </c>
      <c r="J474" s="832">
        <v>0.42801339285714285</v>
      </c>
      <c r="K474" s="832">
        <v>767</v>
      </c>
      <c r="L474" s="849">
        <v>7</v>
      </c>
      <c r="M474" s="849">
        <v>5376</v>
      </c>
      <c r="N474" s="832">
        <v>1</v>
      </c>
      <c r="O474" s="832">
        <v>768</v>
      </c>
      <c r="P474" s="849"/>
      <c r="Q474" s="849"/>
      <c r="R474" s="837"/>
      <c r="S474" s="850"/>
    </row>
    <row r="475" spans="1:19" ht="14.4" customHeight="1" x14ac:dyDescent="0.3">
      <c r="A475" s="831" t="s">
        <v>3622</v>
      </c>
      <c r="B475" s="832" t="s">
        <v>3623</v>
      </c>
      <c r="C475" s="832" t="s">
        <v>605</v>
      </c>
      <c r="D475" s="832" t="s">
        <v>3598</v>
      </c>
      <c r="E475" s="832" t="s">
        <v>3605</v>
      </c>
      <c r="F475" s="832" t="s">
        <v>3786</v>
      </c>
      <c r="G475" s="832" t="s">
        <v>3787</v>
      </c>
      <c r="H475" s="849">
        <v>19</v>
      </c>
      <c r="I475" s="849">
        <v>83638</v>
      </c>
      <c r="J475" s="832">
        <v>3.7948275862068965</v>
      </c>
      <c r="K475" s="832">
        <v>4402</v>
      </c>
      <c r="L475" s="849">
        <v>5</v>
      </c>
      <c r="M475" s="849">
        <v>22040</v>
      </c>
      <c r="N475" s="832">
        <v>1</v>
      </c>
      <c r="O475" s="832">
        <v>4408</v>
      </c>
      <c r="P475" s="849"/>
      <c r="Q475" s="849"/>
      <c r="R475" s="837"/>
      <c r="S475" s="850"/>
    </row>
    <row r="476" spans="1:19" ht="14.4" customHeight="1" x14ac:dyDescent="0.3">
      <c r="A476" s="831" t="s">
        <v>3622</v>
      </c>
      <c r="B476" s="832" t="s">
        <v>3623</v>
      </c>
      <c r="C476" s="832" t="s">
        <v>605</v>
      </c>
      <c r="D476" s="832" t="s">
        <v>3598</v>
      </c>
      <c r="E476" s="832" t="s">
        <v>3605</v>
      </c>
      <c r="F476" s="832" t="s">
        <v>3788</v>
      </c>
      <c r="G476" s="832" t="s">
        <v>3789</v>
      </c>
      <c r="H476" s="849">
        <v>1</v>
      </c>
      <c r="I476" s="849">
        <v>59</v>
      </c>
      <c r="J476" s="832"/>
      <c r="K476" s="832">
        <v>59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3622</v>
      </c>
      <c r="B477" s="832" t="s">
        <v>3623</v>
      </c>
      <c r="C477" s="832" t="s">
        <v>605</v>
      </c>
      <c r="D477" s="832" t="s">
        <v>3598</v>
      </c>
      <c r="E477" s="832" t="s">
        <v>3605</v>
      </c>
      <c r="F477" s="832" t="s">
        <v>3790</v>
      </c>
      <c r="G477" s="832" t="s">
        <v>3791</v>
      </c>
      <c r="H477" s="849">
        <v>89</v>
      </c>
      <c r="I477" s="849">
        <v>10324</v>
      </c>
      <c r="J477" s="832">
        <v>0.86407766990291257</v>
      </c>
      <c r="K477" s="832">
        <v>116</v>
      </c>
      <c r="L477" s="849">
        <v>103</v>
      </c>
      <c r="M477" s="849">
        <v>11948</v>
      </c>
      <c r="N477" s="832">
        <v>1</v>
      </c>
      <c r="O477" s="832">
        <v>116</v>
      </c>
      <c r="P477" s="849"/>
      <c r="Q477" s="849"/>
      <c r="R477" s="837"/>
      <c r="S477" s="850"/>
    </row>
    <row r="478" spans="1:19" ht="14.4" customHeight="1" x14ac:dyDescent="0.3">
      <c r="A478" s="831" t="s">
        <v>3622</v>
      </c>
      <c r="B478" s="832" t="s">
        <v>3623</v>
      </c>
      <c r="C478" s="832" t="s">
        <v>605</v>
      </c>
      <c r="D478" s="832" t="s">
        <v>3598</v>
      </c>
      <c r="E478" s="832" t="s">
        <v>3605</v>
      </c>
      <c r="F478" s="832" t="s">
        <v>3796</v>
      </c>
      <c r="G478" s="832" t="s">
        <v>3797</v>
      </c>
      <c r="H478" s="849">
        <v>19</v>
      </c>
      <c r="I478" s="849">
        <v>3040</v>
      </c>
      <c r="J478" s="832">
        <v>4.7204968944099379</v>
      </c>
      <c r="K478" s="832">
        <v>160</v>
      </c>
      <c r="L478" s="849">
        <v>4</v>
      </c>
      <c r="M478" s="849">
        <v>644</v>
      </c>
      <c r="N478" s="832">
        <v>1</v>
      </c>
      <c r="O478" s="832">
        <v>161</v>
      </c>
      <c r="P478" s="849"/>
      <c r="Q478" s="849"/>
      <c r="R478" s="837"/>
      <c r="S478" s="850"/>
    </row>
    <row r="479" spans="1:19" ht="14.4" customHeight="1" x14ac:dyDescent="0.3">
      <c r="A479" s="831" t="s">
        <v>3622</v>
      </c>
      <c r="B479" s="832" t="s">
        <v>3623</v>
      </c>
      <c r="C479" s="832" t="s">
        <v>605</v>
      </c>
      <c r="D479" s="832" t="s">
        <v>3598</v>
      </c>
      <c r="E479" s="832" t="s">
        <v>3605</v>
      </c>
      <c r="F479" s="832" t="s">
        <v>3798</v>
      </c>
      <c r="G479" s="832" t="s">
        <v>3799</v>
      </c>
      <c r="H479" s="849">
        <v>2</v>
      </c>
      <c r="I479" s="849">
        <v>790</v>
      </c>
      <c r="J479" s="832">
        <v>0.5</v>
      </c>
      <c r="K479" s="832">
        <v>395</v>
      </c>
      <c r="L479" s="849">
        <v>4</v>
      </c>
      <c r="M479" s="849">
        <v>1580</v>
      </c>
      <c r="N479" s="832">
        <v>1</v>
      </c>
      <c r="O479" s="832">
        <v>395</v>
      </c>
      <c r="P479" s="849"/>
      <c r="Q479" s="849"/>
      <c r="R479" s="837"/>
      <c r="S479" s="850"/>
    </row>
    <row r="480" spans="1:19" ht="14.4" customHeight="1" x14ac:dyDescent="0.3">
      <c r="A480" s="831" t="s">
        <v>3622</v>
      </c>
      <c r="B480" s="832" t="s">
        <v>3623</v>
      </c>
      <c r="C480" s="832" t="s">
        <v>605</v>
      </c>
      <c r="D480" s="832" t="s">
        <v>3598</v>
      </c>
      <c r="E480" s="832" t="s">
        <v>3605</v>
      </c>
      <c r="F480" s="832" t="s">
        <v>3808</v>
      </c>
      <c r="G480" s="832" t="s">
        <v>3809</v>
      </c>
      <c r="H480" s="849">
        <v>21</v>
      </c>
      <c r="I480" s="849">
        <v>7833</v>
      </c>
      <c r="J480" s="832"/>
      <c r="K480" s="832">
        <v>373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3622</v>
      </c>
      <c r="B481" s="832" t="s">
        <v>3623</v>
      </c>
      <c r="C481" s="832" t="s">
        <v>605</v>
      </c>
      <c r="D481" s="832" t="s">
        <v>3598</v>
      </c>
      <c r="E481" s="832" t="s">
        <v>3605</v>
      </c>
      <c r="F481" s="832" t="s">
        <v>3618</v>
      </c>
      <c r="G481" s="832" t="s">
        <v>3619</v>
      </c>
      <c r="H481" s="849">
        <v>11</v>
      </c>
      <c r="I481" s="849">
        <v>14707</v>
      </c>
      <c r="J481" s="832">
        <v>1.5690814040328604</v>
      </c>
      <c r="K481" s="832">
        <v>1337</v>
      </c>
      <c r="L481" s="849">
        <v>7</v>
      </c>
      <c r="M481" s="849">
        <v>9373</v>
      </c>
      <c r="N481" s="832">
        <v>1</v>
      </c>
      <c r="O481" s="832">
        <v>1339</v>
      </c>
      <c r="P481" s="849"/>
      <c r="Q481" s="849"/>
      <c r="R481" s="837"/>
      <c r="S481" s="850"/>
    </row>
    <row r="482" spans="1:19" ht="14.4" customHeight="1" x14ac:dyDescent="0.3">
      <c r="A482" s="831" t="s">
        <v>3622</v>
      </c>
      <c r="B482" s="832" t="s">
        <v>3623</v>
      </c>
      <c r="C482" s="832" t="s">
        <v>605</v>
      </c>
      <c r="D482" s="832" t="s">
        <v>3598</v>
      </c>
      <c r="E482" s="832" t="s">
        <v>3605</v>
      </c>
      <c r="F482" s="832" t="s">
        <v>3620</v>
      </c>
      <c r="G482" s="832" t="s">
        <v>3621</v>
      </c>
      <c r="H482" s="849">
        <v>7</v>
      </c>
      <c r="I482" s="849">
        <v>2534</v>
      </c>
      <c r="J482" s="832">
        <v>1.1634527089072544</v>
      </c>
      <c r="K482" s="832">
        <v>362</v>
      </c>
      <c r="L482" s="849">
        <v>6</v>
      </c>
      <c r="M482" s="849">
        <v>2178</v>
      </c>
      <c r="N482" s="832">
        <v>1</v>
      </c>
      <c r="O482" s="832">
        <v>363</v>
      </c>
      <c r="P482" s="849"/>
      <c r="Q482" s="849"/>
      <c r="R482" s="837"/>
      <c r="S482" s="850"/>
    </row>
    <row r="483" spans="1:19" ht="14.4" customHeight="1" x14ac:dyDescent="0.3">
      <c r="A483" s="831" t="s">
        <v>3622</v>
      </c>
      <c r="B483" s="832" t="s">
        <v>3623</v>
      </c>
      <c r="C483" s="832" t="s">
        <v>605</v>
      </c>
      <c r="D483" s="832" t="s">
        <v>3598</v>
      </c>
      <c r="E483" s="832" t="s">
        <v>3605</v>
      </c>
      <c r="F483" s="832" t="s">
        <v>3810</v>
      </c>
      <c r="G483" s="832" t="s">
        <v>3811</v>
      </c>
      <c r="H483" s="849">
        <v>1</v>
      </c>
      <c r="I483" s="849">
        <v>794</v>
      </c>
      <c r="J483" s="832"/>
      <c r="K483" s="832">
        <v>794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3622</v>
      </c>
      <c r="B484" s="832" t="s">
        <v>3623</v>
      </c>
      <c r="C484" s="832" t="s">
        <v>605</v>
      </c>
      <c r="D484" s="832" t="s">
        <v>3598</v>
      </c>
      <c r="E484" s="832" t="s">
        <v>3605</v>
      </c>
      <c r="F484" s="832" t="s">
        <v>3814</v>
      </c>
      <c r="G484" s="832" t="s">
        <v>3815</v>
      </c>
      <c r="H484" s="849">
        <v>1</v>
      </c>
      <c r="I484" s="849">
        <v>53</v>
      </c>
      <c r="J484" s="832"/>
      <c r="K484" s="832">
        <v>53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3622</v>
      </c>
      <c r="B485" s="832" t="s">
        <v>3623</v>
      </c>
      <c r="C485" s="832" t="s">
        <v>605</v>
      </c>
      <c r="D485" s="832" t="s">
        <v>1279</v>
      </c>
      <c r="E485" s="832" t="s">
        <v>3624</v>
      </c>
      <c r="F485" s="832" t="s">
        <v>3629</v>
      </c>
      <c r="G485" s="832" t="s">
        <v>3628</v>
      </c>
      <c r="H485" s="849"/>
      <c r="I485" s="849"/>
      <c r="J485" s="832"/>
      <c r="K485" s="832"/>
      <c r="L485" s="849">
        <v>2</v>
      </c>
      <c r="M485" s="849">
        <v>9484.7999999999993</v>
      </c>
      <c r="N485" s="832">
        <v>1</v>
      </c>
      <c r="O485" s="832">
        <v>4742.3999999999996</v>
      </c>
      <c r="P485" s="849"/>
      <c r="Q485" s="849"/>
      <c r="R485" s="837"/>
      <c r="S485" s="850"/>
    </row>
    <row r="486" spans="1:19" ht="14.4" customHeight="1" x14ac:dyDescent="0.3">
      <c r="A486" s="831" t="s">
        <v>3622</v>
      </c>
      <c r="B486" s="832" t="s">
        <v>3623</v>
      </c>
      <c r="C486" s="832" t="s">
        <v>605</v>
      </c>
      <c r="D486" s="832" t="s">
        <v>1279</v>
      </c>
      <c r="E486" s="832" t="s">
        <v>3624</v>
      </c>
      <c r="F486" s="832" t="s">
        <v>3640</v>
      </c>
      <c r="G486" s="832" t="s">
        <v>3641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4742.3999999999996</v>
      </c>
      <c r="R486" s="837"/>
      <c r="S486" s="850">
        <v>4742.3999999999996</v>
      </c>
    </row>
    <row r="487" spans="1:19" ht="14.4" customHeight="1" x14ac:dyDescent="0.3">
      <c r="A487" s="831" t="s">
        <v>3622</v>
      </c>
      <c r="B487" s="832" t="s">
        <v>3623</v>
      </c>
      <c r="C487" s="832" t="s">
        <v>605</v>
      </c>
      <c r="D487" s="832" t="s">
        <v>1279</v>
      </c>
      <c r="E487" s="832" t="s">
        <v>3624</v>
      </c>
      <c r="F487" s="832" t="s">
        <v>3644</v>
      </c>
      <c r="G487" s="832" t="s">
        <v>826</v>
      </c>
      <c r="H487" s="849"/>
      <c r="I487" s="849"/>
      <c r="J487" s="832"/>
      <c r="K487" s="832"/>
      <c r="L487" s="849">
        <v>1</v>
      </c>
      <c r="M487" s="849">
        <v>4548.6499999999996</v>
      </c>
      <c r="N487" s="832">
        <v>1</v>
      </c>
      <c r="O487" s="832">
        <v>4548.6499999999996</v>
      </c>
      <c r="P487" s="849"/>
      <c r="Q487" s="849"/>
      <c r="R487" s="837"/>
      <c r="S487" s="850"/>
    </row>
    <row r="488" spans="1:19" ht="14.4" customHeight="1" x14ac:dyDescent="0.3">
      <c r="A488" s="831" t="s">
        <v>3622</v>
      </c>
      <c r="B488" s="832" t="s">
        <v>3623</v>
      </c>
      <c r="C488" s="832" t="s">
        <v>605</v>
      </c>
      <c r="D488" s="832" t="s">
        <v>1279</v>
      </c>
      <c r="E488" s="832" t="s">
        <v>3624</v>
      </c>
      <c r="F488" s="832" t="s">
        <v>3645</v>
      </c>
      <c r="G488" s="832" t="s">
        <v>3646</v>
      </c>
      <c r="H488" s="849">
        <v>20</v>
      </c>
      <c r="I488" s="849">
        <v>60040.3</v>
      </c>
      <c r="J488" s="832">
        <v>0.87391267263109573</v>
      </c>
      <c r="K488" s="832">
        <v>3002.0150000000003</v>
      </c>
      <c r="L488" s="849">
        <v>23</v>
      </c>
      <c r="M488" s="849">
        <v>68702.86</v>
      </c>
      <c r="N488" s="832">
        <v>1</v>
      </c>
      <c r="O488" s="832">
        <v>2987.0808695652172</v>
      </c>
      <c r="P488" s="849">
        <v>40</v>
      </c>
      <c r="Q488" s="849">
        <v>114083.86</v>
      </c>
      <c r="R488" s="837">
        <v>1.6605401871188477</v>
      </c>
      <c r="S488" s="850">
        <v>2852.0965000000001</v>
      </c>
    </row>
    <row r="489" spans="1:19" ht="14.4" customHeight="1" x14ac:dyDescent="0.3">
      <c r="A489" s="831" t="s">
        <v>3622</v>
      </c>
      <c r="B489" s="832" t="s">
        <v>3623</v>
      </c>
      <c r="C489" s="832" t="s">
        <v>605</v>
      </c>
      <c r="D489" s="832" t="s">
        <v>1279</v>
      </c>
      <c r="E489" s="832" t="s">
        <v>3624</v>
      </c>
      <c r="F489" s="832" t="s">
        <v>3647</v>
      </c>
      <c r="G489" s="832" t="s">
        <v>3646</v>
      </c>
      <c r="H489" s="849">
        <v>1</v>
      </c>
      <c r="I489" s="849">
        <v>0</v>
      </c>
      <c r="J489" s="832"/>
      <c r="K489" s="832">
        <v>0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3622</v>
      </c>
      <c r="B490" s="832" t="s">
        <v>3623</v>
      </c>
      <c r="C490" s="832" t="s">
        <v>605</v>
      </c>
      <c r="D490" s="832" t="s">
        <v>1279</v>
      </c>
      <c r="E490" s="832" t="s">
        <v>3624</v>
      </c>
      <c r="F490" s="832" t="s">
        <v>3654</v>
      </c>
      <c r="G490" s="832" t="s">
        <v>3655</v>
      </c>
      <c r="H490" s="849"/>
      <c r="I490" s="849"/>
      <c r="J490" s="832"/>
      <c r="K490" s="832"/>
      <c r="L490" s="849">
        <v>4</v>
      </c>
      <c r="M490" s="849">
        <v>12003.92</v>
      </c>
      <c r="N490" s="832">
        <v>1</v>
      </c>
      <c r="O490" s="832">
        <v>3000.98</v>
      </c>
      <c r="P490" s="849">
        <v>38</v>
      </c>
      <c r="Q490" s="849">
        <v>110213.19</v>
      </c>
      <c r="R490" s="837">
        <v>9.1814332318109422</v>
      </c>
      <c r="S490" s="850">
        <v>2900.347105263158</v>
      </c>
    </row>
    <row r="491" spans="1:19" ht="14.4" customHeight="1" x14ac:dyDescent="0.3">
      <c r="A491" s="831" t="s">
        <v>3622</v>
      </c>
      <c r="B491" s="832" t="s">
        <v>3623</v>
      </c>
      <c r="C491" s="832" t="s">
        <v>605</v>
      </c>
      <c r="D491" s="832" t="s">
        <v>1279</v>
      </c>
      <c r="E491" s="832" t="s">
        <v>3624</v>
      </c>
      <c r="F491" s="832" t="s">
        <v>3656</v>
      </c>
      <c r="G491" s="832" t="s">
        <v>1246</v>
      </c>
      <c r="H491" s="849">
        <v>1</v>
      </c>
      <c r="I491" s="849">
        <v>5081.38</v>
      </c>
      <c r="J491" s="832"/>
      <c r="K491" s="832">
        <v>5081.38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3622</v>
      </c>
      <c r="B492" s="832" t="s">
        <v>3623</v>
      </c>
      <c r="C492" s="832" t="s">
        <v>605</v>
      </c>
      <c r="D492" s="832" t="s">
        <v>1279</v>
      </c>
      <c r="E492" s="832" t="s">
        <v>3624</v>
      </c>
      <c r="F492" s="832" t="s">
        <v>3661</v>
      </c>
      <c r="G492" s="832" t="s">
        <v>3637</v>
      </c>
      <c r="H492" s="849"/>
      <c r="I492" s="849"/>
      <c r="J492" s="832"/>
      <c r="K492" s="832"/>
      <c r="L492" s="849"/>
      <c r="M492" s="849"/>
      <c r="N492" s="832"/>
      <c r="O492" s="832"/>
      <c r="P492" s="849">
        <v>0.1</v>
      </c>
      <c r="Q492" s="849">
        <v>163.95</v>
      </c>
      <c r="R492" s="837"/>
      <c r="S492" s="850">
        <v>1639.4999999999998</v>
      </c>
    </row>
    <row r="493" spans="1:19" ht="14.4" customHeight="1" x14ac:dyDescent="0.3">
      <c r="A493" s="831" t="s">
        <v>3622</v>
      </c>
      <c r="B493" s="832" t="s">
        <v>3623</v>
      </c>
      <c r="C493" s="832" t="s">
        <v>605</v>
      </c>
      <c r="D493" s="832" t="s">
        <v>1279</v>
      </c>
      <c r="E493" s="832" t="s">
        <v>3624</v>
      </c>
      <c r="F493" s="832" t="s">
        <v>3662</v>
      </c>
      <c r="G493" s="832" t="s">
        <v>3663</v>
      </c>
      <c r="H493" s="849"/>
      <c r="I493" s="849"/>
      <c r="J493" s="832"/>
      <c r="K493" s="832"/>
      <c r="L493" s="849">
        <v>8</v>
      </c>
      <c r="M493" s="849">
        <v>23155.360000000001</v>
      </c>
      <c r="N493" s="832">
        <v>1</v>
      </c>
      <c r="O493" s="832">
        <v>2894.42</v>
      </c>
      <c r="P493" s="849"/>
      <c r="Q493" s="849"/>
      <c r="R493" s="837"/>
      <c r="S493" s="850"/>
    </row>
    <row r="494" spans="1:19" ht="14.4" customHeight="1" x14ac:dyDescent="0.3">
      <c r="A494" s="831" t="s">
        <v>3622</v>
      </c>
      <c r="B494" s="832" t="s">
        <v>3623</v>
      </c>
      <c r="C494" s="832" t="s">
        <v>605</v>
      </c>
      <c r="D494" s="832" t="s">
        <v>1279</v>
      </c>
      <c r="E494" s="832" t="s">
        <v>3605</v>
      </c>
      <c r="F494" s="832" t="s">
        <v>3720</v>
      </c>
      <c r="G494" s="832" t="s">
        <v>3721</v>
      </c>
      <c r="H494" s="849">
        <v>7</v>
      </c>
      <c r="I494" s="849">
        <v>1435</v>
      </c>
      <c r="J494" s="832">
        <v>0.87075242718446599</v>
      </c>
      <c r="K494" s="832">
        <v>205</v>
      </c>
      <c r="L494" s="849">
        <v>8</v>
      </c>
      <c r="M494" s="849">
        <v>1648</v>
      </c>
      <c r="N494" s="832">
        <v>1</v>
      </c>
      <c r="O494" s="832">
        <v>206</v>
      </c>
      <c r="P494" s="849">
        <v>5</v>
      </c>
      <c r="Q494" s="849">
        <v>1035</v>
      </c>
      <c r="R494" s="837">
        <v>0.62803398058252424</v>
      </c>
      <c r="S494" s="850">
        <v>207</v>
      </c>
    </row>
    <row r="495" spans="1:19" ht="14.4" customHeight="1" x14ac:dyDescent="0.3">
      <c r="A495" s="831" t="s">
        <v>3622</v>
      </c>
      <c r="B495" s="832" t="s">
        <v>3623</v>
      </c>
      <c r="C495" s="832" t="s">
        <v>605</v>
      </c>
      <c r="D495" s="832" t="s">
        <v>1279</v>
      </c>
      <c r="E495" s="832" t="s">
        <v>3605</v>
      </c>
      <c r="F495" s="832" t="s">
        <v>3722</v>
      </c>
      <c r="G495" s="832" t="s">
        <v>3723</v>
      </c>
      <c r="H495" s="849">
        <v>1</v>
      </c>
      <c r="I495" s="849">
        <v>78</v>
      </c>
      <c r="J495" s="832">
        <v>0.33333333333333331</v>
      </c>
      <c r="K495" s="832">
        <v>78</v>
      </c>
      <c r="L495" s="849">
        <v>3</v>
      </c>
      <c r="M495" s="849">
        <v>234</v>
      </c>
      <c r="N495" s="832">
        <v>1</v>
      </c>
      <c r="O495" s="832">
        <v>78</v>
      </c>
      <c r="P495" s="849"/>
      <c r="Q495" s="849"/>
      <c r="R495" s="837"/>
      <c r="S495" s="850"/>
    </row>
    <row r="496" spans="1:19" ht="14.4" customHeight="1" x14ac:dyDescent="0.3">
      <c r="A496" s="831" t="s">
        <v>3622</v>
      </c>
      <c r="B496" s="832" t="s">
        <v>3623</v>
      </c>
      <c r="C496" s="832" t="s">
        <v>605</v>
      </c>
      <c r="D496" s="832" t="s">
        <v>1279</v>
      </c>
      <c r="E496" s="832" t="s">
        <v>3605</v>
      </c>
      <c r="F496" s="832" t="s">
        <v>3724</v>
      </c>
      <c r="G496" s="832" t="s">
        <v>3725</v>
      </c>
      <c r="H496" s="849"/>
      <c r="I496" s="849"/>
      <c r="J496" s="832"/>
      <c r="K496" s="832"/>
      <c r="L496" s="849">
        <v>0</v>
      </c>
      <c r="M496" s="849">
        <v>0</v>
      </c>
      <c r="N496" s="832"/>
      <c r="O496" s="832"/>
      <c r="P496" s="849">
        <v>2</v>
      </c>
      <c r="Q496" s="849">
        <v>232</v>
      </c>
      <c r="R496" s="837"/>
      <c r="S496" s="850">
        <v>116</v>
      </c>
    </row>
    <row r="497" spans="1:19" ht="14.4" customHeight="1" x14ac:dyDescent="0.3">
      <c r="A497" s="831" t="s">
        <v>3622</v>
      </c>
      <c r="B497" s="832" t="s">
        <v>3623</v>
      </c>
      <c r="C497" s="832" t="s">
        <v>605</v>
      </c>
      <c r="D497" s="832" t="s">
        <v>1279</v>
      </c>
      <c r="E497" s="832" t="s">
        <v>3605</v>
      </c>
      <c r="F497" s="832" t="s">
        <v>3728</v>
      </c>
      <c r="G497" s="832" t="s">
        <v>3729</v>
      </c>
      <c r="H497" s="849">
        <v>15</v>
      </c>
      <c r="I497" s="849">
        <v>1590</v>
      </c>
      <c r="J497" s="832">
        <v>0.88235294117647056</v>
      </c>
      <c r="K497" s="832">
        <v>106</v>
      </c>
      <c r="L497" s="849">
        <v>17</v>
      </c>
      <c r="M497" s="849">
        <v>1802</v>
      </c>
      <c r="N497" s="832">
        <v>1</v>
      </c>
      <c r="O497" s="832">
        <v>106</v>
      </c>
      <c r="P497" s="849">
        <v>7</v>
      </c>
      <c r="Q497" s="849">
        <v>749</v>
      </c>
      <c r="R497" s="837">
        <v>0.4156492785793563</v>
      </c>
      <c r="S497" s="850">
        <v>107</v>
      </c>
    </row>
    <row r="498" spans="1:19" ht="14.4" customHeight="1" x14ac:dyDescent="0.3">
      <c r="A498" s="831" t="s">
        <v>3622</v>
      </c>
      <c r="B498" s="832" t="s">
        <v>3623</v>
      </c>
      <c r="C498" s="832" t="s">
        <v>605</v>
      </c>
      <c r="D498" s="832" t="s">
        <v>1279</v>
      </c>
      <c r="E498" s="832" t="s">
        <v>3605</v>
      </c>
      <c r="F498" s="832" t="s">
        <v>3730</v>
      </c>
      <c r="G498" s="832" t="s">
        <v>3731</v>
      </c>
      <c r="H498" s="849">
        <v>188</v>
      </c>
      <c r="I498" s="849">
        <v>6956</v>
      </c>
      <c r="J498" s="832">
        <v>0.4043010752688172</v>
      </c>
      <c r="K498" s="832">
        <v>37</v>
      </c>
      <c r="L498" s="849">
        <v>465</v>
      </c>
      <c r="M498" s="849">
        <v>17205</v>
      </c>
      <c r="N498" s="832">
        <v>1</v>
      </c>
      <c r="O498" s="832">
        <v>37</v>
      </c>
      <c r="P498" s="849">
        <v>118</v>
      </c>
      <c r="Q498" s="849">
        <v>4484</v>
      </c>
      <c r="R498" s="837">
        <v>0.26062191223481546</v>
      </c>
      <c r="S498" s="850">
        <v>38</v>
      </c>
    </row>
    <row r="499" spans="1:19" ht="14.4" customHeight="1" x14ac:dyDescent="0.3">
      <c r="A499" s="831" t="s">
        <v>3622</v>
      </c>
      <c r="B499" s="832" t="s">
        <v>3623</v>
      </c>
      <c r="C499" s="832" t="s">
        <v>605</v>
      </c>
      <c r="D499" s="832" t="s">
        <v>1279</v>
      </c>
      <c r="E499" s="832" t="s">
        <v>3605</v>
      </c>
      <c r="F499" s="832" t="s">
        <v>3606</v>
      </c>
      <c r="G499" s="832" t="s">
        <v>3607</v>
      </c>
      <c r="H499" s="849">
        <v>583</v>
      </c>
      <c r="I499" s="849">
        <v>146333</v>
      </c>
      <c r="J499" s="832">
        <v>1.1210164245878531</v>
      </c>
      <c r="K499" s="832">
        <v>251</v>
      </c>
      <c r="L499" s="849">
        <v>518</v>
      </c>
      <c r="M499" s="849">
        <v>130536</v>
      </c>
      <c r="N499" s="832">
        <v>1</v>
      </c>
      <c r="O499" s="832">
        <v>252</v>
      </c>
      <c r="P499" s="849">
        <v>396</v>
      </c>
      <c r="Q499" s="849">
        <v>100584</v>
      </c>
      <c r="R499" s="837">
        <v>0.770546056260342</v>
      </c>
      <c r="S499" s="850">
        <v>254</v>
      </c>
    </row>
    <row r="500" spans="1:19" ht="14.4" customHeight="1" x14ac:dyDescent="0.3">
      <c r="A500" s="831" t="s">
        <v>3622</v>
      </c>
      <c r="B500" s="832" t="s">
        <v>3623</v>
      </c>
      <c r="C500" s="832" t="s">
        <v>605</v>
      </c>
      <c r="D500" s="832" t="s">
        <v>1279</v>
      </c>
      <c r="E500" s="832" t="s">
        <v>3605</v>
      </c>
      <c r="F500" s="832" t="s">
        <v>3738</v>
      </c>
      <c r="G500" s="832" t="s">
        <v>3739</v>
      </c>
      <c r="H500" s="849">
        <v>108</v>
      </c>
      <c r="I500" s="849">
        <v>13608</v>
      </c>
      <c r="J500" s="832">
        <v>0.51514233797698361</v>
      </c>
      <c r="K500" s="832">
        <v>126</v>
      </c>
      <c r="L500" s="849">
        <v>208</v>
      </c>
      <c r="M500" s="849">
        <v>26416</v>
      </c>
      <c r="N500" s="832">
        <v>1</v>
      </c>
      <c r="O500" s="832">
        <v>127</v>
      </c>
      <c r="P500" s="849">
        <v>268</v>
      </c>
      <c r="Q500" s="849">
        <v>33768</v>
      </c>
      <c r="R500" s="837">
        <v>1.2783161720169594</v>
      </c>
      <c r="S500" s="850">
        <v>126</v>
      </c>
    </row>
    <row r="501" spans="1:19" ht="14.4" customHeight="1" x14ac:dyDescent="0.3">
      <c r="A501" s="831" t="s">
        <v>3622</v>
      </c>
      <c r="B501" s="832" t="s">
        <v>3623</v>
      </c>
      <c r="C501" s="832" t="s">
        <v>605</v>
      </c>
      <c r="D501" s="832" t="s">
        <v>1279</v>
      </c>
      <c r="E501" s="832" t="s">
        <v>3605</v>
      </c>
      <c r="F501" s="832" t="s">
        <v>3740</v>
      </c>
      <c r="G501" s="832" t="s">
        <v>3741</v>
      </c>
      <c r="H501" s="849"/>
      <c r="I501" s="849"/>
      <c r="J501" s="832"/>
      <c r="K501" s="832"/>
      <c r="L501" s="849"/>
      <c r="M501" s="849"/>
      <c r="N501" s="832"/>
      <c r="O501" s="832"/>
      <c r="P501" s="849">
        <v>2</v>
      </c>
      <c r="Q501" s="849">
        <v>628</v>
      </c>
      <c r="R501" s="837"/>
      <c r="S501" s="850">
        <v>314</v>
      </c>
    </row>
    <row r="502" spans="1:19" ht="14.4" customHeight="1" x14ac:dyDescent="0.3">
      <c r="A502" s="831" t="s">
        <v>3622</v>
      </c>
      <c r="B502" s="832" t="s">
        <v>3623</v>
      </c>
      <c r="C502" s="832" t="s">
        <v>605</v>
      </c>
      <c r="D502" s="832" t="s">
        <v>1279</v>
      </c>
      <c r="E502" s="832" t="s">
        <v>3605</v>
      </c>
      <c r="F502" s="832" t="s">
        <v>3746</v>
      </c>
      <c r="G502" s="832" t="s">
        <v>3747</v>
      </c>
      <c r="H502" s="849">
        <v>56</v>
      </c>
      <c r="I502" s="849">
        <v>18648</v>
      </c>
      <c r="J502" s="832">
        <v>1.0736987563334868</v>
      </c>
      <c r="K502" s="832">
        <v>333</v>
      </c>
      <c r="L502" s="849">
        <v>52</v>
      </c>
      <c r="M502" s="849">
        <v>17368</v>
      </c>
      <c r="N502" s="832">
        <v>1</v>
      </c>
      <c r="O502" s="832">
        <v>334</v>
      </c>
      <c r="P502" s="849">
        <v>72</v>
      </c>
      <c r="Q502" s="849">
        <v>24120</v>
      </c>
      <c r="R502" s="837">
        <v>1.3887609396591432</v>
      </c>
      <c r="S502" s="850">
        <v>335</v>
      </c>
    </row>
    <row r="503" spans="1:19" ht="14.4" customHeight="1" x14ac:dyDescent="0.3">
      <c r="A503" s="831" t="s">
        <v>3622</v>
      </c>
      <c r="B503" s="832" t="s">
        <v>3623</v>
      </c>
      <c r="C503" s="832" t="s">
        <v>605</v>
      </c>
      <c r="D503" s="832" t="s">
        <v>1279</v>
      </c>
      <c r="E503" s="832" t="s">
        <v>3605</v>
      </c>
      <c r="F503" s="832" t="s">
        <v>3748</v>
      </c>
      <c r="G503" s="832" t="s">
        <v>3749</v>
      </c>
      <c r="H503" s="849">
        <v>25</v>
      </c>
      <c r="I503" s="849">
        <v>4150</v>
      </c>
      <c r="J503" s="832">
        <v>0.625</v>
      </c>
      <c r="K503" s="832">
        <v>166</v>
      </c>
      <c r="L503" s="849">
        <v>40</v>
      </c>
      <c r="M503" s="849">
        <v>6640</v>
      </c>
      <c r="N503" s="832">
        <v>1</v>
      </c>
      <c r="O503" s="832">
        <v>166</v>
      </c>
      <c r="P503" s="849">
        <v>75</v>
      </c>
      <c r="Q503" s="849">
        <v>8700</v>
      </c>
      <c r="R503" s="837">
        <v>1.3102409638554218</v>
      </c>
      <c r="S503" s="850">
        <v>116</v>
      </c>
    </row>
    <row r="504" spans="1:19" ht="14.4" customHeight="1" x14ac:dyDescent="0.3">
      <c r="A504" s="831" t="s">
        <v>3622</v>
      </c>
      <c r="B504" s="832" t="s">
        <v>3623</v>
      </c>
      <c r="C504" s="832" t="s">
        <v>605</v>
      </c>
      <c r="D504" s="832" t="s">
        <v>1279</v>
      </c>
      <c r="E504" s="832" t="s">
        <v>3605</v>
      </c>
      <c r="F504" s="832" t="s">
        <v>3750</v>
      </c>
      <c r="G504" s="832" t="s">
        <v>3751</v>
      </c>
      <c r="H504" s="849">
        <v>4</v>
      </c>
      <c r="I504" s="849">
        <v>1404</v>
      </c>
      <c r="J504" s="832">
        <v>0.39886363636363636</v>
      </c>
      <c r="K504" s="832">
        <v>351</v>
      </c>
      <c r="L504" s="849">
        <v>10</v>
      </c>
      <c r="M504" s="849">
        <v>3520</v>
      </c>
      <c r="N504" s="832">
        <v>1</v>
      </c>
      <c r="O504" s="832">
        <v>352</v>
      </c>
      <c r="P504" s="849">
        <v>10</v>
      </c>
      <c r="Q504" s="849">
        <v>3570</v>
      </c>
      <c r="R504" s="837">
        <v>1.0142045454545454</v>
      </c>
      <c r="S504" s="850">
        <v>357</v>
      </c>
    </row>
    <row r="505" spans="1:19" ht="14.4" customHeight="1" x14ac:dyDescent="0.3">
      <c r="A505" s="831" t="s">
        <v>3622</v>
      </c>
      <c r="B505" s="832" t="s">
        <v>3623</v>
      </c>
      <c r="C505" s="832" t="s">
        <v>605</v>
      </c>
      <c r="D505" s="832" t="s">
        <v>1279</v>
      </c>
      <c r="E505" s="832" t="s">
        <v>3605</v>
      </c>
      <c r="F505" s="832" t="s">
        <v>3756</v>
      </c>
      <c r="G505" s="832" t="s">
        <v>3757</v>
      </c>
      <c r="H505" s="849">
        <v>13</v>
      </c>
      <c r="I505" s="849">
        <v>4199</v>
      </c>
      <c r="J505" s="832">
        <v>1.2959876543209876</v>
      </c>
      <c r="K505" s="832">
        <v>323</v>
      </c>
      <c r="L505" s="849">
        <v>10</v>
      </c>
      <c r="M505" s="849">
        <v>3240</v>
      </c>
      <c r="N505" s="832">
        <v>1</v>
      </c>
      <c r="O505" s="832">
        <v>324</v>
      </c>
      <c r="P505" s="849">
        <v>8</v>
      </c>
      <c r="Q505" s="849">
        <v>2600</v>
      </c>
      <c r="R505" s="837">
        <v>0.80246913580246915</v>
      </c>
      <c r="S505" s="850">
        <v>325</v>
      </c>
    </row>
    <row r="506" spans="1:19" ht="14.4" customHeight="1" x14ac:dyDescent="0.3">
      <c r="A506" s="831" t="s">
        <v>3622</v>
      </c>
      <c r="B506" s="832" t="s">
        <v>3623</v>
      </c>
      <c r="C506" s="832" t="s">
        <v>605</v>
      </c>
      <c r="D506" s="832" t="s">
        <v>1279</v>
      </c>
      <c r="E506" s="832" t="s">
        <v>3605</v>
      </c>
      <c r="F506" s="832" t="s">
        <v>3610</v>
      </c>
      <c r="G506" s="832" t="s">
        <v>3611</v>
      </c>
      <c r="H506" s="849">
        <v>690</v>
      </c>
      <c r="I506" s="849">
        <v>23000.010000000002</v>
      </c>
      <c r="J506" s="832">
        <v>0.95041402909670625</v>
      </c>
      <c r="K506" s="832">
        <v>33.333347826086957</v>
      </c>
      <c r="L506" s="849">
        <v>726</v>
      </c>
      <c r="M506" s="849">
        <v>24199.99</v>
      </c>
      <c r="N506" s="832">
        <v>1</v>
      </c>
      <c r="O506" s="832">
        <v>33.333319559228656</v>
      </c>
      <c r="P506" s="849">
        <v>665</v>
      </c>
      <c r="Q506" s="849">
        <v>22166.67</v>
      </c>
      <c r="R506" s="837">
        <v>0.91597847767705676</v>
      </c>
      <c r="S506" s="850">
        <v>33.333338345864661</v>
      </c>
    </row>
    <row r="507" spans="1:19" ht="14.4" customHeight="1" x14ac:dyDescent="0.3">
      <c r="A507" s="831" t="s">
        <v>3622</v>
      </c>
      <c r="B507" s="832" t="s">
        <v>3623</v>
      </c>
      <c r="C507" s="832" t="s">
        <v>605</v>
      </c>
      <c r="D507" s="832" t="s">
        <v>1279</v>
      </c>
      <c r="E507" s="832" t="s">
        <v>3605</v>
      </c>
      <c r="F507" s="832" t="s">
        <v>3766</v>
      </c>
      <c r="G507" s="832" t="s">
        <v>3767</v>
      </c>
      <c r="H507" s="849">
        <v>333</v>
      </c>
      <c r="I507" s="849">
        <v>102564</v>
      </c>
      <c r="J507" s="832">
        <v>1.0438871473354232</v>
      </c>
      <c r="K507" s="832">
        <v>308</v>
      </c>
      <c r="L507" s="849">
        <v>319</v>
      </c>
      <c r="M507" s="849">
        <v>98252</v>
      </c>
      <c r="N507" s="832">
        <v>1</v>
      </c>
      <c r="O507" s="832">
        <v>308</v>
      </c>
      <c r="P507" s="849">
        <v>258</v>
      </c>
      <c r="Q507" s="849">
        <v>80238</v>
      </c>
      <c r="R507" s="837">
        <v>0.81665513170215365</v>
      </c>
      <c r="S507" s="850">
        <v>311</v>
      </c>
    </row>
    <row r="508" spans="1:19" ht="14.4" customHeight="1" x14ac:dyDescent="0.3">
      <c r="A508" s="831" t="s">
        <v>3622</v>
      </c>
      <c r="B508" s="832" t="s">
        <v>3623</v>
      </c>
      <c r="C508" s="832" t="s">
        <v>605</v>
      </c>
      <c r="D508" s="832" t="s">
        <v>1279</v>
      </c>
      <c r="E508" s="832" t="s">
        <v>3605</v>
      </c>
      <c r="F508" s="832" t="s">
        <v>3770</v>
      </c>
      <c r="G508" s="832" t="s">
        <v>3771</v>
      </c>
      <c r="H508" s="849">
        <v>56</v>
      </c>
      <c r="I508" s="849">
        <v>2072</v>
      </c>
      <c r="J508" s="832">
        <v>0.15730337078651685</v>
      </c>
      <c r="K508" s="832">
        <v>37</v>
      </c>
      <c r="L508" s="849">
        <v>356</v>
      </c>
      <c r="M508" s="849">
        <v>13172</v>
      </c>
      <c r="N508" s="832">
        <v>1</v>
      </c>
      <c r="O508" s="832">
        <v>37</v>
      </c>
      <c r="P508" s="849">
        <v>4</v>
      </c>
      <c r="Q508" s="849">
        <v>152</v>
      </c>
      <c r="R508" s="837">
        <v>1.1539629517157608E-2</v>
      </c>
      <c r="S508" s="850">
        <v>38</v>
      </c>
    </row>
    <row r="509" spans="1:19" ht="14.4" customHeight="1" x14ac:dyDescent="0.3">
      <c r="A509" s="831" t="s">
        <v>3622</v>
      </c>
      <c r="B509" s="832" t="s">
        <v>3623</v>
      </c>
      <c r="C509" s="832" t="s">
        <v>605</v>
      </c>
      <c r="D509" s="832" t="s">
        <v>1279</v>
      </c>
      <c r="E509" s="832" t="s">
        <v>3605</v>
      </c>
      <c r="F509" s="832" t="s">
        <v>3774</v>
      </c>
      <c r="G509" s="832" t="s">
        <v>3775</v>
      </c>
      <c r="H509" s="849">
        <v>81</v>
      </c>
      <c r="I509" s="849">
        <v>12474</v>
      </c>
      <c r="J509" s="832">
        <v>0.72502179598953798</v>
      </c>
      <c r="K509" s="832">
        <v>154</v>
      </c>
      <c r="L509" s="849">
        <v>111</v>
      </c>
      <c r="M509" s="849">
        <v>17205</v>
      </c>
      <c r="N509" s="832">
        <v>1</v>
      </c>
      <c r="O509" s="832">
        <v>155</v>
      </c>
      <c r="P509" s="849">
        <v>116</v>
      </c>
      <c r="Q509" s="849">
        <v>18096</v>
      </c>
      <c r="R509" s="837">
        <v>1.0517872711421099</v>
      </c>
      <c r="S509" s="850">
        <v>156</v>
      </c>
    </row>
    <row r="510" spans="1:19" ht="14.4" customHeight="1" x14ac:dyDescent="0.3">
      <c r="A510" s="831" t="s">
        <v>3622</v>
      </c>
      <c r="B510" s="832" t="s">
        <v>3623</v>
      </c>
      <c r="C510" s="832" t="s">
        <v>605</v>
      </c>
      <c r="D510" s="832" t="s">
        <v>1279</v>
      </c>
      <c r="E510" s="832" t="s">
        <v>3605</v>
      </c>
      <c r="F510" s="832" t="s">
        <v>3776</v>
      </c>
      <c r="G510" s="832" t="s">
        <v>3777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33</v>
      </c>
      <c r="R510" s="837"/>
      <c r="S510" s="850">
        <v>33</v>
      </c>
    </row>
    <row r="511" spans="1:19" ht="14.4" customHeight="1" x14ac:dyDescent="0.3">
      <c r="A511" s="831" t="s">
        <v>3622</v>
      </c>
      <c r="B511" s="832" t="s">
        <v>3623</v>
      </c>
      <c r="C511" s="832" t="s">
        <v>605</v>
      </c>
      <c r="D511" s="832" t="s">
        <v>1279</v>
      </c>
      <c r="E511" s="832" t="s">
        <v>3605</v>
      </c>
      <c r="F511" s="832" t="s">
        <v>3780</v>
      </c>
      <c r="G511" s="832" t="s">
        <v>3781</v>
      </c>
      <c r="H511" s="849">
        <v>71</v>
      </c>
      <c r="I511" s="849">
        <v>5254</v>
      </c>
      <c r="J511" s="832">
        <v>1.42</v>
      </c>
      <c r="K511" s="832">
        <v>74</v>
      </c>
      <c r="L511" s="849">
        <v>50</v>
      </c>
      <c r="M511" s="849">
        <v>3700</v>
      </c>
      <c r="N511" s="832">
        <v>1</v>
      </c>
      <c r="O511" s="832">
        <v>74</v>
      </c>
      <c r="P511" s="849">
        <v>57</v>
      </c>
      <c r="Q511" s="849">
        <v>4275</v>
      </c>
      <c r="R511" s="837">
        <v>1.1554054054054055</v>
      </c>
      <c r="S511" s="850">
        <v>75</v>
      </c>
    </row>
    <row r="512" spans="1:19" ht="14.4" customHeight="1" x14ac:dyDescent="0.3">
      <c r="A512" s="831" t="s">
        <v>3622</v>
      </c>
      <c r="B512" s="832" t="s">
        <v>3623</v>
      </c>
      <c r="C512" s="832" t="s">
        <v>605</v>
      </c>
      <c r="D512" s="832" t="s">
        <v>1279</v>
      </c>
      <c r="E512" s="832" t="s">
        <v>3605</v>
      </c>
      <c r="F512" s="832" t="s">
        <v>3784</v>
      </c>
      <c r="G512" s="832" t="s">
        <v>3785</v>
      </c>
      <c r="H512" s="849"/>
      <c r="I512" s="849"/>
      <c r="J512" s="832"/>
      <c r="K512" s="832"/>
      <c r="L512" s="849">
        <v>1</v>
      </c>
      <c r="M512" s="849">
        <v>59</v>
      </c>
      <c r="N512" s="832">
        <v>1</v>
      </c>
      <c r="O512" s="832">
        <v>59</v>
      </c>
      <c r="P512" s="849"/>
      <c r="Q512" s="849"/>
      <c r="R512" s="837"/>
      <c r="S512" s="850"/>
    </row>
    <row r="513" spans="1:19" ht="14.4" customHeight="1" x14ac:dyDescent="0.3">
      <c r="A513" s="831" t="s">
        <v>3622</v>
      </c>
      <c r="B513" s="832" t="s">
        <v>3623</v>
      </c>
      <c r="C513" s="832" t="s">
        <v>605</v>
      </c>
      <c r="D513" s="832" t="s">
        <v>1279</v>
      </c>
      <c r="E513" s="832" t="s">
        <v>3605</v>
      </c>
      <c r="F513" s="832" t="s">
        <v>3614</v>
      </c>
      <c r="G513" s="832" t="s">
        <v>3615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595</v>
      </c>
      <c r="R513" s="837"/>
      <c r="S513" s="850">
        <v>595</v>
      </c>
    </row>
    <row r="514" spans="1:19" ht="14.4" customHeight="1" x14ac:dyDescent="0.3">
      <c r="A514" s="831" t="s">
        <v>3622</v>
      </c>
      <c r="B514" s="832" t="s">
        <v>3623</v>
      </c>
      <c r="C514" s="832" t="s">
        <v>605</v>
      </c>
      <c r="D514" s="832" t="s">
        <v>1279</v>
      </c>
      <c r="E514" s="832" t="s">
        <v>3605</v>
      </c>
      <c r="F514" s="832" t="s">
        <v>3616</v>
      </c>
      <c r="G514" s="832" t="s">
        <v>3617</v>
      </c>
      <c r="H514" s="849"/>
      <c r="I514" s="849"/>
      <c r="J514" s="832"/>
      <c r="K514" s="832"/>
      <c r="L514" s="849"/>
      <c r="M514" s="849"/>
      <c r="N514" s="832"/>
      <c r="O514" s="832"/>
      <c r="P514" s="849">
        <v>37</v>
      </c>
      <c r="Q514" s="849">
        <v>28490</v>
      </c>
      <c r="R514" s="837"/>
      <c r="S514" s="850">
        <v>770</v>
      </c>
    </row>
    <row r="515" spans="1:19" ht="14.4" customHeight="1" x14ac:dyDescent="0.3">
      <c r="A515" s="831" t="s">
        <v>3622</v>
      </c>
      <c r="B515" s="832" t="s">
        <v>3623</v>
      </c>
      <c r="C515" s="832" t="s">
        <v>605</v>
      </c>
      <c r="D515" s="832" t="s">
        <v>1279</v>
      </c>
      <c r="E515" s="832" t="s">
        <v>3605</v>
      </c>
      <c r="F515" s="832" t="s">
        <v>3796</v>
      </c>
      <c r="G515" s="832" t="s">
        <v>3797</v>
      </c>
      <c r="H515" s="849">
        <v>39</v>
      </c>
      <c r="I515" s="849">
        <v>6240</v>
      </c>
      <c r="J515" s="832">
        <v>0.88085827216262003</v>
      </c>
      <c r="K515" s="832">
        <v>160</v>
      </c>
      <c r="L515" s="849">
        <v>44</v>
      </c>
      <c r="M515" s="849">
        <v>7084</v>
      </c>
      <c r="N515" s="832">
        <v>1</v>
      </c>
      <c r="O515" s="832">
        <v>161</v>
      </c>
      <c r="P515" s="849">
        <v>39</v>
      </c>
      <c r="Q515" s="849">
        <v>6318</v>
      </c>
      <c r="R515" s="837">
        <v>0.89186900056465279</v>
      </c>
      <c r="S515" s="850">
        <v>162</v>
      </c>
    </row>
    <row r="516" spans="1:19" ht="14.4" customHeight="1" x14ac:dyDescent="0.3">
      <c r="A516" s="831" t="s">
        <v>3622</v>
      </c>
      <c r="B516" s="832" t="s">
        <v>3623</v>
      </c>
      <c r="C516" s="832" t="s">
        <v>605</v>
      </c>
      <c r="D516" s="832" t="s">
        <v>1279</v>
      </c>
      <c r="E516" s="832" t="s">
        <v>3605</v>
      </c>
      <c r="F516" s="832" t="s">
        <v>3800</v>
      </c>
      <c r="G516" s="832" t="s">
        <v>3801</v>
      </c>
      <c r="H516" s="849">
        <v>24</v>
      </c>
      <c r="I516" s="849">
        <v>1536</v>
      </c>
      <c r="J516" s="832">
        <v>0.64864864864864868</v>
      </c>
      <c r="K516" s="832">
        <v>64</v>
      </c>
      <c r="L516" s="849">
        <v>37</v>
      </c>
      <c r="M516" s="849">
        <v>2368</v>
      </c>
      <c r="N516" s="832">
        <v>1</v>
      </c>
      <c r="O516" s="832">
        <v>64</v>
      </c>
      <c r="P516" s="849">
        <v>77</v>
      </c>
      <c r="Q516" s="849">
        <v>5082</v>
      </c>
      <c r="R516" s="837">
        <v>2.1461148648648649</v>
      </c>
      <c r="S516" s="850">
        <v>66</v>
      </c>
    </row>
    <row r="517" spans="1:19" ht="14.4" customHeight="1" x14ac:dyDescent="0.3">
      <c r="A517" s="831" t="s">
        <v>3622</v>
      </c>
      <c r="B517" s="832" t="s">
        <v>3623</v>
      </c>
      <c r="C517" s="832" t="s">
        <v>605</v>
      </c>
      <c r="D517" s="832" t="s">
        <v>1279</v>
      </c>
      <c r="E517" s="832" t="s">
        <v>3605</v>
      </c>
      <c r="F517" s="832" t="s">
        <v>3808</v>
      </c>
      <c r="G517" s="832" t="s">
        <v>3809</v>
      </c>
      <c r="H517" s="849"/>
      <c r="I517" s="849"/>
      <c r="J517" s="832"/>
      <c r="K517" s="832"/>
      <c r="L517" s="849"/>
      <c r="M517" s="849"/>
      <c r="N517" s="832"/>
      <c r="O517" s="832"/>
      <c r="P517" s="849">
        <v>5</v>
      </c>
      <c r="Q517" s="849">
        <v>1880</v>
      </c>
      <c r="R517" s="837"/>
      <c r="S517" s="850">
        <v>376</v>
      </c>
    </row>
    <row r="518" spans="1:19" ht="14.4" customHeight="1" x14ac:dyDescent="0.3">
      <c r="A518" s="831" t="s">
        <v>3622</v>
      </c>
      <c r="B518" s="832" t="s">
        <v>3623</v>
      </c>
      <c r="C518" s="832" t="s">
        <v>605</v>
      </c>
      <c r="D518" s="832" t="s">
        <v>1279</v>
      </c>
      <c r="E518" s="832" t="s">
        <v>3605</v>
      </c>
      <c r="F518" s="832" t="s">
        <v>3812</v>
      </c>
      <c r="G518" s="832" t="s">
        <v>3813</v>
      </c>
      <c r="H518" s="849"/>
      <c r="I518" s="849"/>
      <c r="J518" s="832"/>
      <c r="K518" s="832"/>
      <c r="L518" s="849">
        <v>1</v>
      </c>
      <c r="M518" s="849">
        <v>98</v>
      </c>
      <c r="N518" s="832">
        <v>1</v>
      </c>
      <c r="O518" s="832">
        <v>98</v>
      </c>
      <c r="P518" s="849"/>
      <c r="Q518" s="849"/>
      <c r="R518" s="837"/>
      <c r="S518" s="850"/>
    </row>
    <row r="519" spans="1:19" ht="14.4" customHeight="1" x14ac:dyDescent="0.3">
      <c r="A519" s="831" t="s">
        <v>3622</v>
      </c>
      <c r="B519" s="832" t="s">
        <v>3623</v>
      </c>
      <c r="C519" s="832" t="s">
        <v>605</v>
      </c>
      <c r="D519" s="832" t="s">
        <v>1282</v>
      </c>
      <c r="E519" s="832" t="s">
        <v>3624</v>
      </c>
      <c r="F519" s="832" t="s">
        <v>3629</v>
      </c>
      <c r="G519" s="832" t="s">
        <v>3628</v>
      </c>
      <c r="H519" s="849">
        <v>1</v>
      </c>
      <c r="I519" s="849">
        <v>6372.54</v>
      </c>
      <c r="J519" s="832"/>
      <c r="K519" s="832">
        <v>6372.54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3622</v>
      </c>
      <c r="B520" s="832" t="s">
        <v>3623</v>
      </c>
      <c r="C520" s="832" t="s">
        <v>605</v>
      </c>
      <c r="D520" s="832" t="s">
        <v>1282</v>
      </c>
      <c r="E520" s="832" t="s">
        <v>3624</v>
      </c>
      <c r="F520" s="832" t="s">
        <v>3656</v>
      </c>
      <c r="G520" s="832" t="s">
        <v>1246</v>
      </c>
      <c r="H520" s="849">
        <v>2</v>
      </c>
      <c r="I520" s="849">
        <v>10162.76</v>
      </c>
      <c r="J520" s="832"/>
      <c r="K520" s="832">
        <v>5081.38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3622</v>
      </c>
      <c r="B521" s="832" t="s">
        <v>3623</v>
      </c>
      <c r="C521" s="832" t="s">
        <v>605</v>
      </c>
      <c r="D521" s="832" t="s">
        <v>1282</v>
      </c>
      <c r="E521" s="832" t="s">
        <v>3605</v>
      </c>
      <c r="F521" s="832" t="s">
        <v>3720</v>
      </c>
      <c r="G521" s="832" t="s">
        <v>3721</v>
      </c>
      <c r="H521" s="849">
        <v>27</v>
      </c>
      <c r="I521" s="849">
        <v>5535</v>
      </c>
      <c r="J521" s="832">
        <v>13.434466019417476</v>
      </c>
      <c r="K521" s="832">
        <v>205</v>
      </c>
      <c r="L521" s="849">
        <v>2</v>
      </c>
      <c r="M521" s="849">
        <v>412</v>
      </c>
      <c r="N521" s="832">
        <v>1</v>
      </c>
      <c r="O521" s="832">
        <v>206</v>
      </c>
      <c r="P521" s="849"/>
      <c r="Q521" s="849"/>
      <c r="R521" s="837"/>
      <c r="S521" s="850"/>
    </row>
    <row r="522" spans="1:19" ht="14.4" customHeight="1" x14ac:dyDescent="0.3">
      <c r="A522" s="831" t="s">
        <v>3622</v>
      </c>
      <c r="B522" s="832" t="s">
        <v>3623</v>
      </c>
      <c r="C522" s="832" t="s">
        <v>605</v>
      </c>
      <c r="D522" s="832" t="s">
        <v>1282</v>
      </c>
      <c r="E522" s="832" t="s">
        <v>3605</v>
      </c>
      <c r="F522" s="832" t="s">
        <v>3722</v>
      </c>
      <c r="G522" s="832" t="s">
        <v>3723</v>
      </c>
      <c r="H522" s="849">
        <v>3</v>
      </c>
      <c r="I522" s="849">
        <v>234</v>
      </c>
      <c r="J522" s="832"/>
      <c r="K522" s="832">
        <v>78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3622</v>
      </c>
      <c r="B523" s="832" t="s">
        <v>3623</v>
      </c>
      <c r="C523" s="832" t="s">
        <v>605</v>
      </c>
      <c r="D523" s="832" t="s">
        <v>1282</v>
      </c>
      <c r="E523" s="832" t="s">
        <v>3605</v>
      </c>
      <c r="F523" s="832" t="s">
        <v>3730</v>
      </c>
      <c r="G523" s="832" t="s">
        <v>3731</v>
      </c>
      <c r="H523" s="849">
        <v>25</v>
      </c>
      <c r="I523" s="849">
        <v>925</v>
      </c>
      <c r="J523" s="832">
        <v>2.2727272727272729</v>
      </c>
      <c r="K523" s="832">
        <v>37</v>
      </c>
      <c r="L523" s="849">
        <v>11</v>
      </c>
      <c r="M523" s="849">
        <v>407</v>
      </c>
      <c r="N523" s="832">
        <v>1</v>
      </c>
      <c r="O523" s="832">
        <v>37</v>
      </c>
      <c r="P523" s="849">
        <v>11</v>
      </c>
      <c r="Q523" s="849">
        <v>418</v>
      </c>
      <c r="R523" s="837">
        <v>1.027027027027027</v>
      </c>
      <c r="S523" s="850">
        <v>38</v>
      </c>
    </row>
    <row r="524" spans="1:19" ht="14.4" customHeight="1" x14ac:dyDescent="0.3">
      <c r="A524" s="831" t="s">
        <v>3622</v>
      </c>
      <c r="B524" s="832" t="s">
        <v>3623</v>
      </c>
      <c r="C524" s="832" t="s">
        <v>605</v>
      </c>
      <c r="D524" s="832" t="s">
        <v>1282</v>
      </c>
      <c r="E524" s="832" t="s">
        <v>3605</v>
      </c>
      <c r="F524" s="832" t="s">
        <v>3606</v>
      </c>
      <c r="G524" s="832" t="s">
        <v>3607</v>
      </c>
      <c r="H524" s="849">
        <v>186</v>
      </c>
      <c r="I524" s="849">
        <v>46686</v>
      </c>
      <c r="J524" s="832">
        <v>7.7192460317460316</v>
      </c>
      <c r="K524" s="832">
        <v>251</v>
      </c>
      <c r="L524" s="849">
        <v>24</v>
      </c>
      <c r="M524" s="849">
        <v>6048</v>
      </c>
      <c r="N524" s="832">
        <v>1</v>
      </c>
      <c r="O524" s="832">
        <v>252</v>
      </c>
      <c r="P524" s="849">
        <v>20</v>
      </c>
      <c r="Q524" s="849">
        <v>5080</v>
      </c>
      <c r="R524" s="837">
        <v>0.83994708994709</v>
      </c>
      <c r="S524" s="850">
        <v>254</v>
      </c>
    </row>
    <row r="525" spans="1:19" ht="14.4" customHeight="1" x14ac:dyDescent="0.3">
      <c r="A525" s="831" t="s">
        <v>3622</v>
      </c>
      <c r="B525" s="832" t="s">
        <v>3623</v>
      </c>
      <c r="C525" s="832" t="s">
        <v>605</v>
      </c>
      <c r="D525" s="832" t="s">
        <v>1282</v>
      </c>
      <c r="E525" s="832" t="s">
        <v>3605</v>
      </c>
      <c r="F525" s="832" t="s">
        <v>3738</v>
      </c>
      <c r="G525" s="832" t="s">
        <v>3739</v>
      </c>
      <c r="H525" s="849">
        <v>98</v>
      </c>
      <c r="I525" s="849">
        <v>12348</v>
      </c>
      <c r="J525" s="832"/>
      <c r="K525" s="832">
        <v>126</v>
      </c>
      <c r="L525" s="849"/>
      <c r="M525" s="849"/>
      <c r="N525" s="832"/>
      <c r="O525" s="832"/>
      <c r="P525" s="849">
        <v>1</v>
      </c>
      <c r="Q525" s="849">
        <v>126</v>
      </c>
      <c r="R525" s="837"/>
      <c r="S525" s="850">
        <v>126</v>
      </c>
    </row>
    <row r="526" spans="1:19" ht="14.4" customHeight="1" x14ac:dyDescent="0.3">
      <c r="A526" s="831" t="s">
        <v>3622</v>
      </c>
      <c r="B526" s="832" t="s">
        <v>3623</v>
      </c>
      <c r="C526" s="832" t="s">
        <v>605</v>
      </c>
      <c r="D526" s="832" t="s">
        <v>1282</v>
      </c>
      <c r="E526" s="832" t="s">
        <v>3605</v>
      </c>
      <c r="F526" s="832" t="s">
        <v>3746</v>
      </c>
      <c r="G526" s="832" t="s">
        <v>3747</v>
      </c>
      <c r="H526" s="849">
        <v>4</v>
      </c>
      <c r="I526" s="849">
        <v>1332</v>
      </c>
      <c r="J526" s="832"/>
      <c r="K526" s="832">
        <v>333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3622</v>
      </c>
      <c r="B527" s="832" t="s">
        <v>3623</v>
      </c>
      <c r="C527" s="832" t="s">
        <v>605</v>
      </c>
      <c r="D527" s="832" t="s">
        <v>1282</v>
      </c>
      <c r="E527" s="832" t="s">
        <v>3605</v>
      </c>
      <c r="F527" s="832" t="s">
        <v>3610</v>
      </c>
      <c r="G527" s="832" t="s">
        <v>3611</v>
      </c>
      <c r="H527" s="849">
        <v>282</v>
      </c>
      <c r="I527" s="849">
        <v>9400</v>
      </c>
      <c r="J527" s="832">
        <v>11.749853126835914</v>
      </c>
      <c r="K527" s="832">
        <v>33.333333333333336</v>
      </c>
      <c r="L527" s="849">
        <v>24</v>
      </c>
      <c r="M527" s="849">
        <v>800.01</v>
      </c>
      <c r="N527" s="832">
        <v>1</v>
      </c>
      <c r="O527" s="832">
        <v>33.333750000000002</v>
      </c>
      <c r="P527" s="849">
        <v>21</v>
      </c>
      <c r="Q527" s="849">
        <v>700.01</v>
      </c>
      <c r="R527" s="837">
        <v>0.87500156248046901</v>
      </c>
      <c r="S527" s="850">
        <v>33.333809523809521</v>
      </c>
    </row>
    <row r="528" spans="1:19" ht="14.4" customHeight="1" x14ac:dyDescent="0.3">
      <c r="A528" s="831" t="s">
        <v>3622</v>
      </c>
      <c r="B528" s="832" t="s">
        <v>3623</v>
      </c>
      <c r="C528" s="832" t="s">
        <v>605</v>
      </c>
      <c r="D528" s="832" t="s">
        <v>1282</v>
      </c>
      <c r="E528" s="832" t="s">
        <v>3605</v>
      </c>
      <c r="F528" s="832" t="s">
        <v>3766</v>
      </c>
      <c r="G528" s="832" t="s">
        <v>3767</v>
      </c>
      <c r="H528" s="849">
        <v>13</v>
      </c>
      <c r="I528" s="849">
        <v>4004</v>
      </c>
      <c r="J528" s="832">
        <v>13</v>
      </c>
      <c r="K528" s="832">
        <v>308</v>
      </c>
      <c r="L528" s="849">
        <v>1</v>
      </c>
      <c r="M528" s="849">
        <v>308</v>
      </c>
      <c r="N528" s="832">
        <v>1</v>
      </c>
      <c r="O528" s="832">
        <v>308</v>
      </c>
      <c r="P528" s="849"/>
      <c r="Q528" s="849"/>
      <c r="R528" s="837"/>
      <c r="S528" s="850"/>
    </row>
    <row r="529" spans="1:19" ht="14.4" customHeight="1" x14ac:dyDescent="0.3">
      <c r="A529" s="831" t="s">
        <v>3622</v>
      </c>
      <c r="B529" s="832" t="s">
        <v>3623</v>
      </c>
      <c r="C529" s="832" t="s">
        <v>605</v>
      </c>
      <c r="D529" s="832" t="s">
        <v>1282</v>
      </c>
      <c r="E529" s="832" t="s">
        <v>3605</v>
      </c>
      <c r="F529" s="832" t="s">
        <v>3774</v>
      </c>
      <c r="G529" s="832" t="s">
        <v>3775</v>
      </c>
      <c r="H529" s="849">
        <v>6</v>
      </c>
      <c r="I529" s="849">
        <v>924</v>
      </c>
      <c r="J529" s="832">
        <v>2.9806451612903224</v>
      </c>
      <c r="K529" s="832">
        <v>154</v>
      </c>
      <c r="L529" s="849">
        <v>2</v>
      </c>
      <c r="M529" s="849">
        <v>310</v>
      </c>
      <c r="N529" s="832">
        <v>1</v>
      </c>
      <c r="O529" s="832">
        <v>155</v>
      </c>
      <c r="P529" s="849">
        <v>4</v>
      </c>
      <c r="Q529" s="849">
        <v>624</v>
      </c>
      <c r="R529" s="837">
        <v>2.0129032258064514</v>
      </c>
      <c r="S529" s="850">
        <v>156</v>
      </c>
    </row>
    <row r="530" spans="1:19" ht="14.4" customHeight="1" x14ac:dyDescent="0.3">
      <c r="A530" s="831" t="s">
        <v>3622</v>
      </c>
      <c r="B530" s="832" t="s">
        <v>3623</v>
      </c>
      <c r="C530" s="832" t="s">
        <v>605</v>
      </c>
      <c r="D530" s="832" t="s">
        <v>1282</v>
      </c>
      <c r="E530" s="832" t="s">
        <v>3605</v>
      </c>
      <c r="F530" s="832" t="s">
        <v>3780</v>
      </c>
      <c r="G530" s="832" t="s">
        <v>3781</v>
      </c>
      <c r="H530" s="849"/>
      <c r="I530" s="849"/>
      <c r="J530" s="832"/>
      <c r="K530" s="832"/>
      <c r="L530" s="849"/>
      <c r="M530" s="849"/>
      <c r="N530" s="832"/>
      <c r="O530" s="832"/>
      <c r="P530" s="849">
        <v>3</v>
      </c>
      <c r="Q530" s="849">
        <v>225</v>
      </c>
      <c r="R530" s="837"/>
      <c r="S530" s="850">
        <v>75</v>
      </c>
    </row>
    <row r="531" spans="1:19" ht="14.4" customHeight="1" x14ac:dyDescent="0.3">
      <c r="A531" s="831" t="s">
        <v>3622</v>
      </c>
      <c r="B531" s="832" t="s">
        <v>3623</v>
      </c>
      <c r="C531" s="832" t="s">
        <v>605</v>
      </c>
      <c r="D531" s="832" t="s">
        <v>1283</v>
      </c>
      <c r="E531" s="832" t="s">
        <v>3624</v>
      </c>
      <c r="F531" s="832" t="s">
        <v>3625</v>
      </c>
      <c r="G531" s="832" t="s">
        <v>3626</v>
      </c>
      <c r="H531" s="849"/>
      <c r="I531" s="849"/>
      <c r="J531" s="832"/>
      <c r="K531" s="832"/>
      <c r="L531" s="849">
        <v>0.2</v>
      </c>
      <c r="M531" s="849">
        <v>13.94</v>
      </c>
      <c r="N531" s="832">
        <v>1</v>
      </c>
      <c r="O531" s="832">
        <v>69.699999999999989</v>
      </c>
      <c r="P531" s="849"/>
      <c r="Q531" s="849"/>
      <c r="R531" s="837"/>
      <c r="S531" s="850"/>
    </row>
    <row r="532" spans="1:19" ht="14.4" customHeight="1" x14ac:dyDescent="0.3">
      <c r="A532" s="831" t="s">
        <v>3622</v>
      </c>
      <c r="B532" s="832" t="s">
        <v>3623</v>
      </c>
      <c r="C532" s="832" t="s">
        <v>605</v>
      </c>
      <c r="D532" s="832" t="s">
        <v>1283</v>
      </c>
      <c r="E532" s="832" t="s">
        <v>3624</v>
      </c>
      <c r="F532" s="832" t="s">
        <v>3629</v>
      </c>
      <c r="G532" s="832" t="s">
        <v>3628</v>
      </c>
      <c r="H532" s="849"/>
      <c r="I532" s="849"/>
      <c r="J532" s="832"/>
      <c r="K532" s="832"/>
      <c r="L532" s="849">
        <v>1</v>
      </c>
      <c r="M532" s="849">
        <v>4742.3999999999996</v>
      </c>
      <c r="N532" s="832">
        <v>1</v>
      </c>
      <c r="O532" s="832">
        <v>4742.3999999999996</v>
      </c>
      <c r="P532" s="849"/>
      <c r="Q532" s="849"/>
      <c r="R532" s="837"/>
      <c r="S532" s="850"/>
    </row>
    <row r="533" spans="1:19" ht="14.4" customHeight="1" x14ac:dyDescent="0.3">
      <c r="A533" s="831" t="s">
        <v>3622</v>
      </c>
      <c r="B533" s="832" t="s">
        <v>3623</v>
      </c>
      <c r="C533" s="832" t="s">
        <v>605</v>
      </c>
      <c r="D533" s="832" t="s">
        <v>1283</v>
      </c>
      <c r="E533" s="832" t="s">
        <v>3624</v>
      </c>
      <c r="F533" s="832" t="s">
        <v>3631</v>
      </c>
      <c r="G533" s="832" t="s">
        <v>3632</v>
      </c>
      <c r="H533" s="849">
        <v>1</v>
      </c>
      <c r="I533" s="849">
        <v>58.099999999999994</v>
      </c>
      <c r="J533" s="832"/>
      <c r="K533" s="832">
        <v>58.099999999999994</v>
      </c>
      <c r="L533" s="849"/>
      <c r="M533" s="849"/>
      <c r="N533" s="832"/>
      <c r="O533" s="832"/>
      <c r="P533" s="849">
        <v>0.2</v>
      </c>
      <c r="Q533" s="849">
        <v>11.62</v>
      </c>
      <c r="R533" s="837"/>
      <c r="S533" s="850">
        <v>58.099999999999994</v>
      </c>
    </row>
    <row r="534" spans="1:19" ht="14.4" customHeight="1" x14ac:dyDescent="0.3">
      <c r="A534" s="831" t="s">
        <v>3622</v>
      </c>
      <c r="B534" s="832" t="s">
        <v>3623</v>
      </c>
      <c r="C534" s="832" t="s">
        <v>605</v>
      </c>
      <c r="D534" s="832" t="s">
        <v>1283</v>
      </c>
      <c r="E534" s="832" t="s">
        <v>3624</v>
      </c>
      <c r="F534" s="832" t="s">
        <v>3635</v>
      </c>
      <c r="G534" s="832" t="s">
        <v>626</v>
      </c>
      <c r="H534" s="849"/>
      <c r="I534" s="849"/>
      <c r="J534" s="832"/>
      <c r="K534" s="832"/>
      <c r="L534" s="849">
        <v>3.5</v>
      </c>
      <c r="M534" s="849">
        <v>273.10000000000002</v>
      </c>
      <c r="N534" s="832">
        <v>1</v>
      </c>
      <c r="O534" s="832">
        <v>78.028571428571439</v>
      </c>
      <c r="P534" s="849">
        <v>1.1000000000000001</v>
      </c>
      <c r="Q534" s="849">
        <v>51.83</v>
      </c>
      <c r="R534" s="837">
        <v>0.18978396191871108</v>
      </c>
      <c r="S534" s="850">
        <v>47.11818181818181</v>
      </c>
    </row>
    <row r="535" spans="1:19" ht="14.4" customHeight="1" x14ac:dyDescent="0.3">
      <c r="A535" s="831" t="s">
        <v>3622</v>
      </c>
      <c r="B535" s="832" t="s">
        <v>3623</v>
      </c>
      <c r="C535" s="832" t="s">
        <v>605</v>
      </c>
      <c r="D535" s="832" t="s">
        <v>1283</v>
      </c>
      <c r="E535" s="832" t="s">
        <v>3624</v>
      </c>
      <c r="F535" s="832" t="s">
        <v>3636</v>
      </c>
      <c r="G535" s="832" t="s">
        <v>3637</v>
      </c>
      <c r="H535" s="849">
        <v>2</v>
      </c>
      <c r="I535" s="849">
        <v>9095.24</v>
      </c>
      <c r="J535" s="832">
        <v>1.4285732236368833</v>
      </c>
      <c r="K535" s="832">
        <v>4547.62</v>
      </c>
      <c r="L535" s="849">
        <v>1.4000000000000001</v>
      </c>
      <c r="M535" s="849">
        <v>6366.66</v>
      </c>
      <c r="N535" s="832">
        <v>1</v>
      </c>
      <c r="O535" s="832">
        <v>4547.614285714285</v>
      </c>
      <c r="P535" s="849"/>
      <c r="Q535" s="849"/>
      <c r="R535" s="837"/>
      <c r="S535" s="850"/>
    </row>
    <row r="536" spans="1:19" ht="14.4" customHeight="1" x14ac:dyDescent="0.3">
      <c r="A536" s="831" t="s">
        <v>3622</v>
      </c>
      <c r="B536" s="832" t="s">
        <v>3623</v>
      </c>
      <c r="C536" s="832" t="s">
        <v>605</v>
      </c>
      <c r="D536" s="832" t="s">
        <v>1283</v>
      </c>
      <c r="E536" s="832" t="s">
        <v>3624</v>
      </c>
      <c r="F536" s="832" t="s">
        <v>3644</v>
      </c>
      <c r="G536" s="832" t="s">
        <v>826</v>
      </c>
      <c r="H536" s="849"/>
      <c r="I536" s="849"/>
      <c r="J536" s="832"/>
      <c r="K536" s="832"/>
      <c r="L536" s="849">
        <v>0.4</v>
      </c>
      <c r="M536" s="849">
        <v>1819.46</v>
      </c>
      <c r="N536" s="832">
        <v>1</v>
      </c>
      <c r="O536" s="832">
        <v>4548.6499999999996</v>
      </c>
      <c r="P536" s="849"/>
      <c r="Q536" s="849"/>
      <c r="R536" s="837"/>
      <c r="S536" s="850"/>
    </row>
    <row r="537" spans="1:19" ht="14.4" customHeight="1" x14ac:dyDescent="0.3">
      <c r="A537" s="831" t="s">
        <v>3622</v>
      </c>
      <c r="B537" s="832" t="s">
        <v>3623</v>
      </c>
      <c r="C537" s="832" t="s">
        <v>605</v>
      </c>
      <c r="D537" s="832" t="s">
        <v>1283</v>
      </c>
      <c r="E537" s="832" t="s">
        <v>3624</v>
      </c>
      <c r="F537" s="832" t="s">
        <v>3645</v>
      </c>
      <c r="G537" s="832" t="s">
        <v>3646</v>
      </c>
      <c r="H537" s="849">
        <v>1</v>
      </c>
      <c r="I537" s="849">
        <v>3068.66</v>
      </c>
      <c r="J537" s="832">
        <v>0.20451052656132329</v>
      </c>
      <c r="K537" s="832">
        <v>3068.66</v>
      </c>
      <c r="L537" s="849">
        <v>5</v>
      </c>
      <c r="M537" s="849">
        <v>15004.9</v>
      </c>
      <c r="N537" s="832">
        <v>1</v>
      </c>
      <c r="O537" s="832">
        <v>3000.98</v>
      </c>
      <c r="P537" s="849">
        <v>4</v>
      </c>
      <c r="Q537" s="849">
        <v>8811.99</v>
      </c>
      <c r="R537" s="837">
        <v>0.58727415710867781</v>
      </c>
      <c r="S537" s="850">
        <v>2202.9974999999999</v>
      </c>
    </row>
    <row r="538" spans="1:19" ht="14.4" customHeight="1" x14ac:dyDescent="0.3">
      <c r="A538" s="831" t="s">
        <v>3622</v>
      </c>
      <c r="B538" s="832" t="s">
        <v>3623</v>
      </c>
      <c r="C538" s="832" t="s">
        <v>605</v>
      </c>
      <c r="D538" s="832" t="s">
        <v>1283</v>
      </c>
      <c r="E538" s="832" t="s">
        <v>3624</v>
      </c>
      <c r="F538" s="832" t="s">
        <v>3648</v>
      </c>
      <c r="G538" s="832" t="s">
        <v>3649</v>
      </c>
      <c r="H538" s="849"/>
      <c r="I538" s="849"/>
      <c r="J538" s="832"/>
      <c r="K538" s="832"/>
      <c r="L538" s="849">
        <v>1</v>
      </c>
      <c r="M538" s="849">
        <v>3799.88</v>
      </c>
      <c r="N538" s="832">
        <v>1</v>
      </c>
      <c r="O538" s="832">
        <v>3799.88</v>
      </c>
      <c r="P538" s="849"/>
      <c r="Q538" s="849"/>
      <c r="R538" s="837"/>
      <c r="S538" s="850"/>
    </row>
    <row r="539" spans="1:19" ht="14.4" customHeight="1" x14ac:dyDescent="0.3">
      <c r="A539" s="831" t="s">
        <v>3622</v>
      </c>
      <c r="B539" s="832" t="s">
        <v>3623</v>
      </c>
      <c r="C539" s="832" t="s">
        <v>605</v>
      </c>
      <c r="D539" s="832" t="s">
        <v>1283</v>
      </c>
      <c r="E539" s="832" t="s">
        <v>3624</v>
      </c>
      <c r="F539" s="832" t="s">
        <v>3654</v>
      </c>
      <c r="G539" s="832" t="s">
        <v>3655</v>
      </c>
      <c r="H539" s="849"/>
      <c r="I539" s="849"/>
      <c r="J539" s="832"/>
      <c r="K539" s="832"/>
      <c r="L539" s="849"/>
      <c r="M539" s="849"/>
      <c r="N539" s="832"/>
      <c r="O539" s="832"/>
      <c r="P539" s="849">
        <v>7</v>
      </c>
      <c r="Q539" s="849">
        <v>20271.669999999998</v>
      </c>
      <c r="R539" s="837"/>
      <c r="S539" s="850">
        <v>2895.9528571428568</v>
      </c>
    </row>
    <row r="540" spans="1:19" ht="14.4" customHeight="1" x14ac:dyDescent="0.3">
      <c r="A540" s="831" t="s">
        <v>3622</v>
      </c>
      <c r="B540" s="832" t="s">
        <v>3623</v>
      </c>
      <c r="C540" s="832" t="s">
        <v>605</v>
      </c>
      <c r="D540" s="832" t="s">
        <v>1283</v>
      </c>
      <c r="E540" s="832" t="s">
        <v>3624</v>
      </c>
      <c r="F540" s="832" t="s">
        <v>3661</v>
      </c>
      <c r="G540" s="832" t="s">
        <v>3637</v>
      </c>
      <c r="H540" s="849"/>
      <c r="I540" s="849"/>
      <c r="J540" s="832"/>
      <c r="K540" s="832"/>
      <c r="L540" s="849"/>
      <c r="M540" s="849"/>
      <c r="N540" s="832"/>
      <c r="O540" s="832"/>
      <c r="P540" s="849">
        <v>2.3000000000000003</v>
      </c>
      <c r="Q540" s="849">
        <v>3770.7499999999995</v>
      </c>
      <c r="R540" s="837"/>
      <c r="S540" s="850">
        <v>1639.45652173913</v>
      </c>
    </row>
    <row r="541" spans="1:19" ht="14.4" customHeight="1" x14ac:dyDescent="0.3">
      <c r="A541" s="831" t="s">
        <v>3622</v>
      </c>
      <c r="B541" s="832" t="s">
        <v>3623</v>
      </c>
      <c r="C541" s="832" t="s">
        <v>605</v>
      </c>
      <c r="D541" s="832" t="s">
        <v>1283</v>
      </c>
      <c r="E541" s="832" t="s">
        <v>3624</v>
      </c>
      <c r="F541" s="832" t="s">
        <v>3662</v>
      </c>
      <c r="G541" s="832" t="s">
        <v>3663</v>
      </c>
      <c r="H541" s="849"/>
      <c r="I541" s="849"/>
      <c r="J541" s="832"/>
      <c r="K541" s="832"/>
      <c r="L541" s="849">
        <v>4</v>
      </c>
      <c r="M541" s="849">
        <v>11577.68</v>
      </c>
      <c r="N541" s="832">
        <v>1</v>
      </c>
      <c r="O541" s="832">
        <v>2894.42</v>
      </c>
      <c r="P541" s="849"/>
      <c r="Q541" s="849"/>
      <c r="R541" s="837"/>
      <c r="S541" s="850"/>
    </row>
    <row r="542" spans="1:19" ht="14.4" customHeight="1" x14ac:dyDescent="0.3">
      <c r="A542" s="831" t="s">
        <v>3622</v>
      </c>
      <c r="B542" s="832" t="s">
        <v>3623</v>
      </c>
      <c r="C542" s="832" t="s">
        <v>605</v>
      </c>
      <c r="D542" s="832" t="s">
        <v>1283</v>
      </c>
      <c r="E542" s="832" t="s">
        <v>3602</v>
      </c>
      <c r="F542" s="832" t="s">
        <v>3666</v>
      </c>
      <c r="G542" s="832" t="s">
        <v>3667</v>
      </c>
      <c r="H542" s="849">
        <v>1</v>
      </c>
      <c r="I542" s="849">
        <v>2625.11</v>
      </c>
      <c r="J542" s="832">
        <v>0.5</v>
      </c>
      <c r="K542" s="832">
        <v>2625.11</v>
      </c>
      <c r="L542" s="849">
        <v>2</v>
      </c>
      <c r="M542" s="849">
        <v>5250.22</v>
      </c>
      <c r="N542" s="832">
        <v>1</v>
      </c>
      <c r="O542" s="832">
        <v>2625.11</v>
      </c>
      <c r="P542" s="849">
        <v>1</v>
      </c>
      <c r="Q542" s="849">
        <v>2625.11</v>
      </c>
      <c r="R542" s="837">
        <v>0.5</v>
      </c>
      <c r="S542" s="850">
        <v>2625.11</v>
      </c>
    </row>
    <row r="543" spans="1:19" ht="14.4" customHeight="1" x14ac:dyDescent="0.3">
      <c r="A543" s="831" t="s">
        <v>3622</v>
      </c>
      <c r="B543" s="832" t="s">
        <v>3623</v>
      </c>
      <c r="C543" s="832" t="s">
        <v>605</v>
      </c>
      <c r="D543" s="832" t="s">
        <v>1283</v>
      </c>
      <c r="E543" s="832" t="s">
        <v>3602</v>
      </c>
      <c r="F543" s="832" t="s">
        <v>3674</v>
      </c>
      <c r="G543" s="832" t="s">
        <v>3675</v>
      </c>
      <c r="H543" s="849">
        <v>1</v>
      </c>
      <c r="I543" s="849">
        <v>901.64</v>
      </c>
      <c r="J543" s="832">
        <v>1</v>
      </c>
      <c r="K543" s="832">
        <v>901.64</v>
      </c>
      <c r="L543" s="849">
        <v>1</v>
      </c>
      <c r="M543" s="849">
        <v>901.64</v>
      </c>
      <c r="N543" s="832">
        <v>1</v>
      </c>
      <c r="O543" s="832">
        <v>901.64</v>
      </c>
      <c r="P543" s="849"/>
      <c r="Q543" s="849"/>
      <c r="R543" s="837"/>
      <c r="S543" s="850"/>
    </row>
    <row r="544" spans="1:19" ht="14.4" customHeight="1" x14ac:dyDescent="0.3">
      <c r="A544" s="831" t="s">
        <v>3622</v>
      </c>
      <c r="B544" s="832" t="s">
        <v>3623</v>
      </c>
      <c r="C544" s="832" t="s">
        <v>605</v>
      </c>
      <c r="D544" s="832" t="s">
        <v>1283</v>
      </c>
      <c r="E544" s="832" t="s">
        <v>3602</v>
      </c>
      <c r="F544" s="832" t="s">
        <v>3676</v>
      </c>
      <c r="G544" s="832" t="s">
        <v>3677</v>
      </c>
      <c r="H544" s="849"/>
      <c r="I544" s="849"/>
      <c r="J544" s="832"/>
      <c r="K544" s="832"/>
      <c r="L544" s="849"/>
      <c r="M544" s="849"/>
      <c r="N544" s="832"/>
      <c r="O544" s="832"/>
      <c r="P544" s="849">
        <v>4</v>
      </c>
      <c r="Q544" s="849">
        <v>1634.96</v>
      </c>
      <c r="R544" s="837"/>
      <c r="S544" s="850">
        <v>408.74</v>
      </c>
    </row>
    <row r="545" spans="1:19" ht="14.4" customHeight="1" x14ac:dyDescent="0.3">
      <c r="A545" s="831" t="s">
        <v>3622</v>
      </c>
      <c r="B545" s="832" t="s">
        <v>3623</v>
      </c>
      <c r="C545" s="832" t="s">
        <v>605</v>
      </c>
      <c r="D545" s="832" t="s">
        <v>1283</v>
      </c>
      <c r="E545" s="832" t="s">
        <v>3602</v>
      </c>
      <c r="F545" s="832" t="s">
        <v>3682</v>
      </c>
      <c r="G545" s="832" t="s">
        <v>3683</v>
      </c>
      <c r="H545" s="849"/>
      <c r="I545" s="849"/>
      <c r="J545" s="832"/>
      <c r="K545" s="832"/>
      <c r="L545" s="849"/>
      <c r="M545" s="849"/>
      <c r="N545" s="832"/>
      <c r="O545" s="832"/>
      <c r="P545" s="849">
        <v>3</v>
      </c>
      <c r="Q545" s="849">
        <v>4995</v>
      </c>
      <c r="R545" s="837"/>
      <c r="S545" s="850">
        <v>1665</v>
      </c>
    </row>
    <row r="546" spans="1:19" ht="14.4" customHeight="1" x14ac:dyDescent="0.3">
      <c r="A546" s="831" t="s">
        <v>3622</v>
      </c>
      <c r="B546" s="832" t="s">
        <v>3623</v>
      </c>
      <c r="C546" s="832" t="s">
        <v>605</v>
      </c>
      <c r="D546" s="832" t="s">
        <v>1283</v>
      </c>
      <c r="E546" s="832" t="s">
        <v>3602</v>
      </c>
      <c r="F546" s="832" t="s">
        <v>3603</v>
      </c>
      <c r="G546" s="832" t="s">
        <v>3604</v>
      </c>
      <c r="H546" s="849"/>
      <c r="I546" s="849"/>
      <c r="J546" s="832"/>
      <c r="K546" s="832"/>
      <c r="L546" s="849">
        <v>1</v>
      </c>
      <c r="M546" s="849">
        <v>2170.0300000000002</v>
      </c>
      <c r="N546" s="832">
        <v>1</v>
      </c>
      <c r="O546" s="832">
        <v>2170.0300000000002</v>
      </c>
      <c r="P546" s="849">
        <v>1</v>
      </c>
      <c r="Q546" s="849">
        <v>2170.0300000000002</v>
      </c>
      <c r="R546" s="837">
        <v>1</v>
      </c>
      <c r="S546" s="850">
        <v>2170.0300000000002</v>
      </c>
    </row>
    <row r="547" spans="1:19" ht="14.4" customHeight="1" x14ac:dyDescent="0.3">
      <c r="A547" s="831" t="s">
        <v>3622</v>
      </c>
      <c r="B547" s="832" t="s">
        <v>3623</v>
      </c>
      <c r="C547" s="832" t="s">
        <v>605</v>
      </c>
      <c r="D547" s="832" t="s">
        <v>1283</v>
      </c>
      <c r="E547" s="832" t="s">
        <v>3602</v>
      </c>
      <c r="F547" s="832" t="s">
        <v>3684</v>
      </c>
      <c r="G547" s="832" t="s">
        <v>3685</v>
      </c>
      <c r="H547" s="849">
        <v>1</v>
      </c>
      <c r="I547" s="849">
        <v>740</v>
      </c>
      <c r="J547" s="832">
        <v>0.33333333333333331</v>
      </c>
      <c r="K547" s="832">
        <v>740</v>
      </c>
      <c r="L547" s="849">
        <v>3</v>
      </c>
      <c r="M547" s="849">
        <v>2220</v>
      </c>
      <c r="N547" s="832">
        <v>1</v>
      </c>
      <c r="O547" s="832">
        <v>740</v>
      </c>
      <c r="P547" s="849"/>
      <c r="Q547" s="849"/>
      <c r="R547" s="837"/>
      <c r="S547" s="850"/>
    </row>
    <row r="548" spans="1:19" ht="14.4" customHeight="1" x14ac:dyDescent="0.3">
      <c r="A548" s="831" t="s">
        <v>3622</v>
      </c>
      <c r="B548" s="832" t="s">
        <v>3623</v>
      </c>
      <c r="C548" s="832" t="s">
        <v>605</v>
      </c>
      <c r="D548" s="832" t="s">
        <v>1283</v>
      </c>
      <c r="E548" s="832" t="s">
        <v>3602</v>
      </c>
      <c r="F548" s="832" t="s">
        <v>3688</v>
      </c>
      <c r="G548" s="832" t="s">
        <v>3689</v>
      </c>
      <c r="H548" s="849"/>
      <c r="I548" s="849"/>
      <c r="J548" s="832"/>
      <c r="K548" s="832"/>
      <c r="L548" s="849">
        <v>1</v>
      </c>
      <c r="M548" s="849">
        <v>1396.5</v>
      </c>
      <c r="N548" s="832">
        <v>1</v>
      </c>
      <c r="O548" s="832">
        <v>1396.5</v>
      </c>
      <c r="P548" s="849"/>
      <c r="Q548" s="849"/>
      <c r="R548" s="837"/>
      <c r="S548" s="850"/>
    </row>
    <row r="549" spans="1:19" ht="14.4" customHeight="1" x14ac:dyDescent="0.3">
      <c r="A549" s="831" t="s">
        <v>3622</v>
      </c>
      <c r="B549" s="832" t="s">
        <v>3623</v>
      </c>
      <c r="C549" s="832" t="s">
        <v>605</v>
      </c>
      <c r="D549" s="832" t="s">
        <v>1283</v>
      </c>
      <c r="E549" s="832" t="s">
        <v>3602</v>
      </c>
      <c r="F549" s="832" t="s">
        <v>3700</v>
      </c>
      <c r="G549" s="832" t="s">
        <v>3701</v>
      </c>
      <c r="H549" s="849">
        <v>1</v>
      </c>
      <c r="I549" s="849">
        <v>2631.6</v>
      </c>
      <c r="J549" s="832"/>
      <c r="K549" s="832">
        <v>2631.6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3622</v>
      </c>
      <c r="B550" s="832" t="s">
        <v>3623</v>
      </c>
      <c r="C550" s="832" t="s">
        <v>605</v>
      </c>
      <c r="D550" s="832" t="s">
        <v>1283</v>
      </c>
      <c r="E550" s="832" t="s">
        <v>3602</v>
      </c>
      <c r="F550" s="832" t="s">
        <v>3710</v>
      </c>
      <c r="G550" s="832" t="s">
        <v>3711</v>
      </c>
      <c r="H550" s="849"/>
      <c r="I550" s="849"/>
      <c r="J550" s="832"/>
      <c r="K550" s="832"/>
      <c r="L550" s="849">
        <v>1</v>
      </c>
      <c r="M550" s="849">
        <v>1001.13</v>
      </c>
      <c r="N550" s="832">
        <v>1</v>
      </c>
      <c r="O550" s="832">
        <v>1001.13</v>
      </c>
      <c r="P550" s="849"/>
      <c r="Q550" s="849"/>
      <c r="R550" s="837"/>
      <c r="S550" s="850"/>
    </row>
    <row r="551" spans="1:19" ht="14.4" customHeight="1" x14ac:dyDescent="0.3">
      <c r="A551" s="831" t="s">
        <v>3622</v>
      </c>
      <c r="B551" s="832" t="s">
        <v>3623</v>
      </c>
      <c r="C551" s="832" t="s">
        <v>605</v>
      </c>
      <c r="D551" s="832" t="s">
        <v>1283</v>
      </c>
      <c r="E551" s="832" t="s">
        <v>3602</v>
      </c>
      <c r="F551" s="832" t="s">
        <v>3714</v>
      </c>
      <c r="G551" s="832" t="s">
        <v>3715</v>
      </c>
      <c r="H551" s="849"/>
      <c r="I551" s="849"/>
      <c r="J551" s="832"/>
      <c r="K551" s="832"/>
      <c r="L551" s="849"/>
      <c r="M551" s="849"/>
      <c r="N551" s="832"/>
      <c r="O551" s="832"/>
      <c r="P551" s="849">
        <v>2</v>
      </c>
      <c r="Q551" s="849">
        <v>1284</v>
      </c>
      <c r="R551" s="837"/>
      <c r="S551" s="850">
        <v>642</v>
      </c>
    </row>
    <row r="552" spans="1:19" ht="14.4" customHeight="1" x14ac:dyDescent="0.3">
      <c r="A552" s="831" t="s">
        <v>3622</v>
      </c>
      <c r="B552" s="832" t="s">
        <v>3623</v>
      </c>
      <c r="C552" s="832" t="s">
        <v>605</v>
      </c>
      <c r="D552" s="832" t="s">
        <v>1283</v>
      </c>
      <c r="E552" s="832" t="s">
        <v>3605</v>
      </c>
      <c r="F552" s="832" t="s">
        <v>3720</v>
      </c>
      <c r="G552" s="832" t="s">
        <v>3721</v>
      </c>
      <c r="H552" s="849">
        <v>82</v>
      </c>
      <c r="I552" s="849">
        <v>16810</v>
      </c>
      <c r="J552" s="832">
        <v>0.65808017538365171</v>
      </c>
      <c r="K552" s="832">
        <v>205</v>
      </c>
      <c r="L552" s="849">
        <v>124</v>
      </c>
      <c r="M552" s="849">
        <v>25544</v>
      </c>
      <c r="N552" s="832">
        <v>1</v>
      </c>
      <c r="O552" s="832">
        <v>206</v>
      </c>
      <c r="P552" s="849">
        <v>143</v>
      </c>
      <c r="Q552" s="849">
        <v>29601</v>
      </c>
      <c r="R552" s="837">
        <v>1.158823989978077</v>
      </c>
      <c r="S552" s="850">
        <v>207</v>
      </c>
    </row>
    <row r="553" spans="1:19" ht="14.4" customHeight="1" x14ac:dyDescent="0.3">
      <c r="A553" s="831" t="s">
        <v>3622</v>
      </c>
      <c r="B553" s="832" t="s">
        <v>3623</v>
      </c>
      <c r="C553" s="832" t="s">
        <v>605</v>
      </c>
      <c r="D553" s="832" t="s">
        <v>1283</v>
      </c>
      <c r="E553" s="832" t="s">
        <v>3605</v>
      </c>
      <c r="F553" s="832" t="s">
        <v>3722</v>
      </c>
      <c r="G553" s="832" t="s">
        <v>3723</v>
      </c>
      <c r="H553" s="849"/>
      <c r="I553" s="849"/>
      <c r="J553" s="832"/>
      <c r="K553" s="832"/>
      <c r="L553" s="849">
        <v>2</v>
      </c>
      <c r="M553" s="849">
        <v>156</v>
      </c>
      <c r="N553" s="832">
        <v>1</v>
      </c>
      <c r="O553" s="832">
        <v>78</v>
      </c>
      <c r="P553" s="849"/>
      <c r="Q553" s="849"/>
      <c r="R553" s="837"/>
      <c r="S553" s="850"/>
    </row>
    <row r="554" spans="1:19" ht="14.4" customHeight="1" x14ac:dyDescent="0.3">
      <c r="A554" s="831" t="s">
        <v>3622</v>
      </c>
      <c r="B554" s="832" t="s">
        <v>3623</v>
      </c>
      <c r="C554" s="832" t="s">
        <v>605</v>
      </c>
      <c r="D554" s="832" t="s">
        <v>1283</v>
      </c>
      <c r="E554" s="832" t="s">
        <v>3605</v>
      </c>
      <c r="F554" s="832" t="s">
        <v>3730</v>
      </c>
      <c r="G554" s="832" t="s">
        <v>3731</v>
      </c>
      <c r="H554" s="849">
        <v>530</v>
      </c>
      <c r="I554" s="849">
        <v>19610</v>
      </c>
      <c r="J554" s="832">
        <v>1.4133333333333333</v>
      </c>
      <c r="K554" s="832">
        <v>37</v>
      </c>
      <c r="L554" s="849">
        <v>375</v>
      </c>
      <c r="M554" s="849">
        <v>13875</v>
      </c>
      <c r="N554" s="832">
        <v>1</v>
      </c>
      <c r="O554" s="832">
        <v>37</v>
      </c>
      <c r="P554" s="849">
        <v>189</v>
      </c>
      <c r="Q554" s="849">
        <v>7182</v>
      </c>
      <c r="R554" s="837">
        <v>0.51762162162162162</v>
      </c>
      <c r="S554" s="850">
        <v>38</v>
      </c>
    </row>
    <row r="555" spans="1:19" ht="14.4" customHeight="1" x14ac:dyDescent="0.3">
      <c r="A555" s="831" t="s">
        <v>3622</v>
      </c>
      <c r="B555" s="832" t="s">
        <v>3623</v>
      </c>
      <c r="C555" s="832" t="s">
        <v>605</v>
      </c>
      <c r="D555" s="832" t="s">
        <v>1283</v>
      </c>
      <c r="E555" s="832" t="s">
        <v>3605</v>
      </c>
      <c r="F555" s="832" t="s">
        <v>3606</v>
      </c>
      <c r="G555" s="832" t="s">
        <v>3607</v>
      </c>
      <c r="H555" s="849">
        <v>370</v>
      </c>
      <c r="I555" s="849">
        <v>92870</v>
      </c>
      <c r="J555" s="832">
        <v>0.82261550453514742</v>
      </c>
      <c r="K555" s="832">
        <v>251</v>
      </c>
      <c r="L555" s="849">
        <v>448</v>
      </c>
      <c r="M555" s="849">
        <v>112896</v>
      </c>
      <c r="N555" s="832">
        <v>1</v>
      </c>
      <c r="O555" s="832">
        <v>252</v>
      </c>
      <c r="P555" s="849">
        <v>460</v>
      </c>
      <c r="Q555" s="849">
        <v>116840</v>
      </c>
      <c r="R555" s="837">
        <v>1.0349348072562359</v>
      </c>
      <c r="S555" s="850">
        <v>254</v>
      </c>
    </row>
    <row r="556" spans="1:19" ht="14.4" customHeight="1" x14ac:dyDescent="0.3">
      <c r="A556" s="831" t="s">
        <v>3622</v>
      </c>
      <c r="B556" s="832" t="s">
        <v>3623</v>
      </c>
      <c r="C556" s="832" t="s">
        <v>605</v>
      </c>
      <c r="D556" s="832" t="s">
        <v>1283</v>
      </c>
      <c r="E556" s="832" t="s">
        <v>3605</v>
      </c>
      <c r="F556" s="832" t="s">
        <v>3738</v>
      </c>
      <c r="G556" s="832" t="s">
        <v>3739</v>
      </c>
      <c r="H556" s="849">
        <v>179</v>
      </c>
      <c r="I556" s="849">
        <v>22554</v>
      </c>
      <c r="J556" s="832">
        <v>0.67782653122558156</v>
      </c>
      <c r="K556" s="832">
        <v>126</v>
      </c>
      <c r="L556" s="849">
        <v>262</v>
      </c>
      <c r="M556" s="849">
        <v>33274</v>
      </c>
      <c r="N556" s="832">
        <v>1</v>
      </c>
      <c r="O556" s="832">
        <v>127</v>
      </c>
      <c r="P556" s="849">
        <v>268</v>
      </c>
      <c r="Q556" s="849">
        <v>33768</v>
      </c>
      <c r="R556" s="837">
        <v>1.0148464266394182</v>
      </c>
      <c r="S556" s="850">
        <v>126</v>
      </c>
    </row>
    <row r="557" spans="1:19" ht="14.4" customHeight="1" x14ac:dyDescent="0.3">
      <c r="A557" s="831" t="s">
        <v>3622</v>
      </c>
      <c r="B557" s="832" t="s">
        <v>3623</v>
      </c>
      <c r="C557" s="832" t="s">
        <v>605</v>
      </c>
      <c r="D557" s="832" t="s">
        <v>1283</v>
      </c>
      <c r="E557" s="832" t="s">
        <v>3605</v>
      </c>
      <c r="F557" s="832" t="s">
        <v>3740</v>
      </c>
      <c r="G557" s="832" t="s">
        <v>3741</v>
      </c>
      <c r="H557" s="849">
        <v>1</v>
      </c>
      <c r="I557" s="849">
        <v>311</v>
      </c>
      <c r="J557" s="832">
        <v>0.99679487179487181</v>
      </c>
      <c r="K557" s="832">
        <v>311</v>
      </c>
      <c r="L557" s="849">
        <v>1</v>
      </c>
      <c r="M557" s="849">
        <v>312</v>
      </c>
      <c r="N557" s="832">
        <v>1</v>
      </c>
      <c r="O557" s="832">
        <v>312</v>
      </c>
      <c r="P557" s="849"/>
      <c r="Q557" s="849"/>
      <c r="R557" s="837"/>
      <c r="S557" s="850"/>
    </row>
    <row r="558" spans="1:19" ht="14.4" customHeight="1" x14ac:dyDescent="0.3">
      <c r="A558" s="831" t="s">
        <v>3622</v>
      </c>
      <c r="B558" s="832" t="s">
        <v>3623</v>
      </c>
      <c r="C558" s="832" t="s">
        <v>605</v>
      </c>
      <c r="D558" s="832" t="s">
        <v>1283</v>
      </c>
      <c r="E558" s="832" t="s">
        <v>3605</v>
      </c>
      <c r="F558" s="832" t="s">
        <v>3746</v>
      </c>
      <c r="G558" s="832" t="s">
        <v>3747</v>
      </c>
      <c r="H558" s="849">
        <v>39</v>
      </c>
      <c r="I558" s="849">
        <v>12987</v>
      </c>
      <c r="J558" s="832">
        <v>1.2542978559011011</v>
      </c>
      <c r="K558" s="832">
        <v>333</v>
      </c>
      <c r="L558" s="849">
        <v>31</v>
      </c>
      <c r="M558" s="849">
        <v>10354</v>
      </c>
      <c r="N558" s="832">
        <v>1</v>
      </c>
      <c r="O558" s="832">
        <v>334</v>
      </c>
      <c r="P558" s="849">
        <v>28</v>
      </c>
      <c r="Q558" s="849">
        <v>9380</v>
      </c>
      <c r="R558" s="837">
        <v>0.90593007533320458</v>
      </c>
      <c r="S558" s="850">
        <v>335</v>
      </c>
    </row>
    <row r="559" spans="1:19" ht="14.4" customHeight="1" x14ac:dyDescent="0.3">
      <c r="A559" s="831" t="s">
        <v>3622</v>
      </c>
      <c r="B559" s="832" t="s">
        <v>3623</v>
      </c>
      <c r="C559" s="832" t="s">
        <v>605</v>
      </c>
      <c r="D559" s="832" t="s">
        <v>1283</v>
      </c>
      <c r="E559" s="832" t="s">
        <v>3605</v>
      </c>
      <c r="F559" s="832" t="s">
        <v>3748</v>
      </c>
      <c r="G559" s="832" t="s">
        <v>3749</v>
      </c>
      <c r="H559" s="849">
        <v>1</v>
      </c>
      <c r="I559" s="849">
        <v>166</v>
      </c>
      <c r="J559" s="832">
        <v>8.3333333333333329E-2</v>
      </c>
      <c r="K559" s="832">
        <v>166</v>
      </c>
      <c r="L559" s="849">
        <v>12</v>
      </c>
      <c r="M559" s="849">
        <v>1992</v>
      </c>
      <c r="N559" s="832">
        <v>1</v>
      </c>
      <c r="O559" s="832">
        <v>166</v>
      </c>
      <c r="P559" s="849">
        <v>12</v>
      </c>
      <c r="Q559" s="849">
        <v>1392</v>
      </c>
      <c r="R559" s="837">
        <v>0.6987951807228916</v>
      </c>
      <c r="S559" s="850">
        <v>116</v>
      </c>
    </row>
    <row r="560" spans="1:19" ht="14.4" customHeight="1" x14ac:dyDescent="0.3">
      <c r="A560" s="831" t="s">
        <v>3622</v>
      </c>
      <c r="B560" s="832" t="s">
        <v>3623</v>
      </c>
      <c r="C560" s="832" t="s">
        <v>605</v>
      </c>
      <c r="D560" s="832" t="s">
        <v>1283</v>
      </c>
      <c r="E560" s="832" t="s">
        <v>3605</v>
      </c>
      <c r="F560" s="832" t="s">
        <v>3750</v>
      </c>
      <c r="G560" s="832" t="s">
        <v>3751</v>
      </c>
      <c r="H560" s="849">
        <v>17</v>
      </c>
      <c r="I560" s="849">
        <v>5967</v>
      </c>
      <c r="J560" s="832">
        <v>2.1189630681818183</v>
      </c>
      <c r="K560" s="832">
        <v>351</v>
      </c>
      <c r="L560" s="849">
        <v>8</v>
      </c>
      <c r="M560" s="849">
        <v>2816</v>
      </c>
      <c r="N560" s="832">
        <v>1</v>
      </c>
      <c r="O560" s="832">
        <v>352</v>
      </c>
      <c r="P560" s="849">
        <v>15</v>
      </c>
      <c r="Q560" s="849">
        <v>5355</v>
      </c>
      <c r="R560" s="837">
        <v>1.9016335227272727</v>
      </c>
      <c r="S560" s="850">
        <v>357</v>
      </c>
    </row>
    <row r="561" spans="1:19" ht="14.4" customHeight="1" x14ac:dyDescent="0.3">
      <c r="A561" s="831" t="s">
        <v>3622</v>
      </c>
      <c r="B561" s="832" t="s">
        <v>3623</v>
      </c>
      <c r="C561" s="832" t="s">
        <v>605</v>
      </c>
      <c r="D561" s="832" t="s">
        <v>1283</v>
      </c>
      <c r="E561" s="832" t="s">
        <v>3605</v>
      </c>
      <c r="F561" s="832" t="s">
        <v>3754</v>
      </c>
      <c r="G561" s="832" t="s">
        <v>3755</v>
      </c>
      <c r="H561" s="849"/>
      <c r="I561" s="849"/>
      <c r="J561" s="832"/>
      <c r="K561" s="832"/>
      <c r="L561" s="849">
        <v>1</v>
      </c>
      <c r="M561" s="849">
        <v>335</v>
      </c>
      <c r="N561" s="832">
        <v>1</v>
      </c>
      <c r="O561" s="832">
        <v>335</v>
      </c>
      <c r="P561" s="849"/>
      <c r="Q561" s="849"/>
      <c r="R561" s="837"/>
      <c r="S561" s="850"/>
    </row>
    <row r="562" spans="1:19" ht="14.4" customHeight="1" x14ac:dyDescent="0.3">
      <c r="A562" s="831" t="s">
        <v>3622</v>
      </c>
      <c r="B562" s="832" t="s">
        <v>3623</v>
      </c>
      <c r="C562" s="832" t="s">
        <v>605</v>
      </c>
      <c r="D562" s="832" t="s">
        <v>1283</v>
      </c>
      <c r="E562" s="832" t="s">
        <v>3605</v>
      </c>
      <c r="F562" s="832" t="s">
        <v>3756</v>
      </c>
      <c r="G562" s="832" t="s">
        <v>3757</v>
      </c>
      <c r="H562" s="849">
        <v>6</v>
      </c>
      <c r="I562" s="849">
        <v>1938</v>
      </c>
      <c r="J562" s="832">
        <v>0.74768518518518523</v>
      </c>
      <c r="K562" s="832">
        <v>323</v>
      </c>
      <c r="L562" s="849">
        <v>8</v>
      </c>
      <c r="M562" s="849">
        <v>2592</v>
      </c>
      <c r="N562" s="832">
        <v>1</v>
      </c>
      <c r="O562" s="832">
        <v>324</v>
      </c>
      <c r="P562" s="849">
        <v>4</v>
      </c>
      <c r="Q562" s="849">
        <v>1300</v>
      </c>
      <c r="R562" s="837">
        <v>0.50154320987654322</v>
      </c>
      <c r="S562" s="850">
        <v>325</v>
      </c>
    </row>
    <row r="563" spans="1:19" ht="14.4" customHeight="1" x14ac:dyDescent="0.3">
      <c r="A563" s="831" t="s">
        <v>3622</v>
      </c>
      <c r="B563" s="832" t="s">
        <v>3623</v>
      </c>
      <c r="C563" s="832" t="s">
        <v>605</v>
      </c>
      <c r="D563" s="832" t="s">
        <v>1283</v>
      </c>
      <c r="E563" s="832" t="s">
        <v>3605</v>
      </c>
      <c r="F563" s="832" t="s">
        <v>3758</v>
      </c>
      <c r="G563" s="832" t="s">
        <v>3759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298</v>
      </c>
      <c r="R563" s="837"/>
      <c r="S563" s="850">
        <v>298</v>
      </c>
    </row>
    <row r="564" spans="1:19" ht="14.4" customHeight="1" x14ac:dyDescent="0.3">
      <c r="A564" s="831" t="s">
        <v>3622</v>
      </c>
      <c r="B564" s="832" t="s">
        <v>3623</v>
      </c>
      <c r="C564" s="832" t="s">
        <v>605</v>
      </c>
      <c r="D564" s="832" t="s">
        <v>1283</v>
      </c>
      <c r="E564" s="832" t="s">
        <v>3605</v>
      </c>
      <c r="F564" s="832" t="s">
        <v>3762</v>
      </c>
      <c r="G564" s="832" t="s">
        <v>3763</v>
      </c>
      <c r="H564" s="849">
        <v>1</v>
      </c>
      <c r="I564" s="849">
        <v>1181</v>
      </c>
      <c r="J564" s="832">
        <v>0.33305132543711224</v>
      </c>
      <c r="K564" s="832">
        <v>1181</v>
      </c>
      <c r="L564" s="849">
        <v>3</v>
      </c>
      <c r="M564" s="849">
        <v>3546</v>
      </c>
      <c r="N564" s="832">
        <v>1</v>
      </c>
      <c r="O564" s="832">
        <v>1182</v>
      </c>
      <c r="P564" s="849">
        <v>1</v>
      </c>
      <c r="Q564" s="849">
        <v>1187</v>
      </c>
      <c r="R564" s="837">
        <v>0.33474337281443878</v>
      </c>
      <c r="S564" s="850">
        <v>1187</v>
      </c>
    </row>
    <row r="565" spans="1:19" ht="14.4" customHeight="1" x14ac:dyDescent="0.3">
      <c r="A565" s="831" t="s">
        <v>3622</v>
      </c>
      <c r="B565" s="832" t="s">
        <v>3623</v>
      </c>
      <c r="C565" s="832" t="s">
        <v>605</v>
      </c>
      <c r="D565" s="832" t="s">
        <v>1283</v>
      </c>
      <c r="E565" s="832" t="s">
        <v>3605</v>
      </c>
      <c r="F565" s="832" t="s">
        <v>3764</v>
      </c>
      <c r="G565" s="832" t="s">
        <v>3765</v>
      </c>
      <c r="H565" s="849">
        <v>1</v>
      </c>
      <c r="I565" s="849">
        <v>708</v>
      </c>
      <c r="J565" s="832">
        <v>0.9971830985915493</v>
      </c>
      <c r="K565" s="832">
        <v>708</v>
      </c>
      <c r="L565" s="849">
        <v>1</v>
      </c>
      <c r="M565" s="849">
        <v>710</v>
      </c>
      <c r="N565" s="832">
        <v>1</v>
      </c>
      <c r="O565" s="832">
        <v>710</v>
      </c>
      <c r="P565" s="849"/>
      <c r="Q565" s="849"/>
      <c r="R565" s="837"/>
      <c r="S565" s="850"/>
    </row>
    <row r="566" spans="1:19" ht="14.4" customHeight="1" x14ac:dyDescent="0.3">
      <c r="A566" s="831" t="s">
        <v>3622</v>
      </c>
      <c r="B566" s="832" t="s">
        <v>3623</v>
      </c>
      <c r="C566" s="832" t="s">
        <v>605</v>
      </c>
      <c r="D566" s="832" t="s">
        <v>1283</v>
      </c>
      <c r="E566" s="832" t="s">
        <v>3605</v>
      </c>
      <c r="F566" s="832" t="s">
        <v>3610</v>
      </c>
      <c r="G566" s="832" t="s">
        <v>3611</v>
      </c>
      <c r="H566" s="849">
        <v>549</v>
      </c>
      <c r="I566" s="849">
        <v>18300</v>
      </c>
      <c r="J566" s="832">
        <v>0.77433015152752482</v>
      </c>
      <c r="K566" s="832">
        <v>33.333333333333336</v>
      </c>
      <c r="L566" s="849">
        <v>709</v>
      </c>
      <c r="M566" s="849">
        <v>23633.33</v>
      </c>
      <c r="N566" s="832">
        <v>1</v>
      </c>
      <c r="O566" s="832">
        <v>33.333328631875887</v>
      </c>
      <c r="P566" s="849">
        <v>728</v>
      </c>
      <c r="Q566" s="849">
        <v>24266.679999999997</v>
      </c>
      <c r="R566" s="837">
        <v>1.0267990164737679</v>
      </c>
      <c r="S566" s="850">
        <v>33.333351648351645</v>
      </c>
    </row>
    <row r="567" spans="1:19" ht="14.4" customHeight="1" x14ac:dyDescent="0.3">
      <c r="A567" s="831" t="s">
        <v>3622</v>
      </c>
      <c r="B567" s="832" t="s">
        <v>3623</v>
      </c>
      <c r="C567" s="832" t="s">
        <v>605</v>
      </c>
      <c r="D567" s="832" t="s">
        <v>1283</v>
      </c>
      <c r="E567" s="832" t="s">
        <v>3605</v>
      </c>
      <c r="F567" s="832" t="s">
        <v>3766</v>
      </c>
      <c r="G567" s="832" t="s">
        <v>3767</v>
      </c>
      <c r="H567" s="849">
        <v>302</v>
      </c>
      <c r="I567" s="849">
        <v>93016</v>
      </c>
      <c r="J567" s="832">
        <v>0.94374999999999998</v>
      </c>
      <c r="K567" s="832">
        <v>308</v>
      </c>
      <c r="L567" s="849">
        <v>320</v>
      </c>
      <c r="M567" s="849">
        <v>98560</v>
      </c>
      <c r="N567" s="832">
        <v>1</v>
      </c>
      <c r="O567" s="832">
        <v>308</v>
      </c>
      <c r="P567" s="849">
        <v>303</v>
      </c>
      <c r="Q567" s="849">
        <v>94233</v>
      </c>
      <c r="R567" s="837">
        <v>0.95609780844155845</v>
      </c>
      <c r="S567" s="850">
        <v>311</v>
      </c>
    </row>
    <row r="568" spans="1:19" ht="14.4" customHeight="1" x14ac:dyDescent="0.3">
      <c r="A568" s="831" t="s">
        <v>3622</v>
      </c>
      <c r="B568" s="832" t="s">
        <v>3623</v>
      </c>
      <c r="C568" s="832" t="s">
        <v>605</v>
      </c>
      <c r="D568" s="832" t="s">
        <v>1283</v>
      </c>
      <c r="E568" s="832" t="s">
        <v>3605</v>
      </c>
      <c r="F568" s="832" t="s">
        <v>3768</v>
      </c>
      <c r="G568" s="832" t="s">
        <v>3769</v>
      </c>
      <c r="H568" s="849">
        <v>2</v>
      </c>
      <c r="I568" s="849">
        <v>520</v>
      </c>
      <c r="J568" s="832">
        <v>0.49808429118773945</v>
      </c>
      <c r="K568" s="832">
        <v>260</v>
      </c>
      <c r="L568" s="849">
        <v>4</v>
      </c>
      <c r="M568" s="849">
        <v>1044</v>
      </c>
      <c r="N568" s="832">
        <v>1</v>
      </c>
      <c r="O568" s="832">
        <v>261</v>
      </c>
      <c r="P568" s="849">
        <v>2</v>
      </c>
      <c r="Q568" s="849">
        <v>526</v>
      </c>
      <c r="R568" s="837">
        <v>0.50383141762452111</v>
      </c>
      <c r="S568" s="850">
        <v>263</v>
      </c>
    </row>
    <row r="569" spans="1:19" ht="14.4" customHeight="1" x14ac:dyDescent="0.3">
      <c r="A569" s="831" t="s">
        <v>3622</v>
      </c>
      <c r="B569" s="832" t="s">
        <v>3623</v>
      </c>
      <c r="C569" s="832" t="s">
        <v>605</v>
      </c>
      <c r="D569" s="832" t="s">
        <v>1283</v>
      </c>
      <c r="E569" s="832" t="s">
        <v>3605</v>
      </c>
      <c r="F569" s="832" t="s">
        <v>3770</v>
      </c>
      <c r="G569" s="832" t="s">
        <v>3771</v>
      </c>
      <c r="H569" s="849">
        <v>297</v>
      </c>
      <c r="I569" s="849">
        <v>10989</v>
      </c>
      <c r="J569" s="832">
        <v>2.25</v>
      </c>
      <c r="K569" s="832">
        <v>37</v>
      </c>
      <c r="L569" s="849">
        <v>132</v>
      </c>
      <c r="M569" s="849">
        <v>4884</v>
      </c>
      <c r="N569" s="832">
        <v>1</v>
      </c>
      <c r="O569" s="832">
        <v>37</v>
      </c>
      <c r="P569" s="849">
        <v>2</v>
      </c>
      <c r="Q569" s="849">
        <v>76</v>
      </c>
      <c r="R569" s="837">
        <v>1.5561015561015561E-2</v>
      </c>
      <c r="S569" s="850">
        <v>38</v>
      </c>
    </row>
    <row r="570" spans="1:19" ht="14.4" customHeight="1" x14ac:dyDescent="0.3">
      <c r="A570" s="831" t="s">
        <v>3622</v>
      </c>
      <c r="B570" s="832" t="s">
        <v>3623</v>
      </c>
      <c r="C570" s="832" t="s">
        <v>605</v>
      </c>
      <c r="D570" s="832" t="s">
        <v>1283</v>
      </c>
      <c r="E570" s="832" t="s">
        <v>3605</v>
      </c>
      <c r="F570" s="832" t="s">
        <v>3772</v>
      </c>
      <c r="G570" s="832" t="s">
        <v>3773</v>
      </c>
      <c r="H570" s="849"/>
      <c r="I570" s="849"/>
      <c r="J570" s="832"/>
      <c r="K570" s="832"/>
      <c r="L570" s="849">
        <v>1</v>
      </c>
      <c r="M570" s="849">
        <v>86</v>
      </c>
      <c r="N570" s="832">
        <v>1</v>
      </c>
      <c r="O570" s="832">
        <v>86</v>
      </c>
      <c r="P570" s="849"/>
      <c r="Q570" s="849"/>
      <c r="R570" s="837"/>
      <c r="S570" s="850"/>
    </row>
    <row r="571" spans="1:19" ht="14.4" customHeight="1" x14ac:dyDescent="0.3">
      <c r="A571" s="831" t="s">
        <v>3622</v>
      </c>
      <c r="B571" s="832" t="s">
        <v>3623</v>
      </c>
      <c r="C571" s="832" t="s">
        <v>605</v>
      </c>
      <c r="D571" s="832" t="s">
        <v>1283</v>
      </c>
      <c r="E571" s="832" t="s">
        <v>3605</v>
      </c>
      <c r="F571" s="832" t="s">
        <v>3774</v>
      </c>
      <c r="G571" s="832" t="s">
        <v>3775</v>
      </c>
      <c r="H571" s="849">
        <v>94</v>
      </c>
      <c r="I571" s="849">
        <v>14476</v>
      </c>
      <c r="J571" s="832">
        <v>0.81211781206171108</v>
      </c>
      <c r="K571" s="832">
        <v>154</v>
      </c>
      <c r="L571" s="849">
        <v>115</v>
      </c>
      <c r="M571" s="849">
        <v>17825</v>
      </c>
      <c r="N571" s="832">
        <v>1</v>
      </c>
      <c r="O571" s="832">
        <v>155</v>
      </c>
      <c r="P571" s="849">
        <v>129</v>
      </c>
      <c r="Q571" s="849">
        <v>20124</v>
      </c>
      <c r="R571" s="837">
        <v>1.128976157082749</v>
      </c>
      <c r="S571" s="850">
        <v>156</v>
      </c>
    </row>
    <row r="572" spans="1:19" ht="14.4" customHeight="1" x14ac:dyDescent="0.3">
      <c r="A572" s="831" t="s">
        <v>3622</v>
      </c>
      <c r="B572" s="832" t="s">
        <v>3623</v>
      </c>
      <c r="C572" s="832" t="s">
        <v>605</v>
      </c>
      <c r="D572" s="832" t="s">
        <v>1283</v>
      </c>
      <c r="E572" s="832" t="s">
        <v>3605</v>
      </c>
      <c r="F572" s="832" t="s">
        <v>3776</v>
      </c>
      <c r="G572" s="832" t="s">
        <v>3777</v>
      </c>
      <c r="H572" s="849">
        <v>5</v>
      </c>
      <c r="I572" s="849">
        <v>160</v>
      </c>
      <c r="J572" s="832">
        <v>0.55555555555555558</v>
      </c>
      <c r="K572" s="832">
        <v>32</v>
      </c>
      <c r="L572" s="849">
        <v>9</v>
      </c>
      <c r="M572" s="849">
        <v>288</v>
      </c>
      <c r="N572" s="832">
        <v>1</v>
      </c>
      <c r="O572" s="832">
        <v>32</v>
      </c>
      <c r="P572" s="849">
        <v>3</v>
      </c>
      <c r="Q572" s="849">
        <v>99</v>
      </c>
      <c r="R572" s="837">
        <v>0.34375</v>
      </c>
      <c r="S572" s="850">
        <v>33</v>
      </c>
    </row>
    <row r="573" spans="1:19" ht="14.4" customHeight="1" x14ac:dyDescent="0.3">
      <c r="A573" s="831" t="s">
        <v>3622</v>
      </c>
      <c r="B573" s="832" t="s">
        <v>3623</v>
      </c>
      <c r="C573" s="832" t="s">
        <v>605</v>
      </c>
      <c r="D573" s="832" t="s">
        <v>1283</v>
      </c>
      <c r="E573" s="832" t="s">
        <v>3605</v>
      </c>
      <c r="F573" s="832" t="s">
        <v>3778</v>
      </c>
      <c r="G573" s="832" t="s">
        <v>3779</v>
      </c>
      <c r="H573" s="849">
        <v>1</v>
      </c>
      <c r="I573" s="849">
        <v>132</v>
      </c>
      <c r="J573" s="832"/>
      <c r="K573" s="832">
        <v>132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3622</v>
      </c>
      <c r="B574" s="832" t="s">
        <v>3623</v>
      </c>
      <c r="C574" s="832" t="s">
        <v>605</v>
      </c>
      <c r="D574" s="832" t="s">
        <v>1283</v>
      </c>
      <c r="E574" s="832" t="s">
        <v>3605</v>
      </c>
      <c r="F574" s="832" t="s">
        <v>3784</v>
      </c>
      <c r="G574" s="832" t="s">
        <v>3785</v>
      </c>
      <c r="H574" s="849">
        <v>2</v>
      </c>
      <c r="I574" s="849">
        <v>118</v>
      </c>
      <c r="J574" s="832"/>
      <c r="K574" s="832">
        <v>59</v>
      </c>
      <c r="L574" s="849"/>
      <c r="M574" s="849"/>
      <c r="N574" s="832"/>
      <c r="O574" s="832"/>
      <c r="P574" s="849">
        <v>1</v>
      </c>
      <c r="Q574" s="849">
        <v>61</v>
      </c>
      <c r="R574" s="837"/>
      <c r="S574" s="850">
        <v>61</v>
      </c>
    </row>
    <row r="575" spans="1:19" ht="14.4" customHeight="1" x14ac:dyDescent="0.3">
      <c r="A575" s="831" t="s">
        <v>3622</v>
      </c>
      <c r="B575" s="832" t="s">
        <v>3623</v>
      </c>
      <c r="C575" s="832" t="s">
        <v>605</v>
      </c>
      <c r="D575" s="832" t="s">
        <v>1283</v>
      </c>
      <c r="E575" s="832" t="s">
        <v>3605</v>
      </c>
      <c r="F575" s="832" t="s">
        <v>3614</v>
      </c>
      <c r="G575" s="832" t="s">
        <v>3615</v>
      </c>
      <c r="H575" s="849">
        <v>3</v>
      </c>
      <c r="I575" s="849">
        <v>1776</v>
      </c>
      <c r="J575" s="832">
        <v>0.99831365935919059</v>
      </c>
      <c r="K575" s="832">
        <v>592</v>
      </c>
      <c r="L575" s="849">
        <v>3</v>
      </c>
      <c r="M575" s="849">
        <v>1779</v>
      </c>
      <c r="N575" s="832">
        <v>1</v>
      </c>
      <c r="O575" s="832">
        <v>593</v>
      </c>
      <c r="P575" s="849">
        <v>5</v>
      </c>
      <c r="Q575" s="849">
        <v>2975</v>
      </c>
      <c r="R575" s="837">
        <v>1.6722878021360315</v>
      </c>
      <c r="S575" s="850">
        <v>595</v>
      </c>
    </row>
    <row r="576" spans="1:19" ht="14.4" customHeight="1" x14ac:dyDescent="0.3">
      <c r="A576" s="831" t="s">
        <v>3622</v>
      </c>
      <c r="B576" s="832" t="s">
        <v>3623</v>
      </c>
      <c r="C576" s="832" t="s">
        <v>605</v>
      </c>
      <c r="D576" s="832" t="s">
        <v>1283</v>
      </c>
      <c r="E576" s="832" t="s">
        <v>3605</v>
      </c>
      <c r="F576" s="832" t="s">
        <v>3616</v>
      </c>
      <c r="G576" s="832" t="s">
        <v>3617</v>
      </c>
      <c r="H576" s="849">
        <v>2</v>
      </c>
      <c r="I576" s="849">
        <v>1534</v>
      </c>
      <c r="J576" s="832">
        <v>0.66579861111111116</v>
      </c>
      <c r="K576" s="832">
        <v>767</v>
      </c>
      <c r="L576" s="849">
        <v>3</v>
      </c>
      <c r="M576" s="849">
        <v>2304</v>
      </c>
      <c r="N576" s="832">
        <v>1</v>
      </c>
      <c r="O576" s="832">
        <v>768</v>
      </c>
      <c r="P576" s="849">
        <v>8</v>
      </c>
      <c r="Q576" s="849">
        <v>6160</v>
      </c>
      <c r="R576" s="837">
        <v>2.6736111111111112</v>
      </c>
      <c r="S576" s="850">
        <v>770</v>
      </c>
    </row>
    <row r="577" spans="1:19" ht="14.4" customHeight="1" x14ac:dyDescent="0.3">
      <c r="A577" s="831" t="s">
        <v>3622</v>
      </c>
      <c r="B577" s="832" t="s">
        <v>3623</v>
      </c>
      <c r="C577" s="832" t="s">
        <v>605</v>
      </c>
      <c r="D577" s="832" t="s">
        <v>1283</v>
      </c>
      <c r="E577" s="832" t="s">
        <v>3605</v>
      </c>
      <c r="F577" s="832" t="s">
        <v>3786</v>
      </c>
      <c r="G577" s="832" t="s">
        <v>3787</v>
      </c>
      <c r="H577" s="849">
        <v>6</v>
      </c>
      <c r="I577" s="849">
        <v>26412</v>
      </c>
      <c r="J577" s="832">
        <v>0.54471209371390861</v>
      </c>
      <c r="K577" s="832">
        <v>4402</v>
      </c>
      <c r="L577" s="849">
        <v>11</v>
      </c>
      <c r="M577" s="849">
        <v>48488</v>
      </c>
      <c r="N577" s="832">
        <v>1</v>
      </c>
      <c r="O577" s="832">
        <v>4408</v>
      </c>
      <c r="P577" s="849">
        <v>9</v>
      </c>
      <c r="Q577" s="849">
        <v>39861</v>
      </c>
      <c r="R577" s="837">
        <v>0.82207968982016166</v>
      </c>
      <c r="S577" s="850">
        <v>4429</v>
      </c>
    </row>
    <row r="578" spans="1:19" ht="14.4" customHeight="1" x14ac:dyDescent="0.3">
      <c r="A578" s="831" t="s">
        <v>3622</v>
      </c>
      <c r="B578" s="832" t="s">
        <v>3623</v>
      </c>
      <c r="C578" s="832" t="s">
        <v>605</v>
      </c>
      <c r="D578" s="832" t="s">
        <v>1283</v>
      </c>
      <c r="E578" s="832" t="s">
        <v>3605</v>
      </c>
      <c r="F578" s="832" t="s">
        <v>3792</v>
      </c>
      <c r="G578" s="832" t="s">
        <v>3793</v>
      </c>
      <c r="H578" s="849"/>
      <c r="I578" s="849"/>
      <c r="J578" s="832"/>
      <c r="K578" s="832"/>
      <c r="L578" s="849">
        <v>1</v>
      </c>
      <c r="M578" s="849">
        <v>91</v>
      </c>
      <c r="N578" s="832">
        <v>1</v>
      </c>
      <c r="O578" s="832">
        <v>91</v>
      </c>
      <c r="P578" s="849"/>
      <c r="Q578" s="849"/>
      <c r="R578" s="837"/>
      <c r="S578" s="850"/>
    </row>
    <row r="579" spans="1:19" ht="14.4" customHeight="1" x14ac:dyDescent="0.3">
      <c r="A579" s="831" t="s">
        <v>3622</v>
      </c>
      <c r="B579" s="832" t="s">
        <v>3623</v>
      </c>
      <c r="C579" s="832" t="s">
        <v>605</v>
      </c>
      <c r="D579" s="832" t="s">
        <v>1283</v>
      </c>
      <c r="E579" s="832" t="s">
        <v>3605</v>
      </c>
      <c r="F579" s="832" t="s">
        <v>3796</v>
      </c>
      <c r="G579" s="832" t="s">
        <v>3797</v>
      </c>
      <c r="H579" s="849">
        <v>42</v>
      </c>
      <c r="I579" s="849">
        <v>6720</v>
      </c>
      <c r="J579" s="832">
        <v>0.85181898846495119</v>
      </c>
      <c r="K579" s="832">
        <v>160</v>
      </c>
      <c r="L579" s="849">
        <v>49</v>
      </c>
      <c r="M579" s="849">
        <v>7889</v>
      </c>
      <c r="N579" s="832">
        <v>1</v>
      </c>
      <c r="O579" s="832">
        <v>161</v>
      </c>
      <c r="P579" s="849">
        <v>64</v>
      </c>
      <c r="Q579" s="849">
        <v>10368</v>
      </c>
      <c r="R579" s="837">
        <v>1.3142350107744962</v>
      </c>
      <c r="S579" s="850">
        <v>162</v>
      </c>
    </row>
    <row r="580" spans="1:19" ht="14.4" customHeight="1" x14ac:dyDescent="0.3">
      <c r="A580" s="831" t="s">
        <v>3622</v>
      </c>
      <c r="B580" s="832" t="s">
        <v>3623</v>
      </c>
      <c r="C580" s="832" t="s">
        <v>605</v>
      </c>
      <c r="D580" s="832" t="s">
        <v>1283</v>
      </c>
      <c r="E580" s="832" t="s">
        <v>3605</v>
      </c>
      <c r="F580" s="832" t="s">
        <v>3798</v>
      </c>
      <c r="G580" s="832" t="s">
        <v>3799</v>
      </c>
      <c r="H580" s="849">
        <v>1</v>
      </c>
      <c r="I580" s="849">
        <v>395</v>
      </c>
      <c r="J580" s="832">
        <v>0.5</v>
      </c>
      <c r="K580" s="832">
        <v>395</v>
      </c>
      <c r="L580" s="849">
        <v>2</v>
      </c>
      <c r="M580" s="849">
        <v>790</v>
      </c>
      <c r="N580" s="832">
        <v>1</v>
      </c>
      <c r="O580" s="832">
        <v>395</v>
      </c>
      <c r="P580" s="849">
        <v>2</v>
      </c>
      <c r="Q580" s="849">
        <v>796</v>
      </c>
      <c r="R580" s="837">
        <v>1.0075949367088608</v>
      </c>
      <c r="S580" s="850">
        <v>398</v>
      </c>
    </row>
    <row r="581" spans="1:19" ht="14.4" customHeight="1" x14ac:dyDescent="0.3">
      <c r="A581" s="831" t="s">
        <v>3622</v>
      </c>
      <c r="B581" s="832" t="s">
        <v>3623</v>
      </c>
      <c r="C581" s="832" t="s">
        <v>605</v>
      </c>
      <c r="D581" s="832" t="s">
        <v>1283</v>
      </c>
      <c r="E581" s="832" t="s">
        <v>3605</v>
      </c>
      <c r="F581" s="832" t="s">
        <v>3800</v>
      </c>
      <c r="G581" s="832" t="s">
        <v>3801</v>
      </c>
      <c r="H581" s="849">
        <v>1</v>
      </c>
      <c r="I581" s="849">
        <v>64</v>
      </c>
      <c r="J581" s="832">
        <v>0.125</v>
      </c>
      <c r="K581" s="832">
        <v>64</v>
      </c>
      <c r="L581" s="849">
        <v>8</v>
      </c>
      <c r="M581" s="849">
        <v>512</v>
      </c>
      <c r="N581" s="832">
        <v>1</v>
      </c>
      <c r="O581" s="832">
        <v>64</v>
      </c>
      <c r="P581" s="849">
        <v>9</v>
      </c>
      <c r="Q581" s="849">
        <v>594</v>
      </c>
      <c r="R581" s="837">
        <v>1.16015625</v>
      </c>
      <c r="S581" s="850">
        <v>66</v>
      </c>
    </row>
    <row r="582" spans="1:19" ht="14.4" customHeight="1" x14ac:dyDescent="0.3">
      <c r="A582" s="831" t="s">
        <v>3622</v>
      </c>
      <c r="B582" s="832" t="s">
        <v>3623</v>
      </c>
      <c r="C582" s="832" t="s">
        <v>605</v>
      </c>
      <c r="D582" s="832" t="s">
        <v>1283</v>
      </c>
      <c r="E582" s="832" t="s">
        <v>3605</v>
      </c>
      <c r="F582" s="832" t="s">
        <v>3804</v>
      </c>
      <c r="G582" s="832" t="s">
        <v>3805</v>
      </c>
      <c r="H582" s="849">
        <v>1</v>
      </c>
      <c r="I582" s="849">
        <v>317</v>
      </c>
      <c r="J582" s="832"/>
      <c r="K582" s="832">
        <v>317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3622</v>
      </c>
      <c r="B583" s="832" t="s">
        <v>3623</v>
      </c>
      <c r="C583" s="832" t="s">
        <v>605</v>
      </c>
      <c r="D583" s="832" t="s">
        <v>1283</v>
      </c>
      <c r="E583" s="832" t="s">
        <v>3605</v>
      </c>
      <c r="F583" s="832" t="s">
        <v>3806</v>
      </c>
      <c r="G583" s="832" t="s">
        <v>3807</v>
      </c>
      <c r="H583" s="849">
        <v>1</v>
      </c>
      <c r="I583" s="849">
        <v>37</v>
      </c>
      <c r="J583" s="832"/>
      <c r="K583" s="832">
        <v>37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3622</v>
      </c>
      <c r="B584" s="832" t="s">
        <v>3623</v>
      </c>
      <c r="C584" s="832" t="s">
        <v>605</v>
      </c>
      <c r="D584" s="832" t="s">
        <v>1283</v>
      </c>
      <c r="E584" s="832" t="s">
        <v>3605</v>
      </c>
      <c r="F584" s="832" t="s">
        <v>3618</v>
      </c>
      <c r="G584" s="832" t="s">
        <v>3619</v>
      </c>
      <c r="H584" s="849">
        <v>1</v>
      </c>
      <c r="I584" s="849">
        <v>1337</v>
      </c>
      <c r="J584" s="832">
        <v>0.14264376400298731</v>
      </c>
      <c r="K584" s="832">
        <v>1337</v>
      </c>
      <c r="L584" s="849">
        <v>7</v>
      </c>
      <c r="M584" s="849">
        <v>9373</v>
      </c>
      <c r="N584" s="832">
        <v>1</v>
      </c>
      <c r="O584" s="832">
        <v>1339</v>
      </c>
      <c r="P584" s="849">
        <v>2</v>
      </c>
      <c r="Q584" s="849">
        <v>2688</v>
      </c>
      <c r="R584" s="837">
        <v>0.28678117998506347</v>
      </c>
      <c r="S584" s="850">
        <v>1344</v>
      </c>
    </row>
    <row r="585" spans="1:19" ht="14.4" customHeight="1" x14ac:dyDescent="0.3">
      <c r="A585" s="831" t="s">
        <v>3622</v>
      </c>
      <c r="B585" s="832" t="s">
        <v>3623</v>
      </c>
      <c r="C585" s="832" t="s">
        <v>605</v>
      </c>
      <c r="D585" s="832" t="s">
        <v>1283</v>
      </c>
      <c r="E585" s="832" t="s">
        <v>3605</v>
      </c>
      <c r="F585" s="832" t="s">
        <v>3620</v>
      </c>
      <c r="G585" s="832" t="s">
        <v>3621</v>
      </c>
      <c r="H585" s="849">
        <v>2</v>
      </c>
      <c r="I585" s="849">
        <v>724</v>
      </c>
      <c r="J585" s="832">
        <v>0.19944903581267218</v>
      </c>
      <c r="K585" s="832">
        <v>362</v>
      </c>
      <c r="L585" s="849">
        <v>10</v>
      </c>
      <c r="M585" s="849">
        <v>3630</v>
      </c>
      <c r="N585" s="832">
        <v>1</v>
      </c>
      <c r="O585" s="832">
        <v>363</v>
      </c>
      <c r="P585" s="849">
        <v>7</v>
      </c>
      <c r="Q585" s="849">
        <v>2548</v>
      </c>
      <c r="R585" s="837">
        <v>0.70192837465564739</v>
      </c>
      <c r="S585" s="850">
        <v>364</v>
      </c>
    </row>
    <row r="586" spans="1:19" ht="14.4" customHeight="1" x14ac:dyDescent="0.3">
      <c r="A586" s="831" t="s">
        <v>3622</v>
      </c>
      <c r="B586" s="832" t="s">
        <v>3623</v>
      </c>
      <c r="C586" s="832" t="s">
        <v>605</v>
      </c>
      <c r="D586" s="832" t="s">
        <v>1283</v>
      </c>
      <c r="E586" s="832" t="s">
        <v>3605</v>
      </c>
      <c r="F586" s="832" t="s">
        <v>3812</v>
      </c>
      <c r="G586" s="832" t="s">
        <v>3813</v>
      </c>
      <c r="H586" s="849"/>
      <c r="I586" s="849"/>
      <c r="J586" s="832"/>
      <c r="K586" s="832"/>
      <c r="L586" s="849">
        <v>4</v>
      </c>
      <c r="M586" s="849">
        <v>392</v>
      </c>
      <c r="N586" s="832">
        <v>1</v>
      </c>
      <c r="O586" s="832">
        <v>98</v>
      </c>
      <c r="P586" s="849"/>
      <c r="Q586" s="849"/>
      <c r="R586" s="837"/>
      <c r="S586" s="850"/>
    </row>
    <row r="587" spans="1:19" ht="14.4" customHeight="1" x14ac:dyDescent="0.3">
      <c r="A587" s="831" t="s">
        <v>3622</v>
      </c>
      <c r="B587" s="832" t="s">
        <v>3623</v>
      </c>
      <c r="C587" s="832" t="s">
        <v>605</v>
      </c>
      <c r="D587" s="832" t="s">
        <v>1285</v>
      </c>
      <c r="E587" s="832" t="s">
        <v>3624</v>
      </c>
      <c r="F587" s="832" t="s">
        <v>3625</v>
      </c>
      <c r="G587" s="832" t="s">
        <v>3626</v>
      </c>
      <c r="H587" s="849">
        <v>0.1</v>
      </c>
      <c r="I587" s="849">
        <v>15.1</v>
      </c>
      <c r="J587" s="832"/>
      <c r="K587" s="832">
        <v>151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3622</v>
      </c>
      <c r="B588" s="832" t="s">
        <v>3623</v>
      </c>
      <c r="C588" s="832" t="s">
        <v>605</v>
      </c>
      <c r="D588" s="832" t="s">
        <v>1285</v>
      </c>
      <c r="E588" s="832" t="s">
        <v>3624</v>
      </c>
      <c r="F588" s="832" t="s">
        <v>3631</v>
      </c>
      <c r="G588" s="832" t="s">
        <v>3632</v>
      </c>
      <c r="H588" s="849">
        <v>0.60000000000000009</v>
      </c>
      <c r="I588" s="849">
        <v>34.86</v>
      </c>
      <c r="J588" s="832"/>
      <c r="K588" s="832">
        <v>58.099999999999987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3622</v>
      </c>
      <c r="B589" s="832" t="s">
        <v>3623</v>
      </c>
      <c r="C589" s="832" t="s">
        <v>605</v>
      </c>
      <c r="D589" s="832" t="s">
        <v>1285</v>
      </c>
      <c r="E589" s="832" t="s">
        <v>3624</v>
      </c>
      <c r="F589" s="832" t="s">
        <v>3633</v>
      </c>
      <c r="G589" s="832" t="s">
        <v>3634</v>
      </c>
      <c r="H589" s="849"/>
      <c r="I589" s="849"/>
      <c r="J589" s="832"/>
      <c r="K589" s="832"/>
      <c r="L589" s="849">
        <v>0.02</v>
      </c>
      <c r="M589" s="849">
        <v>7.75</v>
      </c>
      <c r="N589" s="832">
        <v>1</v>
      </c>
      <c r="O589" s="832">
        <v>387.5</v>
      </c>
      <c r="P589" s="849"/>
      <c r="Q589" s="849"/>
      <c r="R589" s="837"/>
      <c r="S589" s="850"/>
    </row>
    <row r="590" spans="1:19" ht="14.4" customHeight="1" x14ac:dyDescent="0.3">
      <c r="A590" s="831" t="s">
        <v>3622</v>
      </c>
      <c r="B590" s="832" t="s">
        <v>3623</v>
      </c>
      <c r="C590" s="832" t="s">
        <v>605</v>
      </c>
      <c r="D590" s="832" t="s">
        <v>1285</v>
      </c>
      <c r="E590" s="832" t="s">
        <v>3624</v>
      </c>
      <c r="F590" s="832" t="s">
        <v>3636</v>
      </c>
      <c r="G590" s="832" t="s">
        <v>3637</v>
      </c>
      <c r="H590" s="849">
        <v>0.5</v>
      </c>
      <c r="I590" s="849">
        <v>2273.8000000000002</v>
      </c>
      <c r="J590" s="832">
        <v>2.5000000000000004</v>
      </c>
      <c r="K590" s="832">
        <v>4547.6000000000004</v>
      </c>
      <c r="L590" s="849">
        <v>0.2</v>
      </c>
      <c r="M590" s="849">
        <v>909.52</v>
      </c>
      <c r="N590" s="832">
        <v>1</v>
      </c>
      <c r="O590" s="832">
        <v>4547.5999999999995</v>
      </c>
      <c r="P590" s="849"/>
      <c r="Q590" s="849"/>
      <c r="R590" s="837"/>
      <c r="S590" s="850"/>
    </row>
    <row r="591" spans="1:19" ht="14.4" customHeight="1" x14ac:dyDescent="0.3">
      <c r="A591" s="831" t="s">
        <v>3622</v>
      </c>
      <c r="B591" s="832" t="s">
        <v>3623</v>
      </c>
      <c r="C591" s="832" t="s">
        <v>605</v>
      </c>
      <c r="D591" s="832" t="s">
        <v>1285</v>
      </c>
      <c r="E591" s="832" t="s">
        <v>3624</v>
      </c>
      <c r="F591" s="832" t="s">
        <v>3644</v>
      </c>
      <c r="G591" s="832" t="s">
        <v>826</v>
      </c>
      <c r="H591" s="849">
        <v>0.4</v>
      </c>
      <c r="I591" s="849">
        <v>1819.46</v>
      </c>
      <c r="J591" s="832"/>
      <c r="K591" s="832">
        <v>4548.6499999999996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3622</v>
      </c>
      <c r="B592" s="832" t="s">
        <v>3623</v>
      </c>
      <c r="C592" s="832" t="s">
        <v>605</v>
      </c>
      <c r="D592" s="832" t="s">
        <v>1285</v>
      </c>
      <c r="E592" s="832" t="s">
        <v>3602</v>
      </c>
      <c r="F592" s="832" t="s">
        <v>3666</v>
      </c>
      <c r="G592" s="832" t="s">
        <v>3667</v>
      </c>
      <c r="H592" s="849">
        <v>2</v>
      </c>
      <c r="I592" s="849">
        <v>5250.22</v>
      </c>
      <c r="J592" s="832">
        <v>1</v>
      </c>
      <c r="K592" s="832">
        <v>2625.11</v>
      </c>
      <c r="L592" s="849">
        <v>2</v>
      </c>
      <c r="M592" s="849">
        <v>5250.22</v>
      </c>
      <c r="N592" s="832">
        <v>1</v>
      </c>
      <c r="O592" s="832">
        <v>2625.11</v>
      </c>
      <c r="P592" s="849"/>
      <c r="Q592" s="849"/>
      <c r="R592" s="837"/>
      <c r="S592" s="850"/>
    </row>
    <row r="593" spans="1:19" ht="14.4" customHeight="1" x14ac:dyDescent="0.3">
      <c r="A593" s="831" t="s">
        <v>3622</v>
      </c>
      <c r="B593" s="832" t="s">
        <v>3623</v>
      </c>
      <c r="C593" s="832" t="s">
        <v>605</v>
      </c>
      <c r="D593" s="832" t="s">
        <v>1285</v>
      </c>
      <c r="E593" s="832" t="s">
        <v>3602</v>
      </c>
      <c r="F593" s="832" t="s">
        <v>3674</v>
      </c>
      <c r="G593" s="832" t="s">
        <v>3675</v>
      </c>
      <c r="H593" s="849"/>
      <c r="I593" s="849"/>
      <c r="J593" s="832"/>
      <c r="K593" s="832"/>
      <c r="L593" s="849">
        <v>2</v>
      </c>
      <c r="M593" s="849">
        <v>1803.28</v>
      </c>
      <c r="N593" s="832">
        <v>1</v>
      </c>
      <c r="O593" s="832">
        <v>901.64</v>
      </c>
      <c r="P593" s="849"/>
      <c r="Q593" s="849"/>
      <c r="R593" s="837"/>
      <c r="S593" s="850"/>
    </row>
    <row r="594" spans="1:19" ht="14.4" customHeight="1" x14ac:dyDescent="0.3">
      <c r="A594" s="831" t="s">
        <v>3622</v>
      </c>
      <c r="B594" s="832" t="s">
        <v>3623</v>
      </c>
      <c r="C594" s="832" t="s">
        <v>605</v>
      </c>
      <c r="D594" s="832" t="s">
        <v>1285</v>
      </c>
      <c r="E594" s="832" t="s">
        <v>3602</v>
      </c>
      <c r="F594" s="832" t="s">
        <v>3676</v>
      </c>
      <c r="G594" s="832" t="s">
        <v>3677</v>
      </c>
      <c r="H594" s="849">
        <v>1</v>
      </c>
      <c r="I594" s="849">
        <v>408.74</v>
      </c>
      <c r="J594" s="832"/>
      <c r="K594" s="832">
        <v>408.74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3622</v>
      </c>
      <c r="B595" s="832" t="s">
        <v>3623</v>
      </c>
      <c r="C595" s="832" t="s">
        <v>605</v>
      </c>
      <c r="D595" s="832" t="s">
        <v>1285</v>
      </c>
      <c r="E595" s="832" t="s">
        <v>3602</v>
      </c>
      <c r="F595" s="832" t="s">
        <v>3704</v>
      </c>
      <c r="G595" s="832" t="s">
        <v>3705</v>
      </c>
      <c r="H595" s="849">
        <v>1</v>
      </c>
      <c r="I595" s="849">
        <v>2200</v>
      </c>
      <c r="J595" s="832"/>
      <c r="K595" s="832">
        <v>2200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3622</v>
      </c>
      <c r="B596" s="832" t="s">
        <v>3623</v>
      </c>
      <c r="C596" s="832" t="s">
        <v>605</v>
      </c>
      <c r="D596" s="832" t="s">
        <v>1285</v>
      </c>
      <c r="E596" s="832" t="s">
        <v>3605</v>
      </c>
      <c r="F596" s="832" t="s">
        <v>3720</v>
      </c>
      <c r="G596" s="832" t="s">
        <v>3721</v>
      </c>
      <c r="H596" s="849">
        <v>4</v>
      </c>
      <c r="I596" s="849">
        <v>820</v>
      </c>
      <c r="J596" s="832">
        <v>3.9805825242718447</v>
      </c>
      <c r="K596" s="832">
        <v>205</v>
      </c>
      <c r="L596" s="849">
        <v>1</v>
      </c>
      <c r="M596" s="849">
        <v>206</v>
      </c>
      <c r="N596" s="832">
        <v>1</v>
      </c>
      <c r="O596" s="832">
        <v>206</v>
      </c>
      <c r="P596" s="849">
        <v>1</v>
      </c>
      <c r="Q596" s="849">
        <v>207</v>
      </c>
      <c r="R596" s="837">
        <v>1.0048543689320388</v>
      </c>
      <c r="S596" s="850">
        <v>207</v>
      </c>
    </row>
    <row r="597" spans="1:19" ht="14.4" customHeight="1" x14ac:dyDescent="0.3">
      <c r="A597" s="831" t="s">
        <v>3622</v>
      </c>
      <c r="B597" s="832" t="s">
        <v>3623</v>
      </c>
      <c r="C597" s="832" t="s">
        <v>605</v>
      </c>
      <c r="D597" s="832" t="s">
        <v>1285</v>
      </c>
      <c r="E597" s="832" t="s">
        <v>3605</v>
      </c>
      <c r="F597" s="832" t="s">
        <v>3722</v>
      </c>
      <c r="G597" s="832" t="s">
        <v>3723</v>
      </c>
      <c r="H597" s="849"/>
      <c r="I597" s="849"/>
      <c r="J597" s="832"/>
      <c r="K597" s="832"/>
      <c r="L597" s="849">
        <v>1</v>
      </c>
      <c r="M597" s="849">
        <v>78</v>
      </c>
      <c r="N597" s="832">
        <v>1</v>
      </c>
      <c r="O597" s="832">
        <v>78</v>
      </c>
      <c r="P597" s="849"/>
      <c r="Q597" s="849"/>
      <c r="R597" s="837"/>
      <c r="S597" s="850"/>
    </row>
    <row r="598" spans="1:19" ht="14.4" customHeight="1" x14ac:dyDescent="0.3">
      <c r="A598" s="831" t="s">
        <v>3622</v>
      </c>
      <c r="B598" s="832" t="s">
        <v>3623</v>
      </c>
      <c r="C598" s="832" t="s">
        <v>605</v>
      </c>
      <c r="D598" s="832" t="s">
        <v>1285</v>
      </c>
      <c r="E598" s="832" t="s">
        <v>3605</v>
      </c>
      <c r="F598" s="832" t="s">
        <v>3730</v>
      </c>
      <c r="G598" s="832" t="s">
        <v>3731</v>
      </c>
      <c r="H598" s="849">
        <v>59</v>
      </c>
      <c r="I598" s="849">
        <v>2183</v>
      </c>
      <c r="J598" s="832">
        <v>5.9</v>
      </c>
      <c r="K598" s="832">
        <v>37</v>
      </c>
      <c r="L598" s="849">
        <v>10</v>
      </c>
      <c r="M598" s="849">
        <v>370</v>
      </c>
      <c r="N598" s="832">
        <v>1</v>
      </c>
      <c r="O598" s="832">
        <v>37</v>
      </c>
      <c r="P598" s="849">
        <v>2</v>
      </c>
      <c r="Q598" s="849">
        <v>76</v>
      </c>
      <c r="R598" s="837">
        <v>0.20540540540540542</v>
      </c>
      <c r="S598" s="850">
        <v>38</v>
      </c>
    </row>
    <row r="599" spans="1:19" ht="14.4" customHeight="1" x14ac:dyDescent="0.3">
      <c r="A599" s="831" t="s">
        <v>3622</v>
      </c>
      <c r="B599" s="832" t="s">
        <v>3623</v>
      </c>
      <c r="C599" s="832" t="s">
        <v>605</v>
      </c>
      <c r="D599" s="832" t="s">
        <v>1285</v>
      </c>
      <c r="E599" s="832" t="s">
        <v>3605</v>
      </c>
      <c r="F599" s="832" t="s">
        <v>3606</v>
      </c>
      <c r="G599" s="832" t="s">
        <v>3607</v>
      </c>
      <c r="H599" s="849">
        <v>37</v>
      </c>
      <c r="I599" s="849">
        <v>9287</v>
      </c>
      <c r="J599" s="832">
        <v>2.3033234126984126</v>
      </c>
      <c r="K599" s="832">
        <v>251</v>
      </c>
      <c r="L599" s="849">
        <v>16</v>
      </c>
      <c r="M599" s="849">
        <v>4032</v>
      </c>
      <c r="N599" s="832">
        <v>1</v>
      </c>
      <c r="O599" s="832">
        <v>252</v>
      </c>
      <c r="P599" s="849">
        <v>5</v>
      </c>
      <c r="Q599" s="849">
        <v>1270</v>
      </c>
      <c r="R599" s="837">
        <v>0.31498015873015872</v>
      </c>
      <c r="S599" s="850">
        <v>254</v>
      </c>
    </row>
    <row r="600" spans="1:19" ht="14.4" customHeight="1" x14ac:dyDescent="0.3">
      <c r="A600" s="831" t="s">
        <v>3622</v>
      </c>
      <c r="B600" s="832" t="s">
        <v>3623</v>
      </c>
      <c r="C600" s="832" t="s">
        <v>605</v>
      </c>
      <c r="D600" s="832" t="s">
        <v>1285</v>
      </c>
      <c r="E600" s="832" t="s">
        <v>3605</v>
      </c>
      <c r="F600" s="832" t="s">
        <v>3738</v>
      </c>
      <c r="G600" s="832" t="s">
        <v>3739</v>
      </c>
      <c r="H600" s="849">
        <v>43</v>
      </c>
      <c r="I600" s="849">
        <v>5418</v>
      </c>
      <c r="J600" s="832">
        <v>4.2661417322834643</v>
      </c>
      <c r="K600" s="832">
        <v>126</v>
      </c>
      <c r="L600" s="849">
        <v>10</v>
      </c>
      <c r="M600" s="849">
        <v>1270</v>
      </c>
      <c r="N600" s="832">
        <v>1</v>
      </c>
      <c r="O600" s="832">
        <v>127</v>
      </c>
      <c r="P600" s="849">
        <v>4</v>
      </c>
      <c r="Q600" s="849">
        <v>504</v>
      </c>
      <c r="R600" s="837">
        <v>0.3968503937007874</v>
      </c>
      <c r="S600" s="850">
        <v>126</v>
      </c>
    </row>
    <row r="601" spans="1:19" ht="14.4" customHeight="1" x14ac:dyDescent="0.3">
      <c r="A601" s="831" t="s">
        <v>3622</v>
      </c>
      <c r="B601" s="832" t="s">
        <v>3623</v>
      </c>
      <c r="C601" s="832" t="s">
        <v>605</v>
      </c>
      <c r="D601" s="832" t="s">
        <v>1285</v>
      </c>
      <c r="E601" s="832" t="s">
        <v>3605</v>
      </c>
      <c r="F601" s="832" t="s">
        <v>3740</v>
      </c>
      <c r="G601" s="832" t="s">
        <v>3741</v>
      </c>
      <c r="H601" s="849">
        <v>1</v>
      </c>
      <c r="I601" s="849">
        <v>311</v>
      </c>
      <c r="J601" s="832"/>
      <c r="K601" s="832">
        <v>311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3622</v>
      </c>
      <c r="B602" s="832" t="s">
        <v>3623</v>
      </c>
      <c r="C602" s="832" t="s">
        <v>605</v>
      </c>
      <c r="D602" s="832" t="s">
        <v>1285</v>
      </c>
      <c r="E602" s="832" t="s">
        <v>3605</v>
      </c>
      <c r="F602" s="832" t="s">
        <v>3746</v>
      </c>
      <c r="G602" s="832" t="s">
        <v>3747</v>
      </c>
      <c r="H602" s="849">
        <v>2</v>
      </c>
      <c r="I602" s="849">
        <v>666</v>
      </c>
      <c r="J602" s="832"/>
      <c r="K602" s="832">
        <v>333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3622</v>
      </c>
      <c r="B603" s="832" t="s">
        <v>3623</v>
      </c>
      <c r="C603" s="832" t="s">
        <v>605</v>
      </c>
      <c r="D603" s="832" t="s">
        <v>1285</v>
      </c>
      <c r="E603" s="832" t="s">
        <v>3605</v>
      </c>
      <c r="F603" s="832" t="s">
        <v>3748</v>
      </c>
      <c r="G603" s="832" t="s">
        <v>3749</v>
      </c>
      <c r="H603" s="849">
        <v>1</v>
      </c>
      <c r="I603" s="849">
        <v>166</v>
      </c>
      <c r="J603" s="832"/>
      <c r="K603" s="832">
        <v>166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3622</v>
      </c>
      <c r="B604" s="832" t="s">
        <v>3623</v>
      </c>
      <c r="C604" s="832" t="s">
        <v>605</v>
      </c>
      <c r="D604" s="832" t="s">
        <v>1285</v>
      </c>
      <c r="E604" s="832" t="s">
        <v>3605</v>
      </c>
      <c r="F604" s="832" t="s">
        <v>3750</v>
      </c>
      <c r="G604" s="832" t="s">
        <v>3751</v>
      </c>
      <c r="H604" s="849">
        <v>1</v>
      </c>
      <c r="I604" s="849">
        <v>351</v>
      </c>
      <c r="J604" s="832"/>
      <c r="K604" s="832">
        <v>351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3622</v>
      </c>
      <c r="B605" s="832" t="s">
        <v>3623</v>
      </c>
      <c r="C605" s="832" t="s">
        <v>605</v>
      </c>
      <c r="D605" s="832" t="s">
        <v>1285</v>
      </c>
      <c r="E605" s="832" t="s">
        <v>3605</v>
      </c>
      <c r="F605" s="832" t="s">
        <v>3758</v>
      </c>
      <c r="G605" s="832" t="s">
        <v>3759</v>
      </c>
      <c r="H605" s="849">
        <v>1</v>
      </c>
      <c r="I605" s="849">
        <v>296</v>
      </c>
      <c r="J605" s="832"/>
      <c r="K605" s="832">
        <v>296</v>
      </c>
      <c r="L605" s="849"/>
      <c r="M605" s="849"/>
      <c r="N605" s="832"/>
      <c r="O605" s="832"/>
      <c r="P605" s="849">
        <v>1</v>
      </c>
      <c r="Q605" s="849">
        <v>298</v>
      </c>
      <c r="R605" s="837"/>
      <c r="S605" s="850">
        <v>298</v>
      </c>
    </row>
    <row r="606" spans="1:19" ht="14.4" customHeight="1" x14ac:dyDescent="0.3">
      <c r="A606" s="831" t="s">
        <v>3622</v>
      </c>
      <c r="B606" s="832" t="s">
        <v>3623</v>
      </c>
      <c r="C606" s="832" t="s">
        <v>605</v>
      </c>
      <c r="D606" s="832" t="s">
        <v>1285</v>
      </c>
      <c r="E606" s="832" t="s">
        <v>3605</v>
      </c>
      <c r="F606" s="832" t="s">
        <v>3762</v>
      </c>
      <c r="G606" s="832" t="s">
        <v>3763</v>
      </c>
      <c r="H606" s="849">
        <v>3</v>
      </c>
      <c r="I606" s="849">
        <v>3543</v>
      </c>
      <c r="J606" s="832">
        <v>2.9974619289340101</v>
      </c>
      <c r="K606" s="832">
        <v>1181</v>
      </c>
      <c r="L606" s="849">
        <v>1</v>
      </c>
      <c r="M606" s="849">
        <v>1182</v>
      </c>
      <c r="N606" s="832">
        <v>1</v>
      </c>
      <c r="O606" s="832">
        <v>1182</v>
      </c>
      <c r="P606" s="849"/>
      <c r="Q606" s="849"/>
      <c r="R606" s="837"/>
      <c r="S606" s="850"/>
    </row>
    <row r="607" spans="1:19" ht="14.4" customHeight="1" x14ac:dyDescent="0.3">
      <c r="A607" s="831" t="s">
        <v>3622</v>
      </c>
      <c r="B607" s="832" t="s">
        <v>3623</v>
      </c>
      <c r="C607" s="832" t="s">
        <v>605</v>
      </c>
      <c r="D607" s="832" t="s">
        <v>1285</v>
      </c>
      <c r="E607" s="832" t="s">
        <v>3605</v>
      </c>
      <c r="F607" s="832" t="s">
        <v>3764</v>
      </c>
      <c r="G607" s="832" t="s">
        <v>3765</v>
      </c>
      <c r="H607" s="849">
        <v>1</v>
      </c>
      <c r="I607" s="849">
        <v>708</v>
      </c>
      <c r="J607" s="832"/>
      <c r="K607" s="832">
        <v>708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3622</v>
      </c>
      <c r="B608" s="832" t="s">
        <v>3623</v>
      </c>
      <c r="C608" s="832" t="s">
        <v>605</v>
      </c>
      <c r="D608" s="832" t="s">
        <v>1285</v>
      </c>
      <c r="E608" s="832" t="s">
        <v>3605</v>
      </c>
      <c r="F608" s="832" t="s">
        <v>3610</v>
      </c>
      <c r="G608" s="832" t="s">
        <v>3611</v>
      </c>
      <c r="H608" s="849">
        <v>94</v>
      </c>
      <c r="I608" s="849">
        <v>3133.34</v>
      </c>
      <c r="J608" s="832">
        <v>3.13334</v>
      </c>
      <c r="K608" s="832">
        <v>33.333404255319152</v>
      </c>
      <c r="L608" s="849">
        <v>30</v>
      </c>
      <c r="M608" s="849">
        <v>1000</v>
      </c>
      <c r="N608" s="832">
        <v>1</v>
      </c>
      <c r="O608" s="832">
        <v>33.333333333333336</v>
      </c>
      <c r="P608" s="849">
        <v>16</v>
      </c>
      <c r="Q608" s="849">
        <v>533.31999999999994</v>
      </c>
      <c r="R608" s="837">
        <v>0.53331999999999991</v>
      </c>
      <c r="S608" s="850">
        <v>33.332499999999996</v>
      </c>
    </row>
    <row r="609" spans="1:19" ht="14.4" customHeight="1" x14ac:dyDescent="0.3">
      <c r="A609" s="831" t="s">
        <v>3622</v>
      </c>
      <c r="B609" s="832" t="s">
        <v>3623</v>
      </c>
      <c r="C609" s="832" t="s">
        <v>605</v>
      </c>
      <c r="D609" s="832" t="s">
        <v>1285</v>
      </c>
      <c r="E609" s="832" t="s">
        <v>3605</v>
      </c>
      <c r="F609" s="832" t="s">
        <v>3766</v>
      </c>
      <c r="G609" s="832" t="s">
        <v>3767</v>
      </c>
      <c r="H609" s="849">
        <v>50</v>
      </c>
      <c r="I609" s="849">
        <v>15400</v>
      </c>
      <c r="J609" s="832">
        <v>3.125</v>
      </c>
      <c r="K609" s="832">
        <v>308</v>
      </c>
      <c r="L609" s="849">
        <v>16</v>
      </c>
      <c r="M609" s="849">
        <v>4928</v>
      </c>
      <c r="N609" s="832">
        <v>1</v>
      </c>
      <c r="O609" s="832">
        <v>308</v>
      </c>
      <c r="P609" s="849">
        <v>10</v>
      </c>
      <c r="Q609" s="849">
        <v>3110</v>
      </c>
      <c r="R609" s="837">
        <v>0.63108766233766234</v>
      </c>
      <c r="S609" s="850">
        <v>311</v>
      </c>
    </row>
    <row r="610" spans="1:19" ht="14.4" customHeight="1" x14ac:dyDescent="0.3">
      <c r="A610" s="831" t="s">
        <v>3622</v>
      </c>
      <c r="B610" s="832" t="s">
        <v>3623</v>
      </c>
      <c r="C610" s="832" t="s">
        <v>605</v>
      </c>
      <c r="D610" s="832" t="s">
        <v>1285</v>
      </c>
      <c r="E610" s="832" t="s">
        <v>3605</v>
      </c>
      <c r="F610" s="832" t="s">
        <v>3768</v>
      </c>
      <c r="G610" s="832" t="s">
        <v>3769</v>
      </c>
      <c r="H610" s="849">
        <v>5</v>
      </c>
      <c r="I610" s="849">
        <v>1300</v>
      </c>
      <c r="J610" s="832">
        <v>2.4904214559386975</v>
      </c>
      <c r="K610" s="832">
        <v>260</v>
      </c>
      <c r="L610" s="849">
        <v>2</v>
      </c>
      <c r="M610" s="849">
        <v>522</v>
      </c>
      <c r="N610" s="832">
        <v>1</v>
      </c>
      <c r="O610" s="832">
        <v>261</v>
      </c>
      <c r="P610" s="849"/>
      <c r="Q610" s="849"/>
      <c r="R610" s="837"/>
      <c r="S610" s="850"/>
    </row>
    <row r="611" spans="1:19" ht="14.4" customHeight="1" x14ac:dyDescent="0.3">
      <c r="A611" s="831" t="s">
        <v>3622</v>
      </c>
      <c r="B611" s="832" t="s">
        <v>3623</v>
      </c>
      <c r="C611" s="832" t="s">
        <v>605</v>
      </c>
      <c r="D611" s="832" t="s">
        <v>1285</v>
      </c>
      <c r="E611" s="832" t="s">
        <v>3605</v>
      </c>
      <c r="F611" s="832" t="s">
        <v>3770</v>
      </c>
      <c r="G611" s="832" t="s">
        <v>3771</v>
      </c>
      <c r="H611" s="849">
        <v>24</v>
      </c>
      <c r="I611" s="849">
        <v>888</v>
      </c>
      <c r="J611" s="832">
        <v>3.4285714285714284</v>
      </c>
      <c r="K611" s="832">
        <v>37</v>
      </c>
      <c r="L611" s="849">
        <v>7</v>
      </c>
      <c r="M611" s="849">
        <v>259</v>
      </c>
      <c r="N611" s="832">
        <v>1</v>
      </c>
      <c r="O611" s="832">
        <v>37</v>
      </c>
      <c r="P611" s="849"/>
      <c r="Q611" s="849"/>
      <c r="R611" s="837"/>
      <c r="S611" s="850"/>
    </row>
    <row r="612" spans="1:19" ht="14.4" customHeight="1" x14ac:dyDescent="0.3">
      <c r="A612" s="831" t="s">
        <v>3622</v>
      </c>
      <c r="B612" s="832" t="s">
        <v>3623</v>
      </c>
      <c r="C612" s="832" t="s">
        <v>605</v>
      </c>
      <c r="D612" s="832" t="s">
        <v>1285</v>
      </c>
      <c r="E612" s="832" t="s">
        <v>3605</v>
      </c>
      <c r="F612" s="832" t="s">
        <v>3772</v>
      </c>
      <c r="G612" s="832" t="s">
        <v>3773</v>
      </c>
      <c r="H612" s="849">
        <v>2</v>
      </c>
      <c r="I612" s="849">
        <v>172</v>
      </c>
      <c r="J612" s="832"/>
      <c r="K612" s="832">
        <v>86</v>
      </c>
      <c r="L612" s="849"/>
      <c r="M612" s="849"/>
      <c r="N612" s="832"/>
      <c r="O612" s="832"/>
      <c r="P612" s="849">
        <v>1</v>
      </c>
      <c r="Q612" s="849">
        <v>87</v>
      </c>
      <c r="R612" s="837"/>
      <c r="S612" s="850">
        <v>87</v>
      </c>
    </row>
    <row r="613" spans="1:19" ht="14.4" customHeight="1" x14ac:dyDescent="0.3">
      <c r="A613" s="831" t="s">
        <v>3622</v>
      </c>
      <c r="B613" s="832" t="s">
        <v>3623</v>
      </c>
      <c r="C613" s="832" t="s">
        <v>605</v>
      </c>
      <c r="D613" s="832" t="s">
        <v>1285</v>
      </c>
      <c r="E613" s="832" t="s">
        <v>3605</v>
      </c>
      <c r="F613" s="832" t="s">
        <v>3774</v>
      </c>
      <c r="G613" s="832" t="s">
        <v>3775</v>
      </c>
      <c r="H613" s="849">
        <v>5</v>
      </c>
      <c r="I613" s="849">
        <v>770</v>
      </c>
      <c r="J613" s="832">
        <v>4.967741935483871</v>
      </c>
      <c r="K613" s="832">
        <v>154</v>
      </c>
      <c r="L613" s="849">
        <v>1</v>
      </c>
      <c r="M613" s="849">
        <v>155</v>
      </c>
      <c r="N613" s="832">
        <v>1</v>
      </c>
      <c r="O613" s="832">
        <v>155</v>
      </c>
      <c r="P613" s="849"/>
      <c r="Q613" s="849"/>
      <c r="R613" s="837"/>
      <c r="S613" s="850"/>
    </row>
    <row r="614" spans="1:19" ht="14.4" customHeight="1" x14ac:dyDescent="0.3">
      <c r="A614" s="831" t="s">
        <v>3622</v>
      </c>
      <c r="B614" s="832" t="s">
        <v>3623</v>
      </c>
      <c r="C614" s="832" t="s">
        <v>605</v>
      </c>
      <c r="D614" s="832" t="s">
        <v>1285</v>
      </c>
      <c r="E614" s="832" t="s">
        <v>3605</v>
      </c>
      <c r="F614" s="832" t="s">
        <v>3776</v>
      </c>
      <c r="G614" s="832" t="s">
        <v>3777</v>
      </c>
      <c r="H614" s="849">
        <v>3</v>
      </c>
      <c r="I614" s="849">
        <v>96</v>
      </c>
      <c r="J614" s="832"/>
      <c r="K614" s="832">
        <v>32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3622</v>
      </c>
      <c r="B615" s="832" t="s">
        <v>3623</v>
      </c>
      <c r="C615" s="832" t="s">
        <v>605</v>
      </c>
      <c r="D615" s="832" t="s">
        <v>1285</v>
      </c>
      <c r="E615" s="832" t="s">
        <v>3605</v>
      </c>
      <c r="F615" s="832" t="s">
        <v>3782</v>
      </c>
      <c r="G615" s="832" t="s">
        <v>3783</v>
      </c>
      <c r="H615" s="849">
        <v>1</v>
      </c>
      <c r="I615" s="849">
        <v>958</v>
      </c>
      <c r="J615" s="832"/>
      <c r="K615" s="832">
        <v>958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3622</v>
      </c>
      <c r="B616" s="832" t="s">
        <v>3623</v>
      </c>
      <c r="C616" s="832" t="s">
        <v>605</v>
      </c>
      <c r="D616" s="832" t="s">
        <v>1285</v>
      </c>
      <c r="E616" s="832" t="s">
        <v>3605</v>
      </c>
      <c r="F616" s="832" t="s">
        <v>3784</v>
      </c>
      <c r="G616" s="832" t="s">
        <v>3785</v>
      </c>
      <c r="H616" s="849">
        <v>1</v>
      </c>
      <c r="I616" s="849">
        <v>59</v>
      </c>
      <c r="J616" s="832"/>
      <c r="K616" s="832">
        <v>59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3622</v>
      </c>
      <c r="B617" s="832" t="s">
        <v>3623</v>
      </c>
      <c r="C617" s="832" t="s">
        <v>605</v>
      </c>
      <c r="D617" s="832" t="s">
        <v>1285</v>
      </c>
      <c r="E617" s="832" t="s">
        <v>3605</v>
      </c>
      <c r="F617" s="832" t="s">
        <v>3614</v>
      </c>
      <c r="G617" s="832" t="s">
        <v>3615</v>
      </c>
      <c r="H617" s="849">
        <v>2</v>
      </c>
      <c r="I617" s="849">
        <v>1184</v>
      </c>
      <c r="J617" s="832"/>
      <c r="K617" s="832">
        <v>592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3622</v>
      </c>
      <c r="B618" s="832" t="s">
        <v>3623</v>
      </c>
      <c r="C618" s="832" t="s">
        <v>605</v>
      </c>
      <c r="D618" s="832" t="s">
        <v>1285</v>
      </c>
      <c r="E618" s="832" t="s">
        <v>3605</v>
      </c>
      <c r="F618" s="832" t="s">
        <v>3616</v>
      </c>
      <c r="G618" s="832" t="s">
        <v>3617</v>
      </c>
      <c r="H618" s="849">
        <v>1</v>
      </c>
      <c r="I618" s="849">
        <v>767</v>
      </c>
      <c r="J618" s="832"/>
      <c r="K618" s="832">
        <v>767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3622</v>
      </c>
      <c r="B619" s="832" t="s">
        <v>3623</v>
      </c>
      <c r="C619" s="832" t="s">
        <v>605</v>
      </c>
      <c r="D619" s="832" t="s">
        <v>1285</v>
      </c>
      <c r="E619" s="832" t="s">
        <v>3605</v>
      </c>
      <c r="F619" s="832" t="s">
        <v>3786</v>
      </c>
      <c r="G619" s="832" t="s">
        <v>3787</v>
      </c>
      <c r="H619" s="849">
        <v>3</v>
      </c>
      <c r="I619" s="849">
        <v>13206</v>
      </c>
      <c r="J619" s="832"/>
      <c r="K619" s="832">
        <v>4402</v>
      </c>
      <c r="L619" s="849"/>
      <c r="M619" s="849"/>
      <c r="N619" s="832"/>
      <c r="O619" s="832"/>
      <c r="P619" s="849">
        <v>1</v>
      </c>
      <c r="Q619" s="849">
        <v>4429</v>
      </c>
      <c r="R619" s="837"/>
      <c r="S619" s="850">
        <v>4429</v>
      </c>
    </row>
    <row r="620" spans="1:19" ht="14.4" customHeight="1" x14ac:dyDescent="0.3">
      <c r="A620" s="831" t="s">
        <v>3622</v>
      </c>
      <c r="B620" s="832" t="s">
        <v>3623</v>
      </c>
      <c r="C620" s="832" t="s">
        <v>605</v>
      </c>
      <c r="D620" s="832" t="s">
        <v>1285</v>
      </c>
      <c r="E620" s="832" t="s">
        <v>3605</v>
      </c>
      <c r="F620" s="832" t="s">
        <v>3790</v>
      </c>
      <c r="G620" s="832" t="s">
        <v>3791</v>
      </c>
      <c r="H620" s="849">
        <v>50</v>
      </c>
      <c r="I620" s="849">
        <v>5800</v>
      </c>
      <c r="J620" s="832">
        <v>1.8518518518518519</v>
      </c>
      <c r="K620" s="832">
        <v>116</v>
      </c>
      <c r="L620" s="849">
        <v>27</v>
      </c>
      <c r="M620" s="849">
        <v>3132</v>
      </c>
      <c r="N620" s="832">
        <v>1</v>
      </c>
      <c r="O620" s="832">
        <v>116</v>
      </c>
      <c r="P620" s="849">
        <v>17</v>
      </c>
      <c r="Q620" s="849">
        <v>1972</v>
      </c>
      <c r="R620" s="837">
        <v>0.62962962962962965</v>
      </c>
      <c r="S620" s="850">
        <v>116</v>
      </c>
    </row>
    <row r="621" spans="1:19" ht="14.4" customHeight="1" x14ac:dyDescent="0.3">
      <c r="A621" s="831" t="s">
        <v>3622</v>
      </c>
      <c r="B621" s="832" t="s">
        <v>3623</v>
      </c>
      <c r="C621" s="832" t="s">
        <v>605</v>
      </c>
      <c r="D621" s="832" t="s">
        <v>1285</v>
      </c>
      <c r="E621" s="832" t="s">
        <v>3605</v>
      </c>
      <c r="F621" s="832" t="s">
        <v>3796</v>
      </c>
      <c r="G621" s="832" t="s">
        <v>3797</v>
      </c>
      <c r="H621" s="849">
        <v>5</v>
      </c>
      <c r="I621" s="849">
        <v>800</v>
      </c>
      <c r="J621" s="832">
        <v>2.4844720496894408</v>
      </c>
      <c r="K621" s="832">
        <v>160</v>
      </c>
      <c r="L621" s="849">
        <v>2</v>
      </c>
      <c r="M621" s="849">
        <v>322</v>
      </c>
      <c r="N621" s="832">
        <v>1</v>
      </c>
      <c r="O621" s="832">
        <v>161</v>
      </c>
      <c r="P621" s="849">
        <v>2</v>
      </c>
      <c r="Q621" s="849">
        <v>324</v>
      </c>
      <c r="R621" s="837">
        <v>1.0062111801242235</v>
      </c>
      <c r="S621" s="850">
        <v>162</v>
      </c>
    </row>
    <row r="622" spans="1:19" ht="14.4" customHeight="1" x14ac:dyDescent="0.3">
      <c r="A622" s="831" t="s">
        <v>3622</v>
      </c>
      <c r="B622" s="832" t="s">
        <v>3623</v>
      </c>
      <c r="C622" s="832" t="s">
        <v>605</v>
      </c>
      <c r="D622" s="832" t="s">
        <v>1285</v>
      </c>
      <c r="E622" s="832" t="s">
        <v>3605</v>
      </c>
      <c r="F622" s="832" t="s">
        <v>3798</v>
      </c>
      <c r="G622" s="832" t="s">
        <v>3799</v>
      </c>
      <c r="H622" s="849">
        <v>4</v>
      </c>
      <c r="I622" s="849">
        <v>1580</v>
      </c>
      <c r="J622" s="832"/>
      <c r="K622" s="832">
        <v>395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3622</v>
      </c>
      <c r="B623" s="832" t="s">
        <v>3623</v>
      </c>
      <c r="C623" s="832" t="s">
        <v>605</v>
      </c>
      <c r="D623" s="832" t="s">
        <v>1285</v>
      </c>
      <c r="E623" s="832" t="s">
        <v>3605</v>
      </c>
      <c r="F623" s="832" t="s">
        <v>3808</v>
      </c>
      <c r="G623" s="832" t="s">
        <v>3809</v>
      </c>
      <c r="H623" s="849">
        <v>14</v>
      </c>
      <c r="I623" s="849">
        <v>5222</v>
      </c>
      <c r="J623" s="832">
        <v>3.4906417112299466</v>
      </c>
      <c r="K623" s="832">
        <v>373</v>
      </c>
      <c r="L623" s="849">
        <v>4</v>
      </c>
      <c r="M623" s="849">
        <v>1496</v>
      </c>
      <c r="N623" s="832">
        <v>1</v>
      </c>
      <c r="O623" s="832">
        <v>374</v>
      </c>
      <c r="P623" s="849">
        <v>7</v>
      </c>
      <c r="Q623" s="849">
        <v>2632</v>
      </c>
      <c r="R623" s="837">
        <v>1.7593582887700534</v>
      </c>
      <c r="S623" s="850">
        <v>376</v>
      </c>
    </row>
    <row r="624" spans="1:19" ht="14.4" customHeight="1" x14ac:dyDescent="0.3">
      <c r="A624" s="831" t="s">
        <v>3622</v>
      </c>
      <c r="B624" s="832" t="s">
        <v>3623</v>
      </c>
      <c r="C624" s="832" t="s">
        <v>605</v>
      </c>
      <c r="D624" s="832" t="s">
        <v>1285</v>
      </c>
      <c r="E624" s="832" t="s">
        <v>3605</v>
      </c>
      <c r="F624" s="832" t="s">
        <v>3618</v>
      </c>
      <c r="G624" s="832" t="s">
        <v>3619</v>
      </c>
      <c r="H624" s="849">
        <v>2</v>
      </c>
      <c r="I624" s="849">
        <v>2674</v>
      </c>
      <c r="J624" s="832"/>
      <c r="K624" s="832">
        <v>1337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3622</v>
      </c>
      <c r="B625" s="832" t="s">
        <v>3623</v>
      </c>
      <c r="C625" s="832" t="s">
        <v>605</v>
      </c>
      <c r="D625" s="832" t="s">
        <v>1285</v>
      </c>
      <c r="E625" s="832" t="s">
        <v>3605</v>
      </c>
      <c r="F625" s="832" t="s">
        <v>3620</v>
      </c>
      <c r="G625" s="832" t="s">
        <v>3621</v>
      </c>
      <c r="H625" s="849">
        <v>5</v>
      </c>
      <c r="I625" s="849">
        <v>1810</v>
      </c>
      <c r="J625" s="832"/>
      <c r="K625" s="832">
        <v>362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3622</v>
      </c>
      <c r="B626" s="832" t="s">
        <v>3623</v>
      </c>
      <c r="C626" s="832" t="s">
        <v>605</v>
      </c>
      <c r="D626" s="832" t="s">
        <v>1286</v>
      </c>
      <c r="E626" s="832" t="s">
        <v>3605</v>
      </c>
      <c r="F626" s="832" t="s">
        <v>3730</v>
      </c>
      <c r="G626" s="832" t="s">
        <v>3731</v>
      </c>
      <c r="H626" s="849">
        <v>23</v>
      </c>
      <c r="I626" s="849">
        <v>851</v>
      </c>
      <c r="J626" s="832">
        <v>1.0952380952380953</v>
      </c>
      <c r="K626" s="832">
        <v>37</v>
      </c>
      <c r="L626" s="849">
        <v>21</v>
      </c>
      <c r="M626" s="849">
        <v>777</v>
      </c>
      <c r="N626" s="832">
        <v>1</v>
      </c>
      <c r="O626" s="832">
        <v>37</v>
      </c>
      <c r="P626" s="849">
        <v>48</v>
      </c>
      <c r="Q626" s="849">
        <v>1824</v>
      </c>
      <c r="R626" s="837">
        <v>2.3474903474903477</v>
      </c>
      <c r="S626" s="850">
        <v>38</v>
      </c>
    </row>
    <row r="627" spans="1:19" ht="14.4" customHeight="1" x14ac:dyDescent="0.3">
      <c r="A627" s="831" t="s">
        <v>3622</v>
      </c>
      <c r="B627" s="832" t="s">
        <v>3623</v>
      </c>
      <c r="C627" s="832" t="s">
        <v>605</v>
      </c>
      <c r="D627" s="832" t="s">
        <v>1286</v>
      </c>
      <c r="E627" s="832" t="s">
        <v>3605</v>
      </c>
      <c r="F627" s="832" t="s">
        <v>3606</v>
      </c>
      <c r="G627" s="832" t="s">
        <v>3607</v>
      </c>
      <c r="H627" s="849">
        <v>9</v>
      </c>
      <c r="I627" s="849">
        <v>2259</v>
      </c>
      <c r="J627" s="832">
        <v>0.99603174603174605</v>
      </c>
      <c r="K627" s="832">
        <v>251</v>
      </c>
      <c r="L627" s="849">
        <v>9</v>
      </c>
      <c r="M627" s="849">
        <v>2268</v>
      </c>
      <c r="N627" s="832">
        <v>1</v>
      </c>
      <c r="O627" s="832">
        <v>252</v>
      </c>
      <c r="P627" s="849">
        <v>12</v>
      </c>
      <c r="Q627" s="849">
        <v>3048</v>
      </c>
      <c r="R627" s="837">
        <v>1.343915343915344</v>
      </c>
      <c r="S627" s="850">
        <v>254</v>
      </c>
    </row>
    <row r="628" spans="1:19" ht="14.4" customHeight="1" x14ac:dyDescent="0.3">
      <c r="A628" s="831" t="s">
        <v>3622</v>
      </c>
      <c r="B628" s="832" t="s">
        <v>3623</v>
      </c>
      <c r="C628" s="832" t="s">
        <v>605</v>
      </c>
      <c r="D628" s="832" t="s">
        <v>1286</v>
      </c>
      <c r="E628" s="832" t="s">
        <v>3605</v>
      </c>
      <c r="F628" s="832" t="s">
        <v>3738</v>
      </c>
      <c r="G628" s="832" t="s">
        <v>3739</v>
      </c>
      <c r="H628" s="849">
        <v>5</v>
      </c>
      <c r="I628" s="849">
        <v>630</v>
      </c>
      <c r="J628" s="832"/>
      <c r="K628" s="832">
        <v>126</v>
      </c>
      <c r="L628" s="849"/>
      <c r="M628" s="849"/>
      <c r="N628" s="832"/>
      <c r="O628" s="832"/>
      <c r="P628" s="849">
        <v>3</v>
      </c>
      <c r="Q628" s="849">
        <v>378</v>
      </c>
      <c r="R628" s="837"/>
      <c r="S628" s="850">
        <v>126</v>
      </c>
    </row>
    <row r="629" spans="1:19" ht="14.4" customHeight="1" x14ac:dyDescent="0.3">
      <c r="A629" s="831" t="s">
        <v>3622</v>
      </c>
      <c r="B629" s="832" t="s">
        <v>3623</v>
      </c>
      <c r="C629" s="832" t="s">
        <v>605</v>
      </c>
      <c r="D629" s="832" t="s">
        <v>1286</v>
      </c>
      <c r="E629" s="832" t="s">
        <v>3605</v>
      </c>
      <c r="F629" s="832" t="s">
        <v>3610</v>
      </c>
      <c r="G629" s="832" t="s">
        <v>3611</v>
      </c>
      <c r="H629" s="849">
        <v>15</v>
      </c>
      <c r="I629" s="849">
        <v>499.99000000000007</v>
      </c>
      <c r="J629" s="832">
        <v>1.4999849998499988</v>
      </c>
      <c r="K629" s="832">
        <v>33.332666666666668</v>
      </c>
      <c r="L629" s="849">
        <v>10</v>
      </c>
      <c r="M629" s="849">
        <v>333.33</v>
      </c>
      <c r="N629" s="832">
        <v>1</v>
      </c>
      <c r="O629" s="832">
        <v>33.332999999999998</v>
      </c>
      <c r="P629" s="849">
        <v>16</v>
      </c>
      <c r="Q629" s="849">
        <v>533.33999999999992</v>
      </c>
      <c r="R629" s="837">
        <v>1.6000360003600034</v>
      </c>
      <c r="S629" s="850">
        <v>33.333749999999995</v>
      </c>
    </row>
    <row r="630" spans="1:19" ht="14.4" customHeight="1" x14ac:dyDescent="0.3">
      <c r="A630" s="831" t="s">
        <v>3622</v>
      </c>
      <c r="B630" s="832" t="s">
        <v>3623</v>
      </c>
      <c r="C630" s="832" t="s">
        <v>605</v>
      </c>
      <c r="D630" s="832" t="s">
        <v>1286</v>
      </c>
      <c r="E630" s="832" t="s">
        <v>3605</v>
      </c>
      <c r="F630" s="832" t="s">
        <v>3766</v>
      </c>
      <c r="G630" s="832" t="s">
        <v>3767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311</v>
      </c>
      <c r="R630" s="837"/>
      <c r="S630" s="850">
        <v>311</v>
      </c>
    </row>
    <row r="631" spans="1:19" ht="14.4" customHeight="1" x14ac:dyDescent="0.3">
      <c r="A631" s="831" t="s">
        <v>3622</v>
      </c>
      <c r="B631" s="832" t="s">
        <v>3623</v>
      </c>
      <c r="C631" s="832" t="s">
        <v>605</v>
      </c>
      <c r="D631" s="832" t="s">
        <v>1286</v>
      </c>
      <c r="E631" s="832" t="s">
        <v>3605</v>
      </c>
      <c r="F631" s="832" t="s">
        <v>3796</v>
      </c>
      <c r="G631" s="832" t="s">
        <v>3797</v>
      </c>
      <c r="H631" s="849">
        <v>2</v>
      </c>
      <c r="I631" s="849">
        <v>320</v>
      </c>
      <c r="J631" s="832">
        <v>1.9875776397515528</v>
      </c>
      <c r="K631" s="832">
        <v>160</v>
      </c>
      <c r="L631" s="849">
        <v>1</v>
      </c>
      <c r="M631" s="849">
        <v>161</v>
      </c>
      <c r="N631" s="832">
        <v>1</v>
      </c>
      <c r="O631" s="832">
        <v>161</v>
      </c>
      <c r="P631" s="849"/>
      <c r="Q631" s="849"/>
      <c r="R631" s="837"/>
      <c r="S631" s="850"/>
    </row>
    <row r="632" spans="1:19" ht="14.4" customHeight="1" x14ac:dyDescent="0.3">
      <c r="A632" s="831" t="s">
        <v>3622</v>
      </c>
      <c r="B632" s="832" t="s">
        <v>3623</v>
      </c>
      <c r="C632" s="832" t="s">
        <v>605</v>
      </c>
      <c r="D632" s="832" t="s">
        <v>1286</v>
      </c>
      <c r="E632" s="832" t="s">
        <v>3605</v>
      </c>
      <c r="F632" s="832" t="s">
        <v>3808</v>
      </c>
      <c r="G632" s="832" t="s">
        <v>3809</v>
      </c>
      <c r="H632" s="849">
        <v>1</v>
      </c>
      <c r="I632" s="849">
        <v>373</v>
      </c>
      <c r="J632" s="832">
        <v>0.99732620320855614</v>
      </c>
      <c r="K632" s="832">
        <v>373</v>
      </c>
      <c r="L632" s="849">
        <v>1</v>
      </c>
      <c r="M632" s="849">
        <v>374</v>
      </c>
      <c r="N632" s="832">
        <v>1</v>
      </c>
      <c r="O632" s="832">
        <v>374</v>
      </c>
      <c r="P632" s="849">
        <v>1</v>
      </c>
      <c r="Q632" s="849">
        <v>376</v>
      </c>
      <c r="R632" s="837">
        <v>1.0053475935828877</v>
      </c>
      <c r="S632" s="850">
        <v>376</v>
      </c>
    </row>
    <row r="633" spans="1:19" ht="14.4" customHeight="1" x14ac:dyDescent="0.3">
      <c r="A633" s="831" t="s">
        <v>3622</v>
      </c>
      <c r="B633" s="832" t="s">
        <v>3623</v>
      </c>
      <c r="C633" s="832" t="s">
        <v>605</v>
      </c>
      <c r="D633" s="832" t="s">
        <v>1287</v>
      </c>
      <c r="E633" s="832" t="s">
        <v>3624</v>
      </c>
      <c r="F633" s="832" t="s">
        <v>3629</v>
      </c>
      <c r="G633" s="832" t="s">
        <v>3628</v>
      </c>
      <c r="H633" s="849">
        <v>6</v>
      </c>
      <c r="I633" s="849">
        <v>38235.24</v>
      </c>
      <c r="J633" s="832">
        <v>2.6874746963562752</v>
      </c>
      <c r="K633" s="832">
        <v>6372.54</v>
      </c>
      <c r="L633" s="849">
        <v>3</v>
      </c>
      <c r="M633" s="849">
        <v>14227.199999999999</v>
      </c>
      <c r="N633" s="832">
        <v>1</v>
      </c>
      <c r="O633" s="832">
        <v>4742.3999999999996</v>
      </c>
      <c r="P633" s="849"/>
      <c r="Q633" s="849"/>
      <c r="R633" s="837"/>
      <c r="S633" s="850"/>
    </row>
    <row r="634" spans="1:19" ht="14.4" customHeight="1" x14ac:dyDescent="0.3">
      <c r="A634" s="831" t="s">
        <v>3622</v>
      </c>
      <c r="B634" s="832" t="s">
        <v>3623</v>
      </c>
      <c r="C634" s="832" t="s">
        <v>605</v>
      </c>
      <c r="D634" s="832" t="s">
        <v>1287</v>
      </c>
      <c r="E634" s="832" t="s">
        <v>3624</v>
      </c>
      <c r="F634" s="832" t="s">
        <v>3648</v>
      </c>
      <c r="G634" s="832" t="s">
        <v>3649</v>
      </c>
      <c r="H634" s="849">
        <v>5</v>
      </c>
      <c r="I634" s="849">
        <v>18999.400000000001</v>
      </c>
      <c r="J634" s="832">
        <v>0.625</v>
      </c>
      <c r="K634" s="832">
        <v>3799.88</v>
      </c>
      <c r="L634" s="849">
        <v>8</v>
      </c>
      <c r="M634" s="849">
        <v>30399.040000000001</v>
      </c>
      <c r="N634" s="832">
        <v>1</v>
      </c>
      <c r="O634" s="832">
        <v>3799.88</v>
      </c>
      <c r="P634" s="849">
        <v>28</v>
      </c>
      <c r="Q634" s="849">
        <v>90700.03</v>
      </c>
      <c r="R634" s="837">
        <v>2.9836478388791225</v>
      </c>
      <c r="S634" s="850">
        <v>3239.2867857142855</v>
      </c>
    </row>
    <row r="635" spans="1:19" ht="14.4" customHeight="1" x14ac:dyDescent="0.3">
      <c r="A635" s="831" t="s">
        <v>3622</v>
      </c>
      <c r="B635" s="832" t="s">
        <v>3623</v>
      </c>
      <c r="C635" s="832" t="s">
        <v>605</v>
      </c>
      <c r="D635" s="832" t="s">
        <v>1287</v>
      </c>
      <c r="E635" s="832" t="s">
        <v>3624</v>
      </c>
      <c r="F635" s="832" t="s">
        <v>3651</v>
      </c>
      <c r="G635" s="832" t="s">
        <v>3649</v>
      </c>
      <c r="H635" s="849"/>
      <c r="I635" s="849"/>
      <c r="J635" s="832"/>
      <c r="K635" s="832"/>
      <c r="L635" s="849"/>
      <c r="M635" s="849"/>
      <c r="N635" s="832"/>
      <c r="O635" s="832"/>
      <c r="P635" s="849">
        <v>2</v>
      </c>
      <c r="Q635" s="849">
        <v>7918.2</v>
      </c>
      <c r="R635" s="837"/>
      <c r="S635" s="850">
        <v>3959.1</v>
      </c>
    </row>
    <row r="636" spans="1:19" ht="14.4" customHeight="1" x14ac:dyDescent="0.3">
      <c r="A636" s="831" t="s">
        <v>3622</v>
      </c>
      <c r="B636" s="832" t="s">
        <v>3623</v>
      </c>
      <c r="C636" s="832" t="s">
        <v>605</v>
      </c>
      <c r="D636" s="832" t="s">
        <v>1287</v>
      </c>
      <c r="E636" s="832" t="s">
        <v>3624</v>
      </c>
      <c r="F636" s="832" t="s">
        <v>3656</v>
      </c>
      <c r="G636" s="832" t="s">
        <v>1246</v>
      </c>
      <c r="H636" s="849">
        <v>3</v>
      </c>
      <c r="I636" s="849">
        <v>15244.14</v>
      </c>
      <c r="J636" s="832">
        <v>1.6072178643724697</v>
      </c>
      <c r="K636" s="832">
        <v>5081.38</v>
      </c>
      <c r="L636" s="849">
        <v>2</v>
      </c>
      <c r="M636" s="849">
        <v>9484.7999999999993</v>
      </c>
      <c r="N636" s="832">
        <v>1</v>
      </c>
      <c r="O636" s="832">
        <v>4742.3999999999996</v>
      </c>
      <c r="P636" s="849">
        <v>2</v>
      </c>
      <c r="Q636" s="849">
        <v>3457.69</v>
      </c>
      <c r="R636" s="837">
        <v>0.36455064946018895</v>
      </c>
      <c r="S636" s="850">
        <v>1728.845</v>
      </c>
    </row>
    <row r="637" spans="1:19" ht="14.4" customHeight="1" x14ac:dyDescent="0.3">
      <c r="A637" s="831" t="s">
        <v>3622</v>
      </c>
      <c r="B637" s="832" t="s">
        <v>3623</v>
      </c>
      <c r="C637" s="832" t="s">
        <v>605</v>
      </c>
      <c r="D637" s="832" t="s">
        <v>1287</v>
      </c>
      <c r="E637" s="832" t="s">
        <v>3624</v>
      </c>
      <c r="F637" s="832" t="s">
        <v>3657</v>
      </c>
      <c r="G637" s="832" t="s">
        <v>3628</v>
      </c>
      <c r="H637" s="849"/>
      <c r="I637" s="849"/>
      <c r="J637" s="832"/>
      <c r="K637" s="832"/>
      <c r="L637" s="849"/>
      <c r="M637" s="849"/>
      <c r="N637" s="832"/>
      <c r="O637" s="832"/>
      <c r="P637" s="849">
        <v>4</v>
      </c>
      <c r="Q637" s="849">
        <v>16349.3</v>
      </c>
      <c r="R637" s="837"/>
      <c r="S637" s="850">
        <v>4087.3249999999998</v>
      </c>
    </row>
    <row r="638" spans="1:19" ht="14.4" customHeight="1" x14ac:dyDescent="0.3">
      <c r="A638" s="831" t="s">
        <v>3622</v>
      </c>
      <c r="B638" s="832" t="s">
        <v>3623</v>
      </c>
      <c r="C638" s="832" t="s">
        <v>605</v>
      </c>
      <c r="D638" s="832" t="s">
        <v>1287</v>
      </c>
      <c r="E638" s="832" t="s">
        <v>3602</v>
      </c>
      <c r="F638" s="832" t="s">
        <v>3676</v>
      </c>
      <c r="G638" s="832" t="s">
        <v>3677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408.74</v>
      </c>
      <c r="R638" s="837"/>
      <c r="S638" s="850">
        <v>408.74</v>
      </c>
    </row>
    <row r="639" spans="1:19" ht="14.4" customHeight="1" x14ac:dyDescent="0.3">
      <c r="A639" s="831" t="s">
        <v>3622</v>
      </c>
      <c r="B639" s="832" t="s">
        <v>3623</v>
      </c>
      <c r="C639" s="832" t="s">
        <v>605</v>
      </c>
      <c r="D639" s="832" t="s">
        <v>1287</v>
      </c>
      <c r="E639" s="832" t="s">
        <v>3602</v>
      </c>
      <c r="F639" s="832" t="s">
        <v>3714</v>
      </c>
      <c r="G639" s="832" t="s">
        <v>3715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642</v>
      </c>
      <c r="R639" s="837"/>
      <c r="S639" s="850">
        <v>642</v>
      </c>
    </row>
    <row r="640" spans="1:19" ht="14.4" customHeight="1" x14ac:dyDescent="0.3">
      <c r="A640" s="831" t="s">
        <v>3622</v>
      </c>
      <c r="B640" s="832" t="s">
        <v>3623</v>
      </c>
      <c r="C640" s="832" t="s">
        <v>605</v>
      </c>
      <c r="D640" s="832" t="s">
        <v>1287</v>
      </c>
      <c r="E640" s="832" t="s">
        <v>3605</v>
      </c>
      <c r="F640" s="832" t="s">
        <v>3720</v>
      </c>
      <c r="G640" s="832" t="s">
        <v>3721</v>
      </c>
      <c r="H640" s="849">
        <v>2</v>
      </c>
      <c r="I640" s="849">
        <v>410</v>
      </c>
      <c r="J640" s="832"/>
      <c r="K640" s="832">
        <v>205</v>
      </c>
      <c r="L640" s="849"/>
      <c r="M640" s="849"/>
      <c r="N640" s="832"/>
      <c r="O640" s="832"/>
      <c r="P640" s="849">
        <v>1</v>
      </c>
      <c r="Q640" s="849">
        <v>207</v>
      </c>
      <c r="R640" s="837"/>
      <c r="S640" s="850">
        <v>207</v>
      </c>
    </row>
    <row r="641" spans="1:19" ht="14.4" customHeight="1" x14ac:dyDescent="0.3">
      <c r="A641" s="831" t="s">
        <v>3622</v>
      </c>
      <c r="B641" s="832" t="s">
        <v>3623</v>
      </c>
      <c r="C641" s="832" t="s">
        <v>605</v>
      </c>
      <c r="D641" s="832" t="s">
        <v>1287</v>
      </c>
      <c r="E641" s="832" t="s">
        <v>3605</v>
      </c>
      <c r="F641" s="832" t="s">
        <v>3722</v>
      </c>
      <c r="G641" s="832" t="s">
        <v>3723</v>
      </c>
      <c r="H641" s="849">
        <v>12</v>
      </c>
      <c r="I641" s="849">
        <v>936</v>
      </c>
      <c r="J641" s="832">
        <v>6</v>
      </c>
      <c r="K641" s="832">
        <v>78</v>
      </c>
      <c r="L641" s="849">
        <v>2</v>
      </c>
      <c r="M641" s="849">
        <v>156</v>
      </c>
      <c r="N641" s="832">
        <v>1</v>
      </c>
      <c r="O641" s="832">
        <v>78</v>
      </c>
      <c r="P641" s="849"/>
      <c r="Q641" s="849"/>
      <c r="R641" s="837"/>
      <c r="S641" s="850"/>
    </row>
    <row r="642" spans="1:19" ht="14.4" customHeight="1" x14ac:dyDescent="0.3">
      <c r="A642" s="831" t="s">
        <v>3622</v>
      </c>
      <c r="B642" s="832" t="s">
        <v>3623</v>
      </c>
      <c r="C642" s="832" t="s">
        <v>605</v>
      </c>
      <c r="D642" s="832" t="s">
        <v>1287</v>
      </c>
      <c r="E642" s="832" t="s">
        <v>3605</v>
      </c>
      <c r="F642" s="832" t="s">
        <v>3730</v>
      </c>
      <c r="G642" s="832" t="s">
        <v>3731</v>
      </c>
      <c r="H642" s="849">
        <v>46</v>
      </c>
      <c r="I642" s="849">
        <v>1702</v>
      </c>
      <c r="J642" s="832">
        <v>0.47422680412371132</v>
      </c>
      <c r="K642" s="832">
        <v>37</v>
      </c>
      <c r="L642" s="849">
        <v>97</v>
      </c>
      <c r="M642" s="849">
        <v>3589</v>
      </c>
      <c r="N642" s="832">
        <v>1</v>
      </c>
      <c r="O642" s="832">
        <v>37</v>
      </c>
      <c r="P642" s="849">
        <v>80</v>
      </c>
      <c r="Q642" s="849">
        <v>3040</v>
      </c>
      <c r="R642" s="837">
        <v>0.84703259960991917</v>
      </c>
      <c r="S642" s="850">
        <v>38</v>
      </c>
    </row>
    <row r="643" spans="1:19" ht="14.4" customHeight="1" x14ac:dyDescent="0.3">
      <c r="A643" s="831" t="s">
        <v>3622</v>
      </c>
      <c r="B643" s="832" t="s">
        <v>3623</v>
      </c>
      <c r="C643" s="832" t="s">
        <v>605</v>
      </c>
      <c r="D643" s="832" t="s">
        <v>1287</v>
      </c>
      <c r="E643" s="832" t="s">
        <v>3605</v>
      </c>
      <c r="F643" s="832" t="s">
        <v>3606</v>
      </c>
      <c r="G643" s="832" t="s">
        <v>3607</v>
      </c>
      <c r="H643" s="849">
        <v>95</v>
      </c>
      <c r="I643" s="849">
        <v>23845</v>
      </c>
      <c r="J643" s="832">
        <v>1.168185381148344</v>
      </c>
      <c r="K643" s="832">
        <v>251</v>
      </c>
      <c r="L643" s="849">
        <v>81</v>
      </c>
      <c r="M643" s="849">
        <v>20412</v>
      </c>
      <c r="N643" s="832">
        <v>1</v>
      </c>
      <c r="O643" s="832">
        <v>252</v>
      </c>
      <c r="P643" s="849">
        <v>120</v>
      </c>
      <c r="Q643" s="849">
        <v>30480</v>
      </c>
      <c r="R643" s="837">
        <v>1.4932392710170488</v>
      </c>
      <c r="S643" s="850">
        <v>254</v>
      </c>
    </row>
    <row r="644" spans="1:19" ht="14.4" customHeight="1" x14ac:dyDescent="0.3">
      <c r="A644" s="831" t="s">
        <v>3622</v>
      </c>
      <c r="B644" s="832" t="s">
        <v>3623</v>
      </c>
      <c r="C644" s="832" t="s">
        <v>605</v>
      </c>
      <c r="D644" s="832" t="s">
        <v>1287</v>
      </c>
      <c r="E644" s="832" t="s">
        <v>3605</v>
      </c>
      <c r="F644" s="832" t="s">
        <v>3738</v>
      </c>
      <c r="G644" s="832" t="s">
        <v>3739</v>
      </c>
      <c r="H644" s="849">
        <v>47</v>
      </c>
      <c r="I644" s="849">
        <v>5922</v>
      </c>
      <c r="J644" s="832">
        <v>0.64763779527559051</v>
      </c>
      <c r="K644" s="832">
        <v>126</v>
      </c>
      <c r="L644" s="849">
        <v>72</v>
      </c>
      <c r="M644" s="849">
        <v>9144</v>
      </c>
      <c r="N644" s="832">
        <v>1</v>
      </c>
      <c r="O644" s="832">
        <v>127</v>
      </c>
      <c r="P644" s="849">
        <v>162</v>
      </c>
      <c r="Q644" s="849">
        <v>20412</v>
      </c>
      <c r="R644" s="837">
        <v>2.2322834645669292</v>
      </c>
      <c r="S644" s="850">
        <v>126</v>
      </c>
    </row>
    <row r="645" spans="1:19" ht="14.4" customHeight="1" x14ac:dyDescent="0.3">
      <c r="A645" s="831" t="s">
        <v>3622</v>
      </c>
      <c r="B645" s="832" t="s">
        <v>3623</v>
      </c>
      <c r="C645" s="832" t="s">
        <v>605</v>
      </c>
      <c r="D645" s="832" t="s">
        <v>1287</v>
      </c>
      <c r="E645" s="832" t="s">
        <v>3605</v>
      </c>
      <c r="F645" s="832" t="s">
        <v>3746</v>
      </c>
      <c r="G645" s="832" t="s">
        <v>3747</v>
      </c>
      <c r="H645" s="849">
        <v>3</v>
      </c>
      <c r="I645" s="849">
        <v>999</v>
      </c>
      <c r="J645" s="832">
        <v>0.7477544910179641</v>
      </c>
      <c r="K645" s="832">
        <v>333</v>
      </c>
      <c r="L645" s="849">
        <v>4</v>
      </c>
      <c r="M645" s="849">
        <v>1336</v>
      </c>
      <c r="N645" s="832">
        <v>1</v>
      </c>
      <c r="O645" s="832">
        <v>334</v>
      </c>
      <c r="P645" s="849">
        <v>4</v>
      </c>
      <c r="Q645" s="849">
        <v>1340</v>
      </c>
      <c r="R645" s="837">
        <v>1.0029940119760479</v>
      </c>
      <c r="S645" s="850">
        <v>335</v>
      </c>
    </row>
    <row r="646" spans="1:19" ht="14.4" customHeight="1" x14ac:dyDescent="0.3">
      <c r="A646" s="831" t="s">
        <v>3622</v>
      </c>
      <c r="B646" s="832" t="s">
        <v>3623</v>
      </c>
      <c r="C646" s="832" t="s">
        <v>605</v>
      </c>
      <c r="D646" s="832" t="s">
        <v>1287</v>
      </c>
      <c r="E646" s="832" t="s">
        <v>3605</v>
      </c>
      <c r="F646" s="832" t="s">
        <v>3764</v>
      </c>
      <c r="G646" s="832" t="s">
        <v>3765</v>
      </c>
      <c r="H646" s="849"/>
      <c r="I646" s="849"/>
      <c r="J646" s="832"/>
      <c r="K646" s="832"/>
      <c r="L646" s="849">
        <v>2</v>
      </c>
      <c r="M646" s="849">
        <v>1420</v>
      </c>
      <c r="N646" s="832">
        <v>1</v>
      </c>
      <c r="O646" s="832">
        <v>710</v>
      </c>
      <c r="P646" s="849"/>
      <c r="Q646" s="849"/>
      <c r="R646" s="837"/>
      <c r="S646" s="850"/>
    </row>
    <row r="647" spans="1:19" ht="14.4" customHeight="1" x14ac:dyDescent="0.3">
      <c r="A647" s="831" t="s">
        <v>3622</v>
      </c>
      <c r="B647" s="832" t="s">
        <v>3623</v>
      </c>
      <c r="C647" s="832" t="s">
        <v>605</v>
      </c>
      <c r="D647" s="832" t="s">
        <v>1287</v>
      </c>
      <c r="E647" s="832" t="s">
        <v>3605</v>
      </c>
      <c r="F647" s="832" t="s">
        <v>3610</v>
      </c>
      <c r="G647" s="832" t="s">
        <v>3611</v>
      </c>
      <c r="H647" s="849">
        <v>148</v>
      </c>
      <c r="I647" s="849">
        <v>4933.33</v>
      </c>
      <c r="J647" s="832">
        <v>0.94267512272300813</v>
      </c>
      <c r="K647" s="832">
        <v>33.333310810810808</v>
      </c>
      <c r="L647" s="849">
        <v>157</v>
      </c>
      <c r="M647" s="849">
        <v>5233.33</v>
      </c>
      <c r="N647" s="832">
        <v>1</v>
      </c>
      <c r="O647" s="832">
        <v>33.333312101910828</v>
      </c>
      <c r="P647" s="849">
        <v>306</v>
      </c>
      <c r="Q647" s="849">
        <v>10200</v>
      </c>
      <c r="R647" s="837">
        <v>1.9490458274177245</v>
      </c>
      <c r="S647" s="850">
        <v>33.333333333333336</v>
      </c>
    </row>
    <row r="648" spans="1:19" ht="14.4" customHeight="1" x14ac:dyDescent="0.3">
      <c r="A648" s="831" t="s">
        <v>3622</v>
      </c>
      <c r="B648" s="832" t="s">
        <v>3623</v>
      </c>
      <c r="C648" s="832" t="s">
        <v>605</v>
      </c>
      <c r="D648" s="832" t="s">
        <v>1287</v>
      </c>
      <c r="E648" s="832" t="s">
        <v>3605</v>
      </c>
      <c r="F648" s="832" t="s">
        <v>3766</v>
      </c>
      <c r="G648" s="832" t="s">
        <v>3767</v>
      </c>
      <c r="H648" s="849">
        <v>10</v>
      </c>
      <c r="I648" s="849">
        <v>3080</v>
      </c>
      <c r="J648" s="832">
        <v>3.3333333333333335</v>
      </c>
      <c r="K648" s="832">
        <v>308</v>
      </c>
      <c r="L648" s="849">
        <v>3</v>
      </c>
      <c r="M648" s="849">
        <v>924</v>
      </c>
      <c r="N648" s="832">
        <v>1</v>
      </c>
      <c r="O648" s="832">
        <v>308</v>
      </c>
      <c r="P648" s="849">
        <v>2</v>
      </c>
      <c r="Q648" s="849">
        <v>622</v>
      </c>
      <c r="R648" s="837">
        <v>0.67316017316017318</v>
      </c>
      <c r="S648" s="850">
        <v>311</v>
      </c>
    </row>
    <row r="649" spans="1:19" ht="14.4" customHeight="1" x14ac:dyDescent="0.3">
      <c r="A649" s="831" t="s">
        <v>3622</v>
      </c>
      <c r="B649" s="832" t="s">
        <v>3623</v>
      </c>
      <c r="C649" s="832" t="s">
        <v>605</v>
      </c>
      <c r="D649" s="832" t="s">
        <v>1287</v>
      </c>
      <c r="E649" s="832" t="s">
        <v>3605</v>
      </c>
      <c r="F649" s="832" t="s">
        <v>3768</v>
      </c>
      <c r="G649" s="832" t="s">
        <v>3769</v>
      </c>
      <c r="H649" s="849"/>
      <c r="I649" s="849"/>
      <c r="J649" s="832"/>
      <c r="K649" s="832"/>
      <c r="L649" s="849">
        <v>1</v>
      </c>
      <c r="M649" s="849">
        <v>261</v>
      </c>
      <c r="N649" s="832">
        <v>1</v>
      </c>
      <c r="O649" s="832">
        <v>261</v>
      </c>
      <c r="P649" s="849"/>
      <c r="Q649" s="849"/>
      <c r="R649" s="837"/>
      <c r="S649" s="850"/>
    </row>
    <row r="650" spans="1:19" ht="14.4" customHeight="1" x14ac:dyDescent="0.3">
      <c r="A650" s="831" t="s">
        <v>3622</v>
      </c>
      <c r="B650" s="832" t="s">
        <v>3623</v>
      </c>
      <c r="C650" s="832" t="s">
        <v>605</v>
      </c>
      <c r="D650" s="832" t="s">
        <v>1287</v>
      </c>
      <c r="E650" s="832" t="s">
        <v>3605</v>
      </c>
      <c r="F650" s="832" t="s">
        <v>3774</v>
      </c>
      <c r="G650" s="832" t="s">
        <v>3775</v>
      </c>
      <c r="H650" s="849"/>
      <c r="I650" s="849"/>
      <c r="J650" s="832"/>
      <c r="K650" s="832"/>
      <c r="L650" s="849">
        <v>2</v>
      </c>
      <c r="M650" s="849">
        <v>310</v>
      </c>
      <c r="N650" s="832">
        <v>1</v>
      </c>
      <c r="O650" s="832">
        <v>155</v>
      </c>
      <c r="P650" s="849"/>
      <c r="Q650" s="849"/>
      <c r="R650" s="837"/>
      <c r="S650" s="850"/>
    </row>
    <row r="651" spans="1:19" ht="14.4" customHeight="1" x14ac:dyDescent="0.3">
      <c r="A651" s="831" t="s">
        <v>3622</v>
      </c>
      <c r="B651" s="832" t="s">
        <v>3623</v>
      </c>
      <c r="C651" s="832" t="s">
        <v>605</v>
      </c>
      <c r="D651" s="832" t="s">
        <v>1287</v>
      </c>
      <c r="E651" s="832" t="s">
        <v>3605</v>
      </c>
      <c r="F651" s="832" t="s">
        <v>3776</v>
      </c>
      <c r="G651" s="832" t="s">
        <v>3777</v>
      </c>
      <c r="H651" s="849">
        <v>2</v>
      </c>
      <c r="I651" s="849">
        <v>64</v>
      </c>
      <c r="J651" s="832">
        <v>0.18181818181818182</v>
      </c>
      <c r="K651" s="832">
        <v>32</v>
      </c>
      <c r="L651" s="849">
        <v>11</v>
      </c>
      <c r="M651" s="849">
        <v>352</v>
      </c>
      <c r="N651" s="832">
        <v>1</v>
      </c>
      <c r="O651" s="832">
        <v>32</v>
      </c>
      <c r="P651" s="849">
        <v>38</v>
      </c>
      <c r="Q651" s="849">
        <v>1254</v>
      </c>
      <c r="R651" s="837">
        <v>3.5625</v>
      </c>
      <c r="S651" s="850">
        <v>33</v>
      </c>
    </row>
    <row r="652" spans="1:19" ht="14.4" customHeight="1" x14ac:dyDescent="0.3">
      <c r="A652" s="831" t="s">
        <v>3622</v>
      </c>
      <c r="B652" s="832" t="s">
        <v>3623</v>
      </c>
      <c r="C652" s="832" t="s">
        <v>605</v>
      </c>
      <c r="D652" s="832" t="s">
        <v>1287</v>
      </c>
      <c r="E652" s="832" t="s">
        <v>3605</v>
      </c>
      <c r="F652" s="832" t="s">
        <v>3782</v>
      </c>
      <c r="G652" s="832" t="s">
        <v>3783</v>
      </c>
      <c r="H652" s="849">
        <v>1</v>
      </c>
      <c r="I652" s="849">
        <v>958</v>
      </c>
      <c r="J652" s="832">
        <v>0.99895724713242962</v>
      </c>
      <c r="K652" s="832">
        <v>958</v>
      </c>
      <c r="L652" s="849">
        <v>1</v>
      </c>
      <c r="M652" s="849">
        <v>959</v>
      </c>
      <c r="N652" s="832">
        <v>1</v>
      </c>
      <c r="O652" s="832">
        <v>959</v>
      </c>
      <c r="P652" s="849">
        <v>3</v>
      </c>
      <c r="Q652" s="849">
        <v>2892</v>
      </c>
      <c r="R652" s="837">
        <v>3.0156412930135557</v>
      </c>
      <c r="S652" s="850">
        <v>964</v>
      </c>
    </row>
    <row r="653" spans="1:19" ht="14.4" customHeight="1" x14ac:dyDescent="0.3">
      <c r="A653" s="831" t="s">
        <v>3622</v>
      </c>
      <c r="B653" s="832" t="s">
        <v>3623</v>
      </c>
      <c r="C653" s="832" t="s">
        <v>605</v>
      </c>
      <c r="D653" s="832" t="s">
        <v>1287</v>
      </c>
      <c r="E653" s="832" t="s">
        <v>3605</v>
      </c>
      <c r="F653" s="832" t="s">
        <v>3614</v>
      </c>
      <c r="G653" s="832" t="s">
        <v>3615</v>
      </c>
      <c r="H653" s="849"/>
      <c r="I653" s="849"/>
      <c r="J653" s="832"/>
      <c r="K653" s="832"/>
      <c r="L653" s="849"/>
      <c r="M653" s="849"/>
      <c r="N653" s="832"/>
      <c r="O653" s="832"/>
      <c r="P653" s="849">
        <v>2</v>
      </c>
      <c r="Q653" s="849">
        <v>1190</v>
      </c>
      <c r="R653" s="837"/>
      <c r="S653" s="850">
        <v>595</v>
      </c>
    </row>
    <row r="654" spans="1:19" ht="14.4" customHeight="1" x14ac:dyDescent="0.3">
      <c r="A654" s="831" t="s">
        <v>3622</v>
      </c>
      <c r="B654" s="832" t="s">
        <v>3623</v>
      </c>
      <c r="C654" s="832" t="s">
        <v>605</v>
      </c>
      <c r="D654" s="832" t="s">
        <v>1287</v>
      </c>
      <c r="E654" s="832" t="s">
        <v>3605</v>
      </c>
      <c r="F654" s="832" t="s">
        <v>3616</v>
      </c>
      <c r="G654" s="832" t="s">
        <v>3617</v>
      </c>
      <c r="H654" s="849"/>
      <c r="I654" s="849"/>
      <c r="J654" s="832"/>
      <c r="K654" s="832"/>
      <c r="L654" s="849"/>
      <c r="M654" s="849"/>
      <c r="N654" s="832"/>
      <c r="O654" s="832"/>
      <c r="P654" s="849">
        <v>1</v>
      </c>
      <c r="Q654" s="849">
        <v>770</v>
      </c>
      <c r="R654" s="837"/>
      <c r="S654" s="850">
        <v>770</v>
      </c>
    </row>
    <row r="655" spans="1:19" ht="14.4" customHeight="1" x14ac:dyDescent="0.3">
      <c r="A655" s="831" t="s">
        <v>3622</v>
      </c>
      <c r="B655" s="832" t="s">
        <v>3623</v>
      </c>
      <c r="C655" s="832" t="s">
        <v>605</v>
      </c>
      <c r="D655" s="832" t="s">
        <v>1287</v>
      </c>
      <c r="E655" s="832" t="s">
        <v>3605</v>
      </c>
      <c r="F655" s="832" t="s">
        <v>3790</v>
      </c>
      <c r="G655" s="832" t="s">
        <v>3791</v>
      </c>
      <c r="H655" s="849">
        <v>10</v>
      </c>
      <c r="I655" s="849">
        <v>1160</v>
      </c>
      <c r="J655" s="832">
        <v>0.19230769230769232</v>
      </c>
      <c r="K655" s="832">
        <v>116</v>
      </c>
      <c r="L655" s="849">
        <v>52</v>
      </c>
      <c r="M655" s="849">
        <v>6032</v>
      </c>
      <c r="N655" s="832">
        <v>1</v>
      </c>
      <c r="O655" s="832">
        <v>116</v>
      </c>
      <c r="P655" s="849">
        <v>1</v>
      </c>
      <c r="Q655" s="849">
        <v>116</v>
      </c>
      <c r="R655" s="837">
        <v>1.9230769230769232E-2</v>
      </c>
      <c r="S655" s="850">
        <v>116</v>
      </c>
    </row>
    <row r="656" spans="1:19" ht="14.4" customHeight="1" x14ac:dyDescent="0.3">
      <c r="A656" s="831" t="s">
        <v>3622</v>
      </c>
      <c r="B656" s="832" t="s">
        <v>3623</v>
      </c>
      <c r="C656" s="832" t="s">
        <v>605</v>
      </c>
      <c r="D656" s="832" t="s">
        <v>1287</v>
      </c>
      <c r="E656" s="832" t="s">
        <v>3605</v>
      </c>
      <c r="F656" s="832" t="s">
        <v>3796</v>
      </c>
      <c r="G656" s="832" t="s">
        <v>3797</v>
      </c>
      <c r="H656" s="849">
        <v>2</v>
      </c>
      <c r="I656" s="849">
        <v>320</v>
      </c>
      <c r="J656" s="832">
        <v>1.9875776397515528</v>
      </c>
      <c r="K656" s="832">
        <v>160</v>
      </c>
      <c r="L656" s="849">
        <v>1</v>
      </c>
      <c r="M656" s="849">
        <v>161</v>
      </c>
      <c r="N656" s="832">
        <v>1</v>
      </c>
      <c r="O656" s="832">
        <v>161</v>
      </c>
      <c r="P656" s="849"/>
      <c r="Q656" s="849"/>
      <c r="R656" s="837"/>
      <c r="S656" s="850"/>
    </row>
    <row r="657" spans="1:19" ht="14.4" customHeight="1" x14ac:dyDescent="0.3">
      <c r="A657" s="831" t="s">
        <v>3622</v>
      </c>
      <c r="B657" s="832" t="s">
        <v>3623</v>
      </c>
      <c r="C657" s="832" t="s">
        <v>605</v>
      </c>
      <c r="D657" s="832" t="s">
        <v>1287</v>
      </c>
      <c r="E657" s="832" t="s">
        <v>3605</v>
      </c>
      <c r="F657" s="832" t="s">
        <v>3798</v>
      </c>
      <c r="G657" s="832" t="s">
        <v>3799</v>
      </c>
      <c r="H657" s="849">
        <v>2</v>
      </c>
      <c r="I657" s="849">
        <v>790</v>
      </c>
      <c r="J657" s="832">
        <v>1</v>
      </c>
      <c r="K657" s="832">
        <v>395</v>
      </c>
      <c r="L657" s="849">
        <v>2</v>
      </c>
      <c r="M657" s="849">
        <v>790</v>
      </c>
      <c r="N657" s="832">
        <v>1</v>
      </c>
      <c r="O657" s="832">
        <v>395</v>
      </c>
      <c r="P657" s="849">
        <v>4</v>
      </c>
      <c r="Q657" s="849">
        <v>1592</v>
      </c>
      <c r="R657" s="837">
        <v>2.0151898734177216</v>
      </c>
      <c r="S657" s="850">
        <v>398</v>
      </c>
    </row>
    <row r="658" spans="1:19" ht="14.4" customHeight="1" x14ac:dyDescent="0.3">
      <c r="A658" s="831" t="s">
        <v>3622</v>
      </c>
      <c r="B658" s="832" t="s">
        <v>3623</v>
      </c>
      <c r="C658" s="832" t="s">
        <v>605</v>
      </c>
      <c r="D658" s="832" t="s">
        <v>1287</v>
      </c>
      <c r="E658" s="832" t="s">
        <v>3605</v>
      </c>
      <c r="F658" s="832" t="s">
        <v>3808</v>
      </c>
      <c r="G658" s="832" t="s">
        <v>3809</v>
      </c>
      <c r="H658" s="849">
        <v>6</v>
      </c>
      <c r="I658" s="849">
        <v>2238</v>
      </c>
      <c r="J658" s="832">
        <v>1.4959893048128343</v>
      </c>
      <c r="K658" s="832">
        <v>373</v>
      </c>
      <c r="L658" s="849">
        <v>4</v>
      </c>
      <c r="M658" s="849">
        <v>1496</v>
      </c>
      <c r="N658" s="832">
        <v>1</v>
      </c>
      <c r="O658" s="832">
        <v>374</v>
      </c>
      <c r="P658" s="849">
        <v>24</v>
      </c>
      <c r="Q658" s="849">
        <v>9024</v>
      </c>
      <c r="R658" s="837">
        <v>6.0320855614973263</v>
      </c>
      <c r="S658" s="850">
        <v>376</v>
      </c>
    </row>
    <row r="659" spans="1:19" ht="14.4" customHeight="1" x14ac:dyDescent="0.3">
      <c r="A659" s="831" t="s">
        <v>3622</v>
      </c>
      <c r="B659" s="832" t="s">
        <v>3623</v>
      </c>
      <c r="C659" s="832" t="s">
        <v>605</v>
      </c>
      <c r="D659" s="832" t="s">
        <v>1287</v>
      </c>
      <c r="E659" s="832" t="s">
        <v>3605</v>
      </c>
      <c r="F659" s="832" t="s">
        <v>3618</v>
      </c>
      <c r="G659" s="832" t="s">
        <v>3619</v>
      </c>
      <c r="H659" s="849">
        <v>1</v>
      </c>
      <c r="I659" s="849">
        <v>1337</v>
      </c>
      <c r="J659" s="832"/>
      <c r="K659" s="832">
        <v>1337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3622</v>
      </c>
      <c r="B660" s="832" t="s">
        <v>3623</v>
      </c>
      <c r="C660" s="832" t="s">
        <v>605</v>
      </c>
      <c r="D660" s="832" t="s">
        <v>1288</v>
      </c>
      <c r="E660" s="832" t="s">
        <v>3624</v>
      </c>
      <c r="F660" s="832" t="s">
        <v>3629</v>
      </c>
      <c r="G660" s="832" t="s">
        <v>3628</v>
      </c>
      <c r="H660" s="849">
        <v>11</v>
      </c>
      <c r="I660" s="849">
        <v>70097.94</v>
      </c>
      <c r="J660" s="832">
        <v>0.86947710764467734</v>
      </c>
      <c r="K660" s="832">
        <v>6372.54</v>
      </c>
      <c r="L660" s="849">
        <v>17</v>
      </c>
      <c r="M660" s="849">
        <v>80620.800000000003</v>
      </c>
      <c r="N660" s="832">
        <v>1</v>
      </c>
      <c r="O660" s="832">
        <v>4742.4000000000005</v>
      </c>
      <c r="P660" s="849"/>
      <c r="Q660" s="849"/>
      <c r="R660" s="837"/>
      <c r="S660" s="850"/>
    </row>
    <row r="661" spans="1:19" ht="14.4" customHeight="1" x14ac:dyDescent="0.3">
      <c r="A661" s="831" t="s">
        <v>3622</v>
      </c>
      <c r="B661" s="832" t="s">
        <v>3623</v>
      </c>
      <c r="C661" s="832" t="s">
        <v>605</v>
      </c>
      <c r="D661" s="832" t="s">
        <v>1288</v>
      </c>
      <c r="E661" s="832" t="s">
        <v>3624</v>
      </c>
      <c r="F661" s="832" t="s">
        <v>3648</v>
      </c>
      <c r="G661" s="832" t="s">
        <v>3649</v>
      </c>
      <c r="H661" s="849">
        <v>1</v>
      </c>
      <c r="I661" s="849">
        <v>3799.88</v>
      </c>
      <c r="J661" s="832">
        <v>6.25E-2</v>
      </c>
      <c r="K661" s="832">
        <v>3799.88</v>
      </c>
      <c r="L661" s="849">
        <v>16</v>
      </c>
      <c r="M661" s="849">
        <v>60798.080000000002</v>
      </c>
      <c r="N661" s="832">
        <v>1</v>
      </c>
      <c r="O661" s="832">
        <v>3799.88</v>
      </c>
      <c r="P661" s="849">
        <v>11</v>
      </c>
      <c r="Q661" s="849">
        <v>35606.730000000003</v>
      </c>
      <c r="R661" s="837">
        <v>0.5856555009631883</v>
      </c>
      <c r="S661" s="850">
        <v>3236.9754545454548</v>
      </c>
    </row>
    <row r="662" spans="1:19" ht="14.4" customHeight="1" x14ac:dyDescent="0.3">
      <c r="A662" s="831" t="s">
        <v>3622</v>
      </c>
      <c r="B662" s="832" t="s">
        <v>3623</v>
      </c>
      <c r="C662" s="832" t="s">
        <v>605</v>
      </c>
      <c r="D662" s="832" t="s">
        <v>1288</v>
      </c>
      <c r="E662" s="832" t="s">
        <v>3624</v>
      </c>
      <c r="F662" s="832" t="s">
        <v>3656</v>
      </c>
      <c r="G662" s="832" t="s">
        <v>1246</v>
      </c>
      <c r="H662" s="849">
        <v>3</v>
      </c>
      <c r="I662" s="849">
        <v>15244.14</v>
      </c>
      <c r="J662" s="832">
        <v>3.2144357287449394</v>
      </c>
      <c r="K662" s="832">
        <v>5081.38</v>
      </c>
      <c r="L662" s="849">
        <v>1</v>
      </c>
      <c r="M662" s="849">
        <v>4742.3999999999996</v>
      </c>
      <c r="N662" s="832">
        <v>1</v>
      </c>
      <c r="O662" s="832">
        <v>4742.3999999999996</v>
      </c>
      <c r="P662" s="849"/>
      <c r="Q662" s="849"/>
      <c r="R662" s="837"/>
      <c r="S662" s="850"/>
    </row>
    <row r="663" spans="1:19" ht="14.4" customHeight="1" x14ac:dyDescent="0.3">
      <c r="A663" s="831" t="s">
        <v>3622</v>
      </c>
      <c r="B663" s="832" t="s">
        <v>3623</v>
      </c>
      <c r="C663" s="832" t="s">
        <v>605</v>
      </c>
      <c r="D663" s="832" t="s">
        <v>1288</v>
      </c>
      <c r="E663" s="832" t="s">
        <v>3624</v>
      </c>
      <c r="F663" s="832" t="s">
        <v>3657</v>
      </c>
      <c r="G663" s="832" t="s">
        <v>3628</v>
      </c>
      <c r="H663" s="849"/>
      <c r="I663" s="849"/>
      <c r="J663" s="832"/>
      <c r="K663" s="832"/>
      <c r="L663" s="849"/>
      <c r="M663" s="849"/>
      <c r="N663" s="832"/>
      <c r="O663" s="832"/>
      <c r="P663" s="849">
        <v>16</v>
      </c>
      <c r="Q663" s="849">
        <v>65398.010000000009</v>
      </c>
      <c r="R663" s="837"/>
      <c r="S663" s="850">
        <v>4087.3756250000006</v>
      </c>
    </row>
    <row r="664" spans="1:19" ht="14.4" customHeight="1" x14ac:dyDescent="0.3">
      <c r="A664" s="831" t="s">
        <v>3622</v>
      </c>
      <c r="B664" s="832" t="s">
        <v>3623</v>
      </c>
      <c r="C664" s="832" t="s">
        <v>605</v>
      </c>
      <c r="D664" s="832" t="s">
        <v>1288</v>
      </c>
      <c r="E664" s="832" t="s">
        <v>3605</v>
      </c>
      <c r="F664" s="832" t="s">
        <v>3722</v>
      </c>
      <c r="G664" s="832" t="s">
        <v>3723</v>
      </c>
      <c r="H664" s="849">
        <v>15</v>
      </c>
      <c r="I664" s="849">
        <v>1170</v>
      </c>
      <c r="J664" s="832">
        <v>0.41666666666666669</v>
      </c>
      <c r="K664" s="832">
        <v>78</v>
      </c>
      <c r="L664" s="849">
        <v>36</v>
      </c>
      <c r="M664" s="849">
        <v>2808</v>
      </c>
      <c r="N664" s="832">
        <v>1</v>
      </c>
      <c r="O664" s="832">
        <v>78</v>
      </c>
      <c r="P664" s="849">
        <v>1</v>
      </c>
      <c r="Q664" s="849">
        <v>79</v>
      </c>
      <c r="R664" s="837">
        <v>2.8133903133903133E-2</v>
      </c>
      <c r="S664" s="850">
        <v>79</v>
      </c>
    </row>
    <row r="665" spans="1:19" ht="14.4" customHeight="1" x14ac:dyDescent="0.3">
      <c r="A665" s="831" t="s">
        <v>3622</v>
      </c>
      <c r="B665" s="832" t="s">
        <v>3623</v>
      </c>
      <c r="C665" s="832" t="s">
        <v>605</v>
      </c>
      <c r="D665" s="832" t="s">
        <v>1288</v>
      </c>
      <c r="E665" s="832" t="s">
        <v>3605</v>
      </c>
      <c r="F665" s="832" t="s">
        <v>3730</v>
      </c>
      <c r="G665" s="832" t="s">
        <v>3731</v>
      </c>
      <c r="H665" s="849">
        <v>71</v>
      </c>
      <c r="I665" s="849">
        <v>2627</v>
      </c>
      <c r="J665" s="832">
        <v>1.0757575757575757</v>
      </c>
      <c r="K665" s="832">
        <v>37</v>
      </c>
      <c r="L665" s="849">
        <v>66</v>
      </c>
      <c r="M665" s="849">
        <v>2442</v>
      </c>
      <c r="N665" s="832">
        <v>1</v>
      </c>
      <c r="O665" s="832">
        <v>37</v>
      </c>
      <c r="P665" s="849">
        <v>66</v>
      </c>
      <c r="Q665" s="849">
        <v>2508</v>
      </c>
      <c r="R665" s="837">
        <v>1.027027027027027</v>
      </c>
      <c r="S665" s="850">
        <v>38</v>
      </c>
    </row>
    <row r="666" spans="1:19" ht="14.4" customHeight="1" x14ac:dyDescent="0.3">
      <c r="A666" s="831" t="s">
        <v>3622</v>
      </c>
      <c r="B666" s="832" t="s">
        <v>3623</v>
      </c>
      <c r="C666" s="832" t="s">
        <v>605</v>
      </c>
      <c r="D666" s="832" t="s">
        <v>1288</v>
      </c>
      <c r="E666" s="832" t="s">
        <v>3605</v>
      </c>
      <c r="F666" s="832" t="s">
        <v>3734</v>
      </c>
      <c r="G666" s="832" t="s">
        <v>3735</v>
      </c>
      <c r="H666" s="849">
        <v>1</v>
      </c>
      <c r="I666" s="849">
        <v>5</v>
      </c>
      <c r="J666" s="832"/>
      <c r="K666" s="832">
        <v>5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3622</v>
      </c>
      <c r="B667" s="832" t="s">
        <v>3623</v>
      </c>
      <c r="C667" s="832" t="s">
        <v>605</v>
      </c>
      <c r="D667" s="832" t="s">
        <v>1288</v>
      </c>
      <c r="E667" s="832" t="s">
        <v>3605</v>
      </c>
      <c r="F667" s="832" t="s">
        <v>3736</v>
      </c>
      <c r="G667" s="832" t="s">
        <v>3737</v>
      </c>
      <c r="H667" s="849">
        <v>1</v>
      </c>
      <c r="I667" s="849">
        <v>5</v>
      </c>
      <c r="J667" s="832"/>
      <c r="K667" s="832">
        <v>5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3622</v>
      </c>
      <c r="B668" s="832" t="s">
        <v>3623</v>
      </c>
      <c r="C668" s="832" t="s">
        <v>605</v>
      </c>
      <c r="D668" s="832" t="s">
        <v>1288</v>
      </c>
      <c r="E668" s="832" t="s">
        <v>3605</v>
      </c>
      <c r="F668" s="832" t="s">
        <v>3606</v>
      </c>
      <c r="G668" s="832" t="s">
        <v>3607</v>
      </c>
      <c r="H668" s="849">
        <v>294</v>
      </c>
      <c r="I668" s="849">
        <v>73794</v>
      </c>
      <c r="J668" s="832">
        <v>0.9038065843621399</v>
      </c>
      <c r="K668" s="832">
        <v>251</v>
      </c>
      <c r="L668" s="849">
        <v>324</v>
      </c>
      <c r="M668" s="849">
        <v>81648</v>
      </c>
      <c r="N668" s="832">
        <v>1</v>
      </c>
      <c r="O668" s="832">
        <v>252</v>
      </c>
      <c r="P668" s="849">
        <v>342</v>
      </c>
      <c r="Q668" s="849">
        <v>86868</v>
      </c>
      <c r="R668" s="837">
        <v>1.0639329805996474</v>
      </c>
      <c r="S668" s="850">
        <v>254</v>
      </c>
    </row>
    <row r="669" spans="1:19" ht="14.4" customHeight="1" x14ac:dyDescent="0.3">
      <c r="A669" s="831" t="s">
        <v>3622</v>
      </c>
      <c r="B669" s="832" t="s">
        <v>3623</v>
      </c>
      <c r="C669" s="832" t="s">
        <v>605</v>
      </c>
      <c r="D669" s="832" t="s">
        <v>1288</v>
      </c>
      <c r="E669" s="832" t="s">
        <v>3605</v>
      </c>
      <c r="F669" s="832" t="s">
        <v>3738</v>
      </c>
      <c r="G669" s="832" t="s">
        <v>3739</v>
      </c>
      <c r="H669" s="849">
        <v>44</v>
      </c>
      <c r="I669" s="849">
        <v>5544</v>
      </c>
      <c r="J669" s="832">
        <v>0.57438872772482386</v>
      </c>
      <c r="K669" s="832">
        <v>126</v>
      </c>
      <c r="L669" s="849">
        <v>76</v>
      </c>
      <c r="M669" s="849">
        <v>9652</v>
      </c>
      <c r="N669" s="832">
        <v>1</v>
      </c>
      <c r="O669" s="832">
        <v>127</v>
      </c>
      <c r="P669" s="849">
        <v>76</v>
      </c>
      <c r="Q669" s="849">
        <v>9576</v>
      </c>
      <c r="R669" s="837">
        <v>0.99212598425196852</v>
      </c>
      <c r="S669" s="850">
        <v>126</v>
      </c>
    </row>
    <row r="670" spans="1:19" ht="14.4" customHeight="1" x14ac:dyDescent="0.3">
      <c r="A670" s="831" t="s">
        <v>3622</v>
      </c>
      <c r="B670" s="832" t="s">
        <v>3623</v>
      </c>
      <c r="C670" s="832" t="s">
        <v>605</v>
      </c>
      <c r="D670" s="832" t="s">
        <v>1288</v>
      </c>
      <c r="E670" s="832" t="s">
        <v>3605</v>
      </c>
      <c r="F670" s="832" t="s">
        <v>3740</v>
      </c>
      <c r="G670" s="832" t="s">
        <v>3741</v>
      </c>
      <c r="H670" s="849"/>
      <c r="I670" s="849"/>
      <c r="J670" s="832"/>
      <c r="K670" s="832"/>
      <c r="L670" s="849">
        <v>1</v>
      </c>
      <c r="M670" s="849">
        <v>312</v>
      </c>
      <c r="N670" s="832">
        <v>1</v>
      </c>
      <c r="O670" s="832">
        <v>312</v>
      </c>
      <c r="P670" s="849"/>
      <c r="Q670" s="849"/>
      <c r="R670" s="837"/>
      <c r="S670" s="850"/>
    </row>
    <row r="671" spans="1:19" ht="14.4" customHeight="1" x14ac:dyDescent="0.3">
      <c r="A671" s="831" t="s">
        <v>3622</v>
      </c>
      <c r="B671" s="832" t="s">
        <v>3623</v>
      </c>
      <c r="C671" s="832" t="s">
        <v>605</v>
      </c>
      <c r="D671" s="832" t="s">
        <v>1288</v>
      </c>
      <c r="E671" s="832" t="s">
        <v>3605</v>
      </c>
      <c r="F671" s="832" t="s">
        <v>3746</v>
      </c>
      <c r="G671" s="832" t="s">
        <v>3747</v>
      </c>
      <c r="H671" s="849">
        <v>11</v>
      </c>
      <c r="I671" s="849">
        <v>3663</v>
      </c>
      <c r="J671" s="832">
        <v>0.68544161676646709</v>
      </c>
      <c r="K671" s="832">
        <v>333</v>
      </c>
      <c r="L671" s="849">
        <v>16</v>
      </c>
      <c r="M671" s="849">
        <v>5344</v>
      </c>
      <c r="N671" s="832">
        <v>1</v>
      </c>
      <c r="O671" s="832">
        <v>334</v>
      </c>
      <c r="P671" s="849">
        <v>15</v>
      </c>
      <c r="Q671" s="849">
        <v>5025</v>
      </c>
      <c r="R671" s="837">
        <v>0.94030688622754488</v>
      </c>
      <c r="S671" s="850">
        <v>335</v>
      </c>
    </row>
    <row r="672" spans="1:19" ht="14.4" customHeight="1" x14ac:dyDescent="0.3">
      <c r="A672" s="831" t="s">
        <v>3622</v>
      </c>
      <c r="B672" s="832" t="s">
        <v>3623</v>
      </c>
      <c r="C672" s="832" t="s">
        <v>605</v>
      </c>
      <c r="D672" s="832" t="s">
        <v>1288</v>
      </c>
      <c r="E672" s="832" t="s">
        <v>3605</v>
      </c>
      <c r="F672" s="832" t="s">
        <v>3750</v>
      </c>
      <c r="G672" s="832" t="s">
        <v>3751</v>
      </c>
      <c r="H672" s="849">
        <v>1</v>
      </c>
      <c r="I672" s="849">
        <v>351</v>
      </c>
      <c r="J672" s="832"/>
      <c r="K672" s="832">
        <v>351</v>
      </c>
      <c r="L672" s="849"/>
      <c r="M672" s="849"/>
      <c r="N672" s="832"/>
      <c r="O672" s="832"/>
      <c r="P672" s="849">
        <v>2</v>
      </c>
      <c r="Q672" s="849">
        <v>714</v>
      </c>
      <c r="R672" s="837"/>
      <c r="S672" s="850">
        <v>357</v>
      </c>
    </row>
    <row r="673" spans="1:19" ht="14.4" customHeight="1" x14ac:dyDescent="0.3">
      <c r="A673" s="831" t="s">
        <v>3622</v>
      </c>
      <c r="B673" s="832" t="s">
        <v>3623</v>
      </c>
      <c r="C673" s="832" t="s">
        <v>605</v>
      </c>
      <c r="D673" s="832" t="s">
        <v>1288</v>
      </c>
      <c r="E673" s="832" t="s">
        <v>3605</v>
      </c>
      <c r="F673" s="832" t="s">
        <v>3610</v>
      </c>
      <c r="G673" s="832" t="s">
        <v>3611</v>
      </c>
      <c r="H673" s="849">
        <v>344</v>
      </c>
      <c r="I673" s="849">
        <v>11466.66</v>
      </c>
      <c r="J673" s="832">
        <v>0.84729035647545725</v>
      </c>
      <c r="K673" s="832">
        <v>33.333313953488371</v>
      </c>
      <c r="L673" s="849">
        <v>406</v>
      </c>
      <c r="M673" s="849">
        <v>13533.33</v>
      </c>
      <c r="N673" s="832">
        <v>1</v>
      </c>
      <c r="O673" s="832">
        <v>33.333325123152711</v>
      </c>
      <c r="P673" s="849">
        <v>422</v>
      </c>
      <c r="Q673" s="849">
        <v>14066.67</v>
      </c>
      <c r="R673" s="837">
        <v>1.0394093693126525</v>
      </c>
      <c r="S673" s="850">
        <v>33.33334123222749</v>
      </c>
    </row>
    <row r="674" spans="1:19" ht="14.4" customHeight="1" x14ac:dyDescent="0.3">
      <c r="A674" s="831" t="s">
        <v>3622</v>
      </c>
      <c r="B674" s="832" t="s">
        <v>3623</v>
      </c>
      <c r="C674" s="832" t="s">
        <v>605</v>
      </c>
      <c r="D674" s="832" t="s">
        <v>1288</v>
      </c>
      <c r="E674" s="832" t="s">
        <v>3605</v>
      </c>
      <c r="F674" s="832" t="s">
        <v>3766</v>
      </c>
      <c r="G674" s="832" t="s">
        <v>3767</v>
      </c>
      <c r="H674" s="849">
        <v>163</v>
      </c>
      <c r="I674" s="849">
        <v>50204</v>
      </c>
      <c r="J674" s="832">
        <v>0.8232323232323232</v>
      </c>
      <c r="K674" s="832">
        <v>308</v>
      </c>
      <c r="L674" s="849">
        <v>198</v>
      </c>
      <c r="M674" s="849">
        <v>60984</v>
      </c>
      <c r="N674" s="832">
        <v>1</v>
      </c>
      <c r="O674" s="832">
        <v>308</v>
      </c>
      <c r="P674" s="849">
        <v>202</v>
      </c>
      <c r="Q674" s="849">
        <v>62822</v>
      </c>
      <c r="R674" s="837">
        <v>1.0301390528663257</v>
      </c>
      <c r="S674" s="850">
        <v>311</v>
      </c>
    </row>
    <row r="675" spans="1:19" ht="14.4" customHeight="1" x14ac:dyDescent="0.3">
      <c r="A675" s="831" t="s">
        <v>3622</v>
      </c>
      <c r="B675" s="832" t="s">
        <v>3623</v>
      </c>
      <c r="C675" s="832" t="s">
        <v>605</v>
      </c>
      <c r="D675" s="832" t="s">
        <v>1288</v>
      </c>
      <c r="E675" s="832" t="s">
        <v>3605</v>
      </c>
      <c r="F675" s="832" t="s">
        <v>3770</v>
      </c>
      <c r="G675" s="832" t="s">
        <v>3771</v>
      </c>
      <c r="H675" s="849">
        <v>6</v>
      </c>
      <c r="I675" s="849">
        <v>222</v>
      </c>
      <c r="J675" s="832"/>
      <c r="K675" s="832">
        <v>37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3622</v>
      </c>
      <c r="B676" s="832" t="s">
        <v>3623</v>
      </c>
      <c r="C676" s="832" t="s">
        <v>605</v>
      </c>
      <c r="D676" s="832" t="s">
        <v>1288</v>
      </c>
      <c r="E676" s="832" t="s">
        <v>3605</v>
      </c>
      <c r="F676" s="832" t="s">
        <v>3774</v>
      </c>
      <c r="G676" s="832" t="s">
        <v>3775</v>
      </c>
      <c r="H676" s="849">
        <v>111</v>
      </c>
      <c r="I676" s="849">
        <v>17094</v>
      </c>
      <c r="J676" s="832">
        <v>0.88227096774193547</v>
      </c>
      <c r="K676" s="832">
        <v>154</v>
      </c>
      <c r="L676" s="849">
        <v>125</v>
      </c>
      <c r="M676" s="849">
        <v>19375</v>
      </c>
      <c r="N676" s="832">
        <v>1</v>
      </c>
      <c r="O676" s="832">
        <v>155</v>
      </c>
      <c r="P676" s="849">
        <v>125</v>
      </c>
      <c r="Q676" s="849">
        <v>19500</v>
      </c>
      <c r="R676" s="837">
        <v>1.0064516129032257</v>
      </c>
      <c r="S676" s="850">
        <v>156</v>
      </c>
    </row>
    <row r="677" spans="1:19" ht="14.4" customHeight="1" x14ac:dyDescent="0.3">
      <c r="A677" s="831" t="s">
        <v>3622</v>
      </c>
      <c r="B677" s="832" t="s">
        <v>3623</v>
      </c>
      <c r="C677" s="832" t="s">
        <v>605</v>
      </c>
      <c r="D677" s="832" t="s">
        <v>1288</v>
      </c>
      <c r="E677" s="832" t="s">
        <v>3605</v>
      </c>
      <c r="F677" s="832" t="s">
        <v>3776</v>
      </c>
      <c r="G677" s="832" t="s">
        <v>3777</v>
      </c>
      <c r="H677" s="849"/>
      <c r="I677" s="849"/>
      <c r="J677" s="832"/>
      <c r="K677" s="832"/>
      <c r="L677" s="849"/>
      <c r="M677" s="849"/>
      <c r="N677" s="832"/>
      <c r="O677" s="832"/>
      <c r="P677" s="849">
        <v>26</v>
      </c>
      <c r="Q677" s="849">
        <v>858</v>
      </c>
      <c r="R677" s="837"/>
      <c r="S677" s="850">
        <v>33</v>
      </c>
    </row>
    <row r="678" spans="1:19" ht="14.4" customHeight="1" x14ac:dyDescent="0.3">
      <c r="A678" s="831" t="s">
        <v>3622</v>
      </c>
      <c r="B678" s="832" t="s">
        <v>3623</v>
      </c>
      <c r="C678" s="832" t="s">
        <v>605</v>
      </c>
      <c r="D678" s="832" t="s">
        <v>1288</v>
      </c>
      <c r="E678" s="832" t="s">
        <v>3605</v>
      </c>
      <c r="F678" s="832" t="s">
        <v>3782</v>
      </c>
      <c r="G678" s="832" t="s">
        <v>3783</v>
      </c>
      <c r="H678" s="849">
        <v>2</v>
      </c>
      <c r="I678" s="849">
        <v>1916</v>
      </c>
      <c r="J678" s="832"/>
      <c r="K678" s="832">
        <v>958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3622</v>
      </c>
      <c r="B679" s="832" t="s">
        <v>3623</v>
      </c>
      <c r="C679" s="832" t="s">
        <v>605</v>
      </c>
      <c r="D679" s="832" t="s">
        <v>1288</v>
      </c>
      <c r="E679" s="832" t="s">
        <v>3605</v>
      </c>
      <c r="F679" s="832" t="s">
        <v>3790</v>
      </c>
      <c r="G679" s="832" t="s">
        <v>3791</v>
      </c>
      <c r="H679" s="849">
        <v>1</v>
      </c>
      <c r="I679" s="849">
        <v>116</v>
      </c>
      <c r="J679" s="832"/>
      <c r="K679" s="832">
        <v>116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3622</v>
      </c>
      <c r="B680" s="832" t="s">
        <v>3623</v>
      </c>
      <c r="C680" s="832" t="s">
        <v>605</v>
      </c>
      <c r="D680" s="832" t="s">
        <v>1288</v>
      </c>
      <c r="E680" s="832" t="s">
        <v>3605</v>
      </c>
      <c r="F680" s="832" t="s">
        <v>3796</v>
      </c>
      <c r="G680" s="832" t="s">
        <v>3797</v>
      </c>
      <c r="H680" s="849">
        <v>30</v>
      </c>
      <c r="I680" s="849">
        <v>4800</v>
      </c>
      <c r="J680" s="832">
        <v>0.78457012095456036</v>
      </c>
      <c r="K680" s="832">
        <v>160</v>
      </c>
      <c r="L680" s="849">
        <v>38</v>
      </c>
      <c r="M680" s="849">
        <v>6118</v>
      </c>
      <c r="N680" s="832">
        <v>1</v>
      </c>
      <c r="O680" s="832">
        <v>161</v>
      </c>
      <c r="P680" s="849">
        <v>31</v>
      </c>
      <c r="Q680" s="849">
        <v>5022</v>
      </c>
      <c r="R680" s="837">
        <v>0.82085648904870878</v>
      </c>
      <c r="S680" s="850">
        <v>162</v>
      </c>
    </row>
    <row r="681" spans="1:19" ht="14.4" customHeight="1" x14ac:dyDescent="0.3">
      <c r="A681" s="831" t="s">
        <v>3622</v>
      </c>
      <c r="B681" s="832" t="s">
        <v>3623</v>
      </c>
      <c r="C681" s="832" t="s">
        <v>605</v>
      </c>
      <c r="D681" s="832" t="s">
        <v>1288</v>
      </c>
      <c r="E681" s="832" t="s">
        <v>3605</v>
      </c>
      <c r="F681" s="832" t="s">
        <v>3798</v>
      </c>
      <c r="G681" s="832" t="s">
        <v>3799</v>
      </c>
      <c r="H681" s="849">
        <v>2</v>
      </c>
      <c r="I681" s="849">
        <v>790</v>
      </c>
      <c r="J681" s="832"/>
      <c r="K681" s="832">
        <v>395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3622</v>
      </c>
      <c r="B682" s="832" t="s">
        <v>3623</v>
      </c>
      <c r="C682" s="832" t="s">
        <v>605</v>
      </c>
      <c r="D682" s="832" t="s">
        <v>1288</v>
      </c>
      <c r="E682" s="832" t="s">
        <v>3605</v>
      </c>
      <c r="F682" s="832" t="s">
        <v>3808</v>
      </c>
      <c r="G682" s="832" t="s">
        <v>3809</v>
      </c>
      <c r="H682" s="849">
        <v>6</v>
      </c>
      <c r="I682" s="849">
        <v>2238</v>
      </c>
      <c r="J682" s="832">
        <v>0.99732620320855614</v>
      </c>
      <c r="K682" s="832">
        <v>373</v>
      </c>
      <c r="L682" s="849">
        <v>6</v>
      </c>
      <c r="M682" s="849">
        <v>2244</v>
      </c>
      <c r="N682" s="832">
        <v>1</v>
      </c>
      <c r="O682" s="832">
        <v>374</v>
      </c>
      <c r="P682" s="849">
        <v>4</v>
      </c>
      <c r="Q682" s="849">
        <v>1504</v>
      </c>
      <c r="R682" s="837">
        <v>0.67023172905525852</v>
      </c>
      <c r="S682" s="850">
        <v>376</v>
      </c>
    </row>
    <row r="683" spans="1:19" ht="14.4" customHeight="1" x14ac:dyDescent="0.3">
      <c r="A683" s="831" t="s">
        <v>3622</v>
      </c>
      <c r="B683" s="832" t="s">
        <v>3623</v>
      </c>
      <c r="C683" s="832" t="s">
        <v>605</v>
      </c>
      <c r="D683" s="832" t="s">
        <v>1289</v>
      </c>
      <c r="E683" s="832" t="s">
        <v>3624</v>
      </c>
      <c r="F683" s="832" t="s">
        <v>3635</v>
      </c>
      <c r="G683" s="832" t="s">
        <v>626</v>
      </c>
      <c r="H683" s="849"/>
      <c r="I683" s="849"/>
      <c r="J683" s="832"/>
      <c r="K683" s="832"/>
      <c r="L683" s="849"/>
      <c r="M683" s="849"/>
      <c r="N683" s="832"/>
      <c r="O683" s="832"/>
      <c r="P683" s="849">
        <v>0.1</v>
      </c>
      <c r="Q683" s="849">
        <v>4.71</v>
      </c>
      <c r="R683" s="837"/>
      <c r="S683" s="850">
        <v>47.099999999999994</v>
      </c>
    </row>
    <row r="684" spans="1:19" ht="14.4" customHeight="1" x14ac:dyDescent="0.3">
      <c r="A684" s="831" t="s">
        <v>3622</v>
      </c>
      <c r="B684" s="832" t="s">
        <v>3623</v>
      </c>
      <c r="C684" s="832" t="s">
        <v>605</v>
      </c>
      <c r="D684" s="832" t="s">
        <v>1289</v>
      </c>
      <c r="E684" s="832" t="s">
        <v>3624</v>
      </c>
      <c r="F684" s="832" t="s">
        <v>3636</v>
      </c>
      <c r="G684" s="832" t="s">
        <v>3637</v>
      </c>
      <c r="H684" s="849">
        <v>0.4</v>
      </c>
      <c r="I684" s="849">
        <v>1819.04</v>
      </c>
      <c r="J684" s="832">
        <v>0.23529350893940451</v>
      </c>
      <c r="K684" s="832">
        <v>4547.5999999999995</v>
      </c>
      <c r="L684" s="849">
        <v>1.7000000000000002</v>
      </c>
      <c r="M684" s="849">
        <v>7730.9400000000005</v>
      </c>
      <c r="N684" s="832">
        <v>1</v>
      </c>
      <c r="O684" s="832">
        <v>4547.6117647058818</v>
      </c>
      <c r="P684" s="849"/>
      <c r="Q684" s="849"/>
      <c r="R684" s="837"/>
      <c r="S684" s="850"/>
    </row>
    <row r="685" spans="1:19" ht="14.4" customHeight="1" x14ac:dyDescent="0.3">
      <c r="A685" s="831" t="s">
        <v>3622</v>
      </c>
      <c r="B685" s="832" t="s">
        <v>3623</v>
      </c>
      <c r="C685" s="832" t="s">
        <v>605</v>
      </c>
      <c r="D685" s="832" t="s">
        <v>1289</v>
      </c>
      <c r="E685" s="832" t="s">
        <v>3624</v>
      </c>
      <c r="F685" s="832" t="s">
        <v>3661</v>
      </c>
      <c r="G685" s="832" t="s">
        <v>3637</v>
      </c>
      <c r="H685" s="849"/>
      <c r="I685" s="849"/>
      <c r="J685" s="832"/>
      <c r="K685" s="832"/>
      <c r="L685" s="849"/>
      <c r="M685" s="849"/>
      <c r="N685" s="832"/>
      <c r="O685" s="832"/>
      <c r="P685" s="849">
        <v>2.9</v>
      </c>
      <c r="Q685" s="849">
        <v>4754.45</v>
      </c>
      <c r="R685" s="837"/>
      <c r="S685" s="850">
        <v>1639.4655172413793</v>
      </c>
    </row>
    <row r="686" spans="1:19" ht="14.4" customHeight="1" x14ac:dyDescent="0.3">
      <c r="A686" s="831" t="s">
        <v>3622</v>
      </c>
      <c r="B686" s="832" t="s">
        <v>3623</v>
      </c>
      <c r="C686" s="832" t="s">
        <v>605</v>
      </c>
      <c r="D686" s="832" t="s">
        <v>1289</v>
      </c>
      <c r="E686" s="832" t="s">
        <v>3602</v>
      </c>
      <c r="F686" s="832" t="s">
        <v>3666</v>
      </c>
      <c r="G686" s="832" t="s">
        <v>3667</v>
      </c>
      <c r="H686" s="849">
        <v>1</v>
      </c>
      <c r="I686" s="849">
        <v>2625.11</v>
      </c>
      <c r="J686" s="832"/>
      <c r="K686" s="832">
        <v>2625.11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3622</v>
      </c>
      <c r="B687" s="832" t="s">
        <v>3623</v>
      </c>
      <c r="C687" s="832" t="s">
        <v>605</v>
      </c>
      <c r="D687" s="832" t="s">
        <v>1289</v>
      </c>
      <c r="E687" s="832" t="s">
        <v>3602</v>
      </c>
      <c r="F687" s="832" t="s">
        <v>3676</v>
      </c>
      <c r="G687" s="832" t="s">
        <v>3677</v>
      </c>
      <c r="H687" s="849"/>
      <c r="I687" s="849"/>
      <c r="J687" s="832"/>
      <c r="K687" s="832"/>
      <c r="L687" s="849">
        <v>1</v>
      </c>
      <c r="M687" s="849">
        <v>408.74</v>
      </c>
      <c r="N687" s="832">
        <v>1</v>
      </c>
      <c r="O687" s="832">
        <v>408.74</v>
      </c>
      <c r="P687" s="849">
        <v>7</v>
      </c>
      <c r="Q687" s="849">
        <v>2861.1800000000003</v>
      </c>
      <c r="R687" s="837">
        <v>7.0000000000000009</v>
      </c>
      <c r="S687" s="850">
        <v>408.74000000000007</v>
      </c>
    </row>
    <row r="688" spans="1:19" ht="14.4" customHeight="1" x14ac:dyDescent="0.3">
      <c r="A688" s="831" t="s">
        <v>3622</v>
      </c>
      <c r="B688" s="832" t="s">
        <v>3623</v>
      </c>
      <c r="C688" s="832" t="s">
        <v>605</v>
      </c>
      <c r="D688" s="832" t="s">
        <v>1289</v>
      </c>
      <c r="E688" s="832" t="s">
        <v>3602</v>
      </c>
      <c r="F688" s="832" t="s">
        <v>3678</v>
      </c>
      <c r="G688" s="832" t="s">
        <v>3679</v>
      </c>
      <c r="H688" s="849"/>
      <c r="I688" s="849"/>
      <c r="J688" s="832"/>
      <c r="K688" s="832"/>
      <c r="L688" s="849"/>
      <c r="M688" s="849"/>
      <c r="N688" s="832"/>
      <c r="O688" s="832"/>
      <c r="P688" s="849">
        <v>13</v>
      </c>
      <c r="Q688" s="849">
        <v>2443.61</v>
      </c>
      <c r="R688" s="837"/>
      <c r="S688" s="850">
        <v>187.97</v>
      </c>
    </row>
    <row r="689" spans="1:19" ht="14.4" customHeight="1" x14ac:dyDescent="0.3">
      <c r="A689" s="831" t="s">
        <v>3622</v>
      </c>
      <c r="B689" s="832" t="s">
        <v>3623</v>
      </c>
      <c r="C689" s="832" t="s">
        <v>605</v>
      </c>
      <c r="D689" s="832" t="s">
        <v>1289</v>
      </c>
      <c r="E689" s="832" t="s">
        <v>3602</v>
      </c>
      <c r="F689" s="832" t="s">
        <v>3680</v>
      </c>
      <c r="G689" s="832" t="s">
        <v>3681</v>
      </c>
      <c r="H689" s="849">
        <v>2</v>
      </c>
      <c r="I689" s="849">
        <v>2086</v>
      </c>
      <c r="J689" s="832">
        <v>1</v>
      </c>
      <c r="K689" s="832">
        <v>1043</v>
      </c>
      <c r="L689" s="849">
        <v>2</v>
      </c>
      <c r="M689" s="849">
        <v>2086</v>
      </c>
      <c r="N689" s="832">
        <v>1</v>
      </c>
      <c r="O689" s="832">
        <v>1043</v>
      </c>
      <c r="P689" s="849">
        <v>13</v>
      </c>
      <c r="Q689" s="849">
        <v>13559</v>
      </c>
      <c r="R689" s="837">
        <v>6.5</v>
      </c>
      <c r="S689" s="850">
        <v>1043</v>
      </c>
    </row>
    <row r="690" spans="1:19" ht="14.4" customHeight="1" x14ac:dyDescent="0.3">
      <c r="A690" s="831" t="s">
        <v>3622</v>
      </c>
      <c r="B690" s="832" t="s">
        <v>3623</v>
      </c>
      <c r="C690" s="832" t="s">
        <v>605</v>
      </c>
      <c r="D690" s="832" t="s">
        <v>1289</v>
      </c>
      <c r="E690" s="832" t="s">
        <v>3602</v>
      </c>
      <c r="F690" s="832" t="s">
        <v>3682</v>
      </c>
      <c r="G690" s="832" t="s">
        <v>3683</v>
      </c>
      <c r="H690" s="849"/>
      <c r="I690" s="849"/>
      <c r="J690" s="832"/>
      <c r="K690" s="832"/>
      <c r="L690" s="849">
        <v>1</v>
      </c>
      <c r="M690" s="849">
        <v>1665</v>
      </c>
      <c r="N690" s="832">
        <v>1</v>
      </c>
      <c r="O690" s="832">
        <v>1665</v>
      </c>
      <c r="P690" s="849">
        <v>2</v>
      </c>
      <c r="Q690" s="849">
        <v>3330</v>
      </c>
      <c r="R690" s="837">
        <v>2</v>
      </c>
      <c r="S690" s="850">
        <v>1665</v>
      </c>
    </row>
    <row r="691" spans="1:19" ht="14.4" customHeight="1" x14ac:dyDescent="0.3">
      <c r="A691" s="831" t="s">
        <v>3622</v>
      </c>
      <c r="B691" s="832" t="s">
        <v>3623</v>
      </c>
      <c r="C691" s="832" t="s">
        <v>605</v>
      </c>
      <c r="D691" s="832" t="s">
        <v>1289</v>
      </c>
      <c r="E691" s="832" t="s">
        <v>3602</v>
      </c>
      <c r="F691" s="832" t="s">
        <v>3603</v>
      </c>
      <c r="G691" s="832" t="s">
        <v>3604</v>
      </c>
      <c r="H691" s="849">
        <v>2</v>
      </c>
      <c r="I691" s="849">
        <v>4872</v>
      </c>
      <c r="J691" s="832"/>
      <c r="K691" s="832">
        <v>2436</v>
      </c>
      <c r="L691" s="849"/>
      <c r="M691" s="849"/>
      <c r="N691" s="832"/>
      <c r="O691" s="832"/>
      <c r="P691" s="849">
        <v>4</v>
      </c>
      <c r="Q691" s="849">
        <v>8680.1200000000008</v>
      </c>
      <c r="R691" s="837"/>
      <c r="S691" s="850">
        <v>2170.0300000000002</v>
      </c>
    </row>
    <row r="692" spans="1:19" ht="14.4" customHeight="1" x14ac:dyDescent="0.3">
      <c r="A692" s="831" t="s">
        <v>3622</v>
      </c>
      <c r="B692" s="832" t="s">
        <v>3623</v>
      </c>
      <c r="C692" s="832" t="s">
        <v>605</v>
      </c>
      <c r="D692" s="832" t="s">
        <v>1289</v>
      </c>
      <c r="E692" s="832" t="s">
        <v>3602</v>
      </c>
      <c r="F692" s="832" t="s">
        <v>3692</v>
      </c>
      <c r="G692" s="832" t="s">
        <v>3693</v>
      </c>
      <c r="H692" s="849"/>
      <c r="I692" s="849"/>
      <c r="J692" s="832"/>
      <c r="K692" s="832"/>
      <c r="L692" s="849">
        <v>8</v>
      </c>
      <c r="M692" s="849">
        <v>8877.6</v>
      </c>
      <c r="N692" s="832">
        <v>1</v>
      </c>
      <c r="O692" s="832">
        <v>1109.7</v>
      </c>
      <c r="P692" s="849">
        <v>6</v>
      </c>
      <c r="Q692" s="849">
        <v>6658.2</v>
      </c>
      <c r="R692" s="837">
        <v>0.75</v>
      </c>
      <c r="S692" s="850">
        <v>1109.7</v>
      </c>
    </row>
    <row r="693" spans="1:19" ht="14.4" customHeight="1" x14ac:dyDescent="0.3">
      <c r="A693" s="831" t="s">
        <v>3622</v>
      </c>
      <c r="B693" s="832" t="s">
        <v>3623</v>
      </c>
      <c r="C693" s="832" t="s">
        <v>605</v>
      </c>
      <c r="D693" s="832" t="s">
        <v>1289</v>
      </c>
      <c r="E693" s="832" t="s">
        <v>3602</v>
      </c>
      <c r="F693" s="832" t="s">
        <v>3694</v>
      </c>
      <c r="G693" s="832" t="s">
        <v>3695</v>
      </c>
      <c r="H693" s="849">
        <v>1</v>
      </c>
      <c r="I693" s="849">
        <v>1109.7</v>
      </c>
      <c r="J693" s="832">
        <v>0.125</v>
      </c>
      <c r="K693" s="832">
        <v>1109.7</v>
      </c>
      <c r="L693" s="849">
        <v>8</v>
      </c>
      <c r="M693" s="849">
        <v>8877.6</v>
      </c>
      <c r="N693" s="832">
        <v>1</v>
      </c>
      <c r="O693" s="832">
        <v>1109.7</v>
      </c>
      <c r="P693" s="849">
        <v>7</v>
      </c>
      <c r="Q693" s="849">
        <v>7767.9</v>
      </c>
      <c r="R693" s="837">
        <v>0.87499999999999989</v>
      </c>
      <c r="S693" s="850">
        <v>1109.7</v>
      </c>
    </row>
    <row r="694" spans="1:19" ht="14.4" customHeight="1" x14ac:dyDescent="0.3">
      <c r="A694" s="831" t="s">
        <v>3622</v>
      </c>
      <c r="B694" s="832" t="s">
        <v>3623</v>
      </c>
      <c r="C694" s="832" t="s">
        <v>605</v>
      </c>
      <c r="D694" s="832" t="s">
        <v>1289</v>
      </c>
      <c r="E694" s="832" t="s">
        <v>3602</v>
      </c>
      <c r="F694" s="832" t="s">
        <v>3700</v>
      </c>
      <c r="G694" s="832" t="s">
        <v>3701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2631.6</v>
      </c>
      <c r="R694" s="837"/>
      <c r="S694" s="850">
        <v>2631.6</v>
      </c>
    </row>
    <row r="695" spans="1:19" ht="14.4" customHeight="1" x14ac:dyDescent="0.3">
      <c r="A695" s="831" t="s">
        <v>3622</v>
      </c>
      <c r="B695" s="832" t="s">
        <v>3623</v>
      </c>
      <c r="C695" s="832" t="s">
        <v>605</v>
      </c>
      <c r="D695" s="832" t="s">
        <v>1289</v>
      </c>
      <c r="E695" s="832" t="s">
        <v>3602</v>
      </c>
      <c r="F695" s="832" t="s">
        <v>3714</v>
      </c>
      <c r="G695" s="832" t="s">
        <v>3715</v>
      </c>
      <c r="H695" s="849"/>
      <c r="I695" s="849"/>
      <c r="J695" s="832"/>
      <c r="K695" s="832"/>
      <c r="L695" s="849"/>
      <c r="M695" s="849"/>
      <c r="N695" s="832"/>
      <c r="O695" s="832"/>
      <c r="P695" s="849">
        <v>4</v>
      </c>
      <c r="Q695" s="849">
        <v>2568</v>
      </c>
      <c r="R695" s="837"/>
      <c r="S695" s="850">
        <v>642</v>
      </c>
    </row>
    <row r="696" spans="1:19" ht="14.4" customHeight="1" x14ac:dyDescent="0.3">
      <c r="A696" s="831" t="s">
        <v>3622</v>
      </c>
      <c r="B696" s="832" t="s">
        <v>3623</v>
      </c>
      <c r="C696" s="832" t="s">
        <v>605</v>
      </c>
      <c r="D696" s="832" t="s">
        <v>1289</v>
      </c>
      <c r="E696" s="832" t="s">
        <v>3602</v>
      </c>
      <c r="F696" s="832" t="s">
        <v>3718</v>
      </c>
      <c r="G696" s="832" t="s">
        <v>3719</v>
      </c>
      <c r="H696" s="849"/>
      <c r="I696" s="849"/>
      <c r="J696" s="832"/>
      <c r="K696" s="832"/>
      <c r="L696" s="849"/>
      <c r="M696" s="849"/>
      <c r="N696" s="832"/>
      <c r="O696" s="832"/>
      <c r="P696" s="849">
        <v>2</v>
      </c>
      <c r="Q696" s="849">
        <v>4786</v>
      </c>
      <c r="R696" s="837"/>
      <c r="S696" s="850">
        <v>2393</v>
      </c>
    </row>
    <row r="697" spans="1:19" ht="14.4" customHeight="1" x14ac:dyDescent="0.3">
      <c r="A697" s="831" t="s">
        <v>3622</v>
      </c>
      <c r="B697" s="832" t="s">
        <v>3623</v>
      </c>
      <c r="C697" s="832" t="s">
        <v>605</v>
      </c>
      <c r="D697" s="832" t="s">
        <v>1289</v>
      </c>
      <c r="E697" s="832" t="s">
        <v>3605</v>
      </c>
      <c r="F697" s="832" t="s">
        <v>3722</v>
      </c>
      <c r="G697" s="832" t="s">
        <v>3723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79</v>
      </c>
      <c r="R697" s="837"/>
      <c r="S697" s="850">
        <v>79</v>
      </c>
    </row>
    <row r="698" spans="1:19" ht="14.4" customHeight="1" x14ac:dyDescent="0.3">
      <c r="A698" s="831" t="s">
        <v>3622</v>
      </c>
      <c r="B698" s="832" t="s">
        <v>3623</v>
      </c>
      <c r="C698" s="832" t="s">
        <v>605</v>
      </c>
      <c r="D698" s="832" t="s">
        <v>1289</v>
      </c>
      <c r="E698" s="832" t="s">
        <v>3605</v>
      </c>
      <c r="F698" s="832" t="s">
        <v>3730</v>
      </c>
      <c r="G698" s="832" t="s">
        <v>3731</v>
      </c>
      <c r="H698" s="849">
        <v>33</v>
      </c>
      <c r="I698" s="849">
        <v>1221</v>
      </c>
      <c r="J698" s="832">
        <v>1.1000000000000001</v>
      </c>
      <c r="K698" s="832">
        <v>37</v>
      </c>
      <c r="L698" s="849">
        <v>30</v>
      </c>
      <c r="M698" s="849">
        <v>1110</v>
      </c>
      <c r="N698" s="832">
        <v>1</v>
      </c>
      <c r="O698" s="832">
        <v>37</v>
      </c>
      <c r="P698" s="849">
        <v>48</v>
      </c>
      <c r="Q698" s="849">
        <v>1824</v>
      </c>
      <c r="R698" s="837">
        <v>1.6432432432432433</v>
      </c>
      <c r="S698" s="850">
        <v>38</v>
      </c>
    </row>
    <row r="699" spans="1:19" ht="14.4" customHeight="1" x14ac:dyDescent="0.3">
      <c r="A699" s="831" t="s">
        <v>3622</v>
      </c>
      <c r="B699" s="832" t="s">
        <v>3623</v>
      </c>
      <c r="C699" s="832" t="s">
        <v>605</v>
      </c>
      <c r="D699" s="832" t="s">
        <v>1289</v>
      </c>
      <c r="E699" s="832" t="s">
        <v>3605</v>
      </c>
      <c r="F699" s="832" t="s">
        <v>3606</v>
      </c>
      <c r="G699" s="832" t="s">
        <v>3607</v>
      </c>
      <c r="H699" s="849">
        <v>75</v>
      </c>
      <c r="I699" s="849">
        <v>18825</v>
      </c>
      <c r="J699" s="832">
        <v>1.0233202870189171</v>
      </c>
      <c r="K699" s="832">
        <v>251</v>
      </c>
      <c r="L699" s="849">
        <v>73</v>
      </c>
      <c r="M699" s="849">
        <v>18396</v>
      </c>
      <c r="N699" s="832">
        <v>1</v>
      </c>
      <c r="O699" s="832">
        <v>252</v>
      </c>
      <c r="P699" s="849">
        <v>70</v>
      </c>
      <c r="Q699" s="849">
        <v>17780</v>
      </c>
      <c r="R699" s="837">
        <v>0.9665144596651446</v>
      </c>
      <c r="S699" s="850">
        <v>254</v>
      </c>
    </row>
    <row r="700" spans="1:19" ht="14.4" customHeight="1" x14ac:dyDescent="0.3">
      <c r="A700" s="831" t="s">
        <v>3622</v>
      </c>
      <c r="B700" s="832" t="s">
        <v>3623</v>
      </c>
      <c r="C700" s="832" t="s">
        <v>605</v>
      </c>
      <c r="D700" s="832" t="s">
        <v>1289</v>
      </c>
      <c r="E700" s="832" t="s">
        <v>3605</v>
      </c>
      <c r="F700" s="832" t="s">
        <v>3738</v>
      </c>
      <c r="G700" s="832" t="s">
        <v>3739</v>
      </c>
      <c r="H700" s="849">
        <v>99</v>
      </c>
      <c r="I700" s="849">
        <v>12474</v>
      </c>
      <c r="J700" s="832">
        <v>1.7858267716535432</v>
      </c>
      <c r="K700" s="832">
        <v>126</v>
      </c>
      <c r="L700" s="849">
        <v>55</v>
      </c>
      <c r="M700" s="849">
        <v>6985</v>
      </c>
      <c r="N700" s="832">
        <v>1</v>
      </c>
      <c r="O700" s="832">
        <v>127</v>
      </c>
      <c r="P700" s="849">
        <v>86</v>
      </c>
      <c r="Q700" s="849">
        <v>10836</v>
      </c>
      <c r="R700" s="837">
        <v>1.5513242662848963</v>
      </c>
      <c r="S700" s="850">
        <v>126</v>
      </c>
    </row>
    <row r="701" spans="1:19" ht="14.4" customHeight="1" x14ac:dyDescent="0.3">
      <c r="A701" s="831" t="s">
        <v>3622</v>
      </c>
      <c r="B701" s="832" t="s">
        <v>3623</v>
      </c>
      <c r="C701" s="832" t="s">
        <v>605</v>
      </c>
      <c r="D701" s="832" t="s">
        <v>1289</v>
      </c>
      <c r="E701" s="832" t="s">
        <v>3605</v>
      </c>
      <c r="F701" s="832" t="s">
        <v>3740</v>
      </c>
      <c r="G701" s="832" t="s">
        <v>3741</v>
      </c>
      <c r="H701" s="849">
        <v>2</v>
      </c>
      <c r="I701" s="849">
        <v>622</v>
      </c>
      <c r="J701" s="832">
        <v>1.9935897435897436</v>
      </c>
      <c r="K701" s="832">
        <v>311</v>
      </c>
      <c r="L701" s="849">
        <v>1</v>
      </c>
      <c r="M701" s="849">
        <v>312</v>
      </c>
      <c r="N701" s="832">
        <v>1</v>
      </c>
      <c r="O701" s="832">
        <v>312</v>
      </c>
      <c r="P701" s="849">
        <v>4</v>
      </c>
      <c r="Q701" s="849">
        <v>1256</v>
      </c>
      <c r="R701" s="837">
        <v>4.0256410256410255</v>
      </c>
      <c r="S701" s="850">
        <v>314</v>
      </c>
    </row>
    <row r="702" spans="1:19" ht="14.4" customHeight="1" x14ac:dyDescent="0.3">
      <c r="A702" s="831" t="s">
        <v>3622</v>
      </c>
      <c r="B702" s="832" t="s">
        <v>3623</v>
      </c>
      <c r="C702" s="832" t="s">
        <v>605</v>
      </c>
      <c r="D702" s="832" t="s">
        <v>1289</v>
      </c>
      <c r="E702" s="832" t="s">
        <v>3605</v>
      </c>
      <c r="F702" s="832" t="s">
        <v>3744</v>
      </c>
      <c r="G702" s="832" t="s">
        <v>3745</v>
      </c>
      <c r="H702" s="849">
        <v>6</v>
      </c>
      <c r="I702" s="849">
        <v>9558</v>
      </c>
      <c r="J702" s="832">
        <v>0.54477058991165572</v>
      </c>
      <c r="K702" s="832">
        <v>1593</v>
      </c>
      <c r="L702" s="849">
        <v>11</v>
      </c>
      <c r="M702" s="849">
        <v>17545</v>
      </c>
      <c r="N702" s="832">
        <v>1</v>
      </c>
      <c r="O702" s="832">
        <v>1595</v>
      </c>
      <c r="P702" s="849">
        <v>13</v>
      </c>
      <c r="Q702" s="849">
        <v>20800</v>
      </c>
      <c r="R702" s="837">
        <v>1.1855229410088344</v>
      </c>
      <c r="S702" s="850">
        <v>1600</v>
      </c>
    </row>
    <row r="703" spans="1:19" ht="14.4" customHeight="1" x14ac:dyDescent="0.3">
      <c r="A703" s="831" t="s">
        <v>3622</v>
      </c>
      <c r="B703" s="832" t="s">
        <v>3623</v>
      </c>
      <c r="C703" s="832" t="s">
        <v>605</v>
      </c>
      <c r="D703" s="832" t="s">
        <v>1289</v>
      </c>
      <c r="E703" s="832" t="s">
        <v>3605</v>
      </c>
      <c r="F703" s="832" t="s">
        <v>3608</v>
      </c>
      <c r="G703" s="832" t="s">
        <v>3609</v>
      </c>
      <c r="H703" s="849">
        <v>1</v>
      </c>
      <c r="I703" s="849">
        <v>198</v>
      </c>
      <c r="J703" s="832"/>
      <c r="K703" s="832">
        <v>198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3622</v>
      </c>
      <c r="B704" s="832" t="s">
        <v>3623</v>
      </c>
      <c r="C704" s="832" t="s">
        <v>605</v>
      </c>
      <c r="D704" s="832" t="s">
        <v>1289</v>
      </c>
      <c r="E704" s="832" t="s">
        <v>3605</v>
      </c>
      <c r="F704" s="832" t="s">
        <v>3746</v>
      </c>
      <c r="G704" s="832" t="s">
        <v>3747</v>
      </c>
      <c r="H704" s="849"/>
      <c r="I704" s="849"/>
      <c r="J704" s="832"/>
      <c r="K704" s="832"/>
      <c r="L704" s="849">
        <v>1</v>
      </c>
      <c r="M704" s="849">
        <v>334</v>
      </c>
      <c r="N704" s="832">
        <v>1</v>
      </c>
      <c r="O704" s="832">
        <v>334</v>
      </c>
      <c r="P704" s="849"/>
      <c r="Q704" s="849"/>
      <c r="R704" s="837"/>
      <c r="S704" s="850"/>
    </row>
    <row r="705" spans="1:19" ht="14.4" customHeight="1" x14ac:dyDescent="0.3">
      <c r="A705" s="831" t="s">
        <v>3622</v>
      </c>
      <c r="B705" s="832" t="s">
        <v>3623</v>
      </c>
      <c r="C705" s="832" t="s">
        <v>605</v>
      </c>
      <c r="D705" s="832" t="s">
        <v>1289</v>
      </c>
      <c r="E705" s="832" t="s">
        <v>3605</v>
      </c>
      <c r="F705" s="832" t="s">
        <v>3762</v>
      </c>
      <c r="G705" s="832" t="s">
        <v>3763</v>
      </c>
      <c r="H705" s="849">
        <v>1</v>
      </c>
      <c r="I705" s="849">
        <v>1181</v>
      </c>
      <c r="J705" s="832"/>
      <c r="K705" s="832">
        <v>1181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3622</v>
      </c>
      <c r="B706" s="832" t="s">
        <v>3623</v>
      </c>
      <c r="C706" s="832" t="s">
        <v>605</v>
      </c>
      <c r="D706" s="832" t="s">
        <v>1289</v>
      </c>
      <c r="E706" s="832" t="s">
        <v>3605</v>
      </c>
      <c r="F706" s="832" t="s">
        <v>3610</v>
      </c>
      <c r="G706" s="832" t="s">
        <v>3611</v>
      </c>
      <c r="H706" s="849">
        <v>176</v>
      </c>
      <c r="I706" s="849">
        <v>5866.67</v>
      </c>
      <c r="J706" s="832">
        <v>1.3968295162607531</v>
      </c>
      <c r="K706" s="832">
        <v>33.333352272727275</v>
      </c>
      <c r="L706" s="849">
        <v>126</v>
      </c>
      <c r="M706" s="849">
        <v>4199.99</v>
      </c>
      <c r="N706" s="832">
        <v>1</v>
      </c>
      <c r="O706" s="832">
        <v>33.333253968253963</v>
      </c>
      <c r="P706" s="849">
        <v>156</v>
      </c>
      <c r="Q706" s="849">
        <v>5200</v>
      </c>
      <c r="R706" s="837">
        <v>1.2380981859480618</v>
      </c>
      <c r="S706" s="850">
        <v>33.333333333333336</v>
      </c>
    </row>
    <row r="707" spans="1:19" ht="14.4" customHeight="1" x14ac:dyDescent="0.3">
      <c r="A707" s="831" t="s">
        <v>3622</v>
      </c>
      <c r="B707" s="832" t="s">
        <v>3623</v>
      </c>
      <c r="C707" s="832" t="s">
        <v>605</v>
      </c>
      <c r="D707" s="832" t="s">
        <v>1289</v>
      </c>
      <c r="E707" s="832" t="s">
        <v>3605</v>
      </c>
      <c r="F707" s="832" t="s">
        <v>3766</v>
      </c>
      <c r="G707" s="832" t="s">
        <v>3767</v>
      </c>
      <c r="H707" s="849">
        <v>102</v>
      </c>
      <c r="I707" s="849">
        <v>31416</v>
      </c>
      <c r="J707" s="832">
        <v>1.0515463917525774</v>
      </c>
      <c r="K707" s="832">
        <v>308</v>
      </c>
      <c r="L707" s="849">
        <v>97</v>
      </c>
      <c r="M707" s="849">
        <v>29876</v>
      </c>
      <c r="N707" s="832">
        <v>1</v>
      </c>
      <c r="O707" s="832">
        <v>308</v>
      </c>
      <c r="P707" s="849">
        <v>101</v>
      </c>
      <c r="Q707" s="849">
        <v>31411</v>
      </c>
      <c r="R707" s="837">
        <v>1.0513790333377961</v>
      </c>
      <c r="S707" s="850">
        <v>311</v>
      </c>
    </row>
    <row r="708" spans="1:19" ht="14.4" customHeight="1" x14ac:dyDescent="0.3">
      <c r="A708" s="831" t="s">
        <v>3622</v>
      </c>
      <c r="B708" s="832" t="s">
        <v>3623</v>
      </c>
      <c r="C708" s="832" t="s">
        <v>605</v>
      </c>
      <c r="D708" s="832" t="s">
        <v>1289</v>
      </c>
      <c r="E708" s="832" t="s">
        <v>3605</v>
      </c>
      <c r="F708" s="832" t="s">
        <v>3768</v>
      </c>
      <c r="G708" s="832" t="s">
        <v>3769</v>
      </c>
      <c r="H708" s="849">
        <v>2</v>
      </c>
      <c r="I708" s="849">
        <v>520</v>
      </c>
      <c r="J708" s="832">
        <v>0.39846743295019155</v>
      </c>
      <c r="K708" s="832">
        <v>260</v>
      </c>
      <c r="L708" s="849">
        <v>5</v>
      </c>
      <c r="M708" s="849">
        <v>1305</v>
      </c>
      <c r="N708" s="832">
        <v>1</v>
      </c>
      <c r="O708" s="832">
        <v>261</v>
      </c>
      <c r="P708" s="849">
        <v>2</v>
      </c>
      <c r="Q708" s="849">
        <v>526</v>
      </c>
      <c r="R708" s="837">
        <v>0.40306513409961686</v>
      </c>
      <c r="S708" s="850">
        <v>263</v>
      </c>
    </row>
    <row r="709" spans="1:19" ht="14.4" customHeight="1" x14ac:dyDescent="0.3">
      <c r="A709" s="831" t="s">
        <v>3622</v>
      </c>
      <c r="B709" s="832" t="s">
        <v>3623</v>
      </c>
      <c r="C709" s="832" t="s">
        <v>605</v>
      </c>
      <c r="D709" s="832" t="s">
        <v>1289</v>
      </c>
      <c r="E709" s="832" t="s">
        <v>3605</v>
      </c>
      <c r="F709" s="832" t="s">
        <v>3770</v>
      </c>
      <c r="G709" s="832" t="s">
        <v>3771</v>
      </c>
      <c r="H709" s="849">
        <v>5</v>
      </c>
      <c r="I709" s="849">
        <v>185</v>
      </c>
      <c r="J709" s="832"/>
      <c r="K709" s="832">
        <v>37</v>
      </c>
      <c r="L709" s="849"/>
      <c r="M709" s="849"/>
      <c r="N709" s="832"/>
      <c r="O709" s="832"/>
      <c r="P709" s="849">
        <v>7</v>
      </c>
      <c r="Q709" s="849">
        <v>266</v>
      </c>
      <c r="R709" s="837"/>
      <c r="S709" s="850">
        <v>38</v>
      </c>
    </row>
    <row r="710" spans="1:19" ht="14.4" customHeight="1" x14ac:dyDescent="0.3">
      <c r="A710" s="831" t="s">
        <v>3622</v>
      </c>
      <c r="B710" s="832" t="s">
        <v>3623</v>
      </c>
      <c r="C710" s="832" t="s">
        <v>605</v>
      </c>
      <c r="D710" s="832" t="s">
        <v>1289</v>
      </c>
      <c r="E710" s="832" t="s">
        <v>3605</v>
      </c>
      <c r="F710" s="832" t="s">
        <v>3774</v>
      </c>
      <c r="G710" s="832" t="s">
        <v>3775</v>
      </c>
      <c r="H710" s="849">
        <v>9</v>
      </c>
      <c r="I710" s="849">
        <v>1386</v>
      </c>
      <c r="J710" s="832">
        <v>0.55887096774193545</v>
      </c>
      <c r="K710" s="832">
        <v>154</v>
      </c>
      <c r="L710" s="849">
        <v>16</v>
      </c>
      <c r="M710" s="849">
        <v>2480</v>
      </c>
      <c r="N710" s="832">
        <v>1</v>
      </c>
      <c r="O710" s="832">
        <v>155</v>
      </c>
      <c r="P710" s="849">
        <v>7</v>
      </c>
      <c r="Q710" s="849">
        <v>1092</v>
      </c>
      <c r="R710" s="837">
        <v>0.44032258064516128</v>
      </c>
      <c r="S710" s="850">
        <v>156</v>
      </c>
    </row>
    <row r="711" spans="1:19" ht="14.4" customHeight="1" x14ac:dyDescent="0.3">
      <c r="A711" s="831" t="s">
        <v>3622</v>
      </c>
      <c r="B711" s="832" t="s">
        <v>3623</v>
      </c>
      <c r="C711" s="832" t="s">
        <v>605</v>
      </c>
      <c r="D711" s="832" t="s">
        <v>1289</v>
      </c>
      <c r="E711" s="832" t="s">
        <v>3605</v>
      </c>
      <c r="F711" s="832" t="s">
        <v>3614</v>
      </c>
      <c r="G711" s="832" t="s">
        <v>3615</v>
      </c>
      <c r="H711" s="849">
        <v>8</v>
      </c>
      <c r="I711" s="849">
        <v>4736</v>
      </c>
      <c r="J711" s="832">
        <v>3.9932546374367623</v>
      </c>
      <c r="K711" s="832">
        <v>592</v>
      </c>
      <c r="L711" s="849">
        <v>2</v>
      </c>
      <c r="M711" s="849">
        <v>1186</v>
      </c>
      <c r="N711" s="832">
        <v>1</v>
      </c>
      <c r="O711" s="832">
        <v>593</v>
      </c>
      <c r="P711" s="849">
        <v>13</v>
      </c>
      <c r="Q711" s="849">
        <v>7735</v>
      </c>
      <c r="R711" s="837">
        <v>6.521922428330523</v>
      </c>
      <c r="S711" s="850">
        <v>595</v>
      </c>
    </row>
    <row r="712" spans="1:19" ht="14.4" customHeight="1" x14ac:dyDescent="0.3">
      <c r="A712" s="831" t="s">
        <v>3622</v>
      </c>
      <c r="B712" s="832" t="s">
        <v>3623</v>
      </c>
      <c r="C712" s="832" t="s">
        <v>605</v>
      </c>
      <c r="D712" s="832" t="s">
        <v>1289</v>
      </c>
      <c r="E712" s="832" t="s">
        <v>3605</v>
      </c>
      <c r="F712" s="832" t="s">
        <v>3616</v>
      </c>
      <c r="G712" s="832" t="s">
        <v>3617</v>
      </c>
      <c r="H712" s="849">
        <v>2</v>
      </c>
      <c r="I712" s="849">
        <v>1534</v>
      </c>
      <c r="J712" s="832">
        <v>0.99869791666666663</v>
      </c>
      <c r="K712" s="832">
        <v>767</v>
      </c>
      <c r="L712" s="849">
        <v>2</v>
      </c>
      <c r="M712" s="849">
        <v>1536</v>
      </c>
      <c r="N712" s="832">
        <v>1</v>
      </c>
      <c r="O712" s="832">
        <v>768</v>
      </c>
      <c r="P712" s="849">
        <v>10</v>
      </c>
      <c r="Q712" s="849">
        <v>7700</v>
      </c>
      <c r="R712" s="837">
        <v>5.013020833333333</v>
      </c>
      <c r="S712" s="850">
        <v>770</v>
      </c>
    </row>
    <row r="713" spans="1:19" ht="14.4" customHeight="1" x14ac:dyDescent="0.3">
      <c r="A713" s="831" t="s">
        <v>3622</v>
      </c>
      <c r="B713" s="832" t="s">
        <v>3623</v>
      </c>
      <c r="C713" s="832" t="s">
        <v>605</v>
      </c>
      <c r="D713" s="832" t="s">
        <v>1289</v>
      </c>
      <c r="E713" s="832" t="s">
        <v>3605</v>
      </c>
      <c r="F713" s="832" t="s">
        <v>3786</v>
      </c>
      <c r="G713" s="832" t="s">
        <v>3787</v>
      </c>
      <c r="H713" s="849">
        <v>27</v>
      </c>
      <c r="I713" s="849">
        <v>118854</v>
      </c>
      <c r="J713" s="832">
        <v>5.3926497277676955</v>
      </c>
      <c r="K713" s="832">
        <v>4402</v>
      </c>
      <c r="L713" s="849">
        <v>5</v>
      </c>
      <c r="M713" s="849">
        <v>22040</v>
      </c>
      <c r="N713" s="832">
        <v>1</v>
      </c>
      <c r="O713" s="832">
        <v>4408</v>
      </c>
      <c r="P713" s="849">
        <v>19</v>
      </c>
      <c r="Q713" s="849">
        <v>84151</v>
      </c>
      <c r="R713" s="837">
        <v>3.818103448275862</v>
      </c>
      <c r="S713" s="850">
        <v>4429</v>
      </c>
    </row>
    <row r="714" spans="1:19" ht="14.4" customHeight="1" x14ac:dyDescent="0.3">
      <c r="A714" s="831" t="s">
        <v>3622</v>
      </c>
      <c r="B714" s="832" t="s">
        <v>3623</v>
      </c>
      <c r="C714" s="832" t="s">
        <v>605</v>
      </c>
      <c r="D714" s="832" t="s">
        <v>1289</v>
      </c>
      <c r="E714" s="832" t="s">
        <v>3605</v>
      </c>
      <c r="F714" s="832" t="s">
        <v>3796</v>
      </c>
      <c r="G714" s="832" t="s">
        <v>3797</v>
      </c>
      <c r="H714" s="849">
        <v>11</v>
      </c>
      <c r="I714" s="849">
        <v>1760</v>
      </c>
      <c r="J714" s="832">
        <v>0.78083407275953864</v>
      </c>
      <c r="K714" s="832">
        <v>160</v>
      </c>
      <c r="L714" s="849">
        <v>14</v>
      </c>
      <c r="M714" s="849">
        <v>2254</v>
      </c>
      <c r="N714" s="832">
        <v>1</v>
      </c>
      <c r="O714" s="832">
        <v>161</v>
      </c>
      <c r="P714" s="849">
        <v>11</v>
      </c>
      <c r="Q714" s="849">
        <v>1782</v>
      </c>
      <c r="R714" s="837">
        <v>0.79059449866903286</v>
      </c>
      <c r="S714" s="850">
        <v>162</v>
      </c>
    </row>
    <row r="715" spans="1:19" ht="14.4" customHeight="1" x14ac:dyDescent="0.3">
      <c r="A715" s="831" t="s">
        <v>3622</v>
      </c>
      <c r="B715" s="832" t="s">
        <v>3623</v>
      </c>
      <c r="C715" s="832" t="s">
        <v>605</v>
      </c>
      <c r="D715" s="832" t="s">
        <v>1289</v>
      </c>
      <c r="E715" s="832" t="s">
        <v>3605</v>
      </c>
      <c r="F715" s="832" t="s">
        <v>3798</v>
      </c>
      <c r="G715" s="832" t="s">
        <v>3799</v>
      </c>
      <c r="H715" s="849"/>
      <c r="I715" s="849"/>
      <c r="J715" s="832"/>
      <c r="K715" s="832"/>
      <c r="L715" s="849">
        <v>2</v>
      </c>
      <c r="M715" s="849">
        <v>790</v>
      </c>
      <c r="N715" s="832">
        <v>1</v>
      </c>
      <c r="O715" s="832">
        <v>395</v>
      </c>
      <c r="P715" s="849">
        <v>1</v>
      </c>
      <c r="Q715" s="849">
        <v>398</v>
      </c>
      <c r="R715" s="837">
        <v>0.5037974683544304</v>
      </c>
      <c r="S715" s="850">
        <v>398</v>
      </c>
    </row>
    <row r="716" spans="1:19" ht="14.4" customHeight="1" x14ac:dyDescent="0.3">
      <c r="A716" s="831" t="s">
        <v>3622</v>
      </c>
      <c r="B716" s="832" t="s">
        <v>3623</v>
      </c>
      <c r="C716" s="832" t="s">
        <v>605</v>
      </c>
      <c r="D716" s="832" t="s">
        <v>1289</v>
      </c>
      <c r="E716" s="832" t="s">
        <v>3605</v>
      </c>
      <c r="F716" s="832" t="s">
        <v>3806</v>
      </c>
      <c r="G716" s="832" t="s">
        <v>3807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38</v>
      </c>
      <c r="R716" s="837"/>
      <c r="S716" s="850">
        <v>38</v>
      </c>
    </row>
    <row r="717" spans="1:19" ht="14.4" customHeight="1" x14ac:dyDescent="0.3">
      <c r="A717" s="831" t="s">
        <v>3622</v>
      </c>
      <c r="B717" s="832" t="s">
        <v>3623</v>
      </c>
      <c r="C717" s="832" t="s">
        <v>605</v>
      </c>
      <c r="D717" s="832" t="s">
        <v>1289</v>
      </c>
      <c r="E717" s="832" t="s">
        <v>3605</v>
      </c>
      <c r="F717" s="832" t="s">
        <v>3808</v>
      </c>
      <c r="G717" s="832" t="s">
        <v>3809</v>
      </c>
      <c r="H717" s="849">
        <v>6</v>
      </c>
      <c r="I717" s="849">
        <v>2238</v>
      </c>
      <c r="J717" s="832">
        <v>1.9946524064171123</v>
      </c>
      <c r="K717" s="832">
        <v>373</v>
      </c>
      <c r="L717" s="849">
        <v>3</v>
      </c>
      <c r="M717" s="849">
        <v>1122</v>
      </c>
      <c r="N717" s="832">
        <v>1</v>
      </c>
      <c r="O717" s="832">
        <v>374</v>
      </c>
      <c r="P717" s="849">
        <v>2</v>
      </c>
      <c r="Q717" s="849">
        <v>752</v>
      </c>
      <c r="R717" s="837">
        <v>0.67023172905525852</v>
      </c>
      <c r="S717" s="850">
        <v>376</v>
      </c>
    </row>
    <row r="718" spans="1:19" ht="14.4" customHeight="1" x14ac:dyDescent="0.3">
      <c r="A718" s="831" t="s">
        <v>3622</v>
      </c>
      <c r="B718" s="832" t="s">
        <v>3623</v>
      </c>
      <c r="C718" s="832" t="s">
        <v>605</v>
      </c>
      <c r="D718" s="832" t="s">
        <v>1289</v>
      </c>
      <c r="E718" s="832" t="s">
        <v>3605</v>
      </c>
      <c r="F718" s="832" t="s">
        <v>3618</v>
      </c>
      <c r="G718" s="832" t="s">
        <v>3619</v>
      </c>
      <c r="H718" s="849">
        <v>3</v>
      </c>
      <c r="I718" s="849">
        <v>4011</v>
      </c>
      <c r="J718" s="832"/>
      <c r="K718" s="832">
        <v>1337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3622</v>
      </c>
      <c r="B719" s="832" t="s">
        <v>3623</v>
      </c>
      <c r="C719" s="832" t="s">
        <v>605</v>
      </c>
      <c r="D719" s="832" t="s">
        <v>1289</v>
      </c>
      <c r="E719" s="832" t="s">
        <v>3605</v>
      </c>
      <c r="F719" s="832" t="s">
        <v>3620</v>
      </c>
      <c r="G719" s="832" t="s">
        <v>3621</v>
      </c>
      <c r="H719" s="849">
        <v>5</v>
      </c>
      <c r="I719" s="849">
        <v>1810</v>
      </c>
      <c r="J719" s="832">
        <v>4.9862258953168048</v>
      </c>
      <c r="K719" s="832">
        <v>362</v>
      </c>
      <c r="L719" s="849">
        <v>1</v>
      </c>
      <c r="M719" s="849">
        <v>363</v>
      </c>
      <c r="N719" s="832">
        <v>1</v>
      </c>
      <c r="O719" s="832">
        <v>363</v>
      </c>
      <c r="P719" s="849">
        <v>5</v>
      </c>
      <c r="Q719" s="849">
        <v>1820</v>
      </c>
      <c r="R719" s="837">
        <v>5.0137741046831952</v>
      </c>
      <c r="S719" s="850">
        <v>364</v>
      </c>
    </row>
    <row r="720" spans="1:19" ht="14.4" customHeight="1" x14ac:dyDescent="0.3">
      <c r="A720" s="831" t="s">
        <v>3622</v>
      </c>
      <c r="B720" s="832" t="s">
        <v>3623</v>
      </c>
      <c r="C720" s="832" t="s">
        <v>605</v>
      </c>
      <c r="D720" s="832" t="s">
        <v>1290</v>
      </c>
      <c r="E720" s="832" t="s">
        <v>3605</v>
      </c>
      <c r="F720" s="832" t="s">
        <v>3720</v>
      </c>
      <c r="G720" s="832" t="s">
        <v>3721</v>
      </c>
      <c r="H720" s="849">
        <v>28</v>
      </c>
      <c r="I720" s="849">
        <v>5740</v>
      </c>
      <c r="J720" s="832">
        <v>2.5330979699911738</v>
      </c>
      <c r="K720" s="832">
        <v>205</v>
      </c>
      <c r="L720" s="849">
        <v>11</v>
      </c>
      <c r="M720" s="849">
        <v>2266</v>
      </c>
      <c r="N720" s="832">
        <v>1</v>
      </c>
      <c r="O720" s="832">
        <v>206</v>
      </c>
      <c r="P720" s="849">
        <v>19</v>
      </c>
      <c r="Q720" s="849">
        <v>3933</v>
      </c>
      <c r="R720" s="837">
        <v>1.735657546337158</v>
      </c>
      <c r="S720" s="850">
        <v>207</v>
      </c>
    </row>
    <row r="721" spans="1:19" ht="14.4" customHeight="1" x14ac:dyDescent="0.3">
      <c r="A721" s="831" t="s">
        <v>3622</v>
      </c>
      <c r="B721" s="832" t="s">
        <v>3623</v>
      </c>
      <c r="C721" s="832" t="s">
        <v>605</v>
      </c>
      <c r="D721" s="832" t="s">
        <v>1290</v>
      </c>
      <c r="E721" s="832" t="s">
        <v>3605</v>
      </c>
      <c r="F721" s="832" t="s">
        <v>3730</v>
      </c>
      <c r="G721" s="832" t="s">
        <v>3731</v>
      </c>
      <c r="H721" s="849">
        <v>21</v>
      </c>
      <c r="I721" s="849">
        <v>777</v>
      </c>
      <c r="J721" s="832">
        <v>0.875</v>
      </c>
      <c r="K721" s="832">
        <v>37</v>
      </c>
      <c r="L721" s="849">
        <v>24</v>
      </c>
      <c r="M721" s="849">
        <v>888</v>
      </c>
      <c r="N721" s="832">
        <v>1</v>
      </c>
      <c r="O721" s="832">
        <v>37</v>
      </c>
      <c r="P721" s="849">
        <v>9</v>
      </c>
      <c r="Q721" s="849">
        <v>342</v>
      </c>
      <c r="R721" s="837">
        <v>0.38513513513513514</v>
      </c>
      <c r="S721" s="850">
        <v>38</v>
      </c>
    </row>
    <row r="722" spans="1:19" ht="14.4" customHeight="1" x14ac:dyDescent="0.3">
      <c r="A722" s="831" t="s">
        <v>3622</v>
      </c>
      <c r="B722" s="832" t="s">
        <v>3623</v>
      </c>
      <c r="C722" s="832" t="s">
        <v>605</v>
      </c>
      <c r="D722" s="832" t="s">
        <v>1290</v>
      </c>
      <c r="E722" s="832" t="s">
        <v>3605</v>
      </c>
      <c r="F722" s="832" t="s">
        <v>3606</v>
      </c>
      <c r="G722" s="832" t="s">
        <v>3607</v>
      </c>
      <c r="H722" s="849">
        <v>13</v>
      </c>
      <c r="I722" s="849">
        <v>3263</v>
      </c>
      <c r="J722" s="832">
        <v>3.2371031746031744</v>
      </c>
      <c r="K722" s="832">
        <v>251</v>
      </c>
      <c r="L722" s="849">
        <v>4</v>
      </c>
      <c r="M722" s="849">
        <v>1008</v>
      </c>
      <c r="N722" s="832">
        <v>1</v>
      </c>
      <c r="O722" s="832">
        <v>252</v>
      </c>
      <c r="P722" s="849">
        <v>1</v>
      </c>
      <c r="Q722" s="849">
        <v>254</v>
      </c>
      <c r="R722" s="837">
        <v>0.25198412698412698</v>
      </c>
      <c r="S722" s="850">
        <v>254</v>
      </c>
    </row>
    <row r="723" spans="1:19" ht="14.4" customHeight="1" x14ac:dyDescent="0.3">
      <c r="A723" s="831" t="s">
        <v>3622</v>
      </c>
      <c r="B723" s="832" t="s">
        <v>3623</v>
      </c>
      <c r="C723" s="832" t="s">
        <v>605</v>
      </c>
      <c r="D723" s="832" t="s">
        <v>1290</v>
      </c>
      <c r="E723" s="832" t="s">
        <v>3605</v>
      </c>
      <c r="F723" s="832" t="s">
        <v>3738</v>
      </c>
      <c r="G723" s="832" t="s">
        <v>3739</v>
      </c>
      <c r="H723" s="849">
        <v>89</v>
      </c>
      <c r="I723" s="849">
        <v>11214</v>
      </c>
      <c r="J723" s="832">
        <v>1.1932326026814215</v>
      </c>
      <c r="K723" s="832">
        <v>126</v>
      </c>
      <c r="L723" s="849">
        <v>74</v>
      </c>
      <c r="M723" s="849">
        <v>9398</v>
      </c>
      <c r="N723" s="832">
        <v>1</v>
      </c>
      <c r="O723" s="832">
        <v>127</v>
      </c>
      <c r="P723" s="849">
        <v>49</v>
      </c>
      <c r="Q723" s="849">
        <v>6174</v>
      </c>
      <c r="R723" s="837">
        <v>0.65694828686954676</v>
      </c>
      <c r="S723" s="850">
        <v>126</v>
      </c>
    </row>
    <row r="724" spans="1:19" ht="14.4" customHeight="1" x14ac:dyDescent="0.3">
      <c r="A724" s="831" t="s">
        <v>3622</v>
      </c>
      <c r="B724" s="832" t="s">
        <v>3623</v>
      </c>
      <c r="C724" s="832" t="s">
        <v>605</v>
      </c>
      <c r="D724" s="832" t="s">
        <v>1290</v>
      </c>
      <c r="E724" s="832" t="s">
        <v>3605</v>
      </c>
      <c r="F724" s="832" t="s">
        <v>3750</v>
      </c>
      <c r="G724" s="832" t="s">
        <v>3751</v>
      </c>
      <c r="H724" s="849">
        <v>4</v>
      </c>
      <c r="I724" s="849">
        <v>1404</v>
      </c>
      <c r="J724" s="832">
        <v>1.3295454545454546</v>
      </c>
      <c r="K724" s="832">
        <v>351</v>
      </c>
      <c r="L724" s="849">
        <v>3</v>
      </c>
      <c r="M724" s="849">
        <v>1056</v>
      </c>
      <c r="N724" s="832">
        <v>1</v>
      </c>
      <c r="O724" s="832">
        <v>352</v>
      </c>
      <c r="P724" s="849"/>
      <c r="Q724" s="849"/>
      <c r="R724" s="837"/>
      <c r="S724" s="850"/>
    </row>
    <row r="725" spans="1:19" ht="14.4" customHeight="1" x14ac:dyDescent="0.3">
      <c r="A725" s="831" t="s">
        <v>3622</v>
      </c>
      <c r="B725" s="832" t="s">
        <v>3623</v>
      </c>
      <c r="C725" s="832" t="s">
        <v>605</v>
      </c>
      <c r="D725" s="832" t="s">
        <v>1290</v>
      </c>
      <c r="E725" s="832" t="s">
        <v>3605</v>
      </c>
      <c r="F725" s="832" t="s">
        <v>3610</v>
      </c>
      <c r="G725" s="832" t="s">
        <v>3611</v>
      </c>
      <c r="H725" s="849">
        <v>102</v>
      </c>
      <c r="I725" s="849">
        <v>3400</v>
      </c>
      <c r="J725" s="832">
        <v>1.3076923076923077</v>
      </c>
      <c r="K725" s="832">
        <v>33.333333333333336</v>
      </c>
      <c r="L725" s="849">
        <v>78</v>
      </c>
      <c r="M725" s="849">
        <v>2600</v>
      </c>
      <c r="N725" s="832">
        <v>1</v>
      </c>
      <c r="O725" s="832">
        <v>33.333333333333336</v>
      </c>
      <c r="P725" s="849">
        <v>51</v>
      </c>
      <c r="Q725" s="849">
        <v>1700</v>
      </c>
      <c r="R725" s="837">
        <v>0.65384615384615385</v>
      </c>
      <c r="S725" s="850">
        <v>33.333333333333336</v>
      </c>
    </row>
    <row r="726" spans="1:19" ht="14.4" customHeight="1" x14ac:dyDescent="0.3">
      <c r="A726" s="831" t="s">
        <v>3622</v>
      </c>
      <c r="B726" s="832" t="s">
        <v>3623</v>
      </c>
      <c r="C726" s="832" t="s">
        <v>605</v>
      </c>
      <c r="D726" s="832" t="s">
        <v>1290</v>
      </c>
      <c r="E726" s="832" t="s">
        <v>3605</v>
      </c>
      <c r="F726" s="832" t="s">
        <v>3766</v>
      </c>
      <c r="G726" s="832" t="s">
        <v>3767</v>
      </c>
      <c r="H726" s="849">
        <v>1</v>
      </c>
      <c r="I726" s="849">
        <v>308</v>
      </c>
      <c r="J726" s="832"/>
      <c r="K726" s="832">
        <v>308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3622</v>
      </c>
      <c r="B727" s="832" t="s">
        <v>3623</v>
      </c>
      <c r="C727" s="832" t="s">
        <v>605</v>
      </c>
      <c r="D727" s="832" t="s">
        <v>1290</v>
      </c>
      <c r="E727" s="832" t="s">
        <v>3605</v>
      </c>
      <c r="F727" s="832" t="s">
        <v>3774</v>
      </c>
      <c r="G727" s="832" t="s">
        <v>3775</v>
      </c>
      <c r="H727" s="849"/>
      <c r="I727" s="849"/>
      <c r="J727" s="832"/>
      <c r="K727" s="832"/>
      <c r="L727" s="849">
        <v>1</v>
      </c>
      <c r="M727" s="849">
        <v>155</v>
      </c>
      <c r="N727" s="832">
        <v>1</v>
      </c>
      <c r="O727" s="832">
        <v>155</v>
      </c>
      <c r="P727" s="849"/>
      <c r="Q727" s="849"/>
      <c r="R727" s="837"/>
      <c r="S727" s="850"/>
    </row>
    <row r="728" spans="1:19" ht="14.4" customHeight="1" x14ac:dyDescent="0.3">
      <c r="A728" s="831" t="s">
        <v>3622</v>
      </c>
      <c r="B728" s="832" t="s">
        <v>3623</v>
      </c>
      <c r="C728" s="832" t="s">
        <v>605</v>
      </c>
      <c r="D728" s="832" t="s">
        <v>1290</v>
      </c>
      <c r="E728" s="832" t="s">
        <v>3605</v>
      </c>
      <c r="F728" s="832" t="s">
        <v>3782</v>
      </c>
      <c r="G728" s="832" t="s">
        <v>3783</v>
      </c>
      <c r="H728" s="849">
        <v>60</v>
      </c>
      <c r="I728" s="849">
        <v>57480</v>
      </c>
      <c r="J728" s="832">
        <v>0.92211438196839657</v>
      </c>
      <c r="K728" s="832">
        <v>958</v>
      </c>
      <c r="L728" s="849">
        <v>65</v>
      </c>
      <c r="M728" s="849">
        <v>62335</v>
      </c>
      <c r="N728" s="832">
        <v>1</v>
      </c>
      <c r="O728" s="832">
        <v>959</v>
      </c>
      <c r="P728" s="849">
        <v>30</v>
      </c>
      <c r="Q728" s="849">
        <v>28920</v>
      </c>
      <c r="R728" s="837">
        <v>0.4639448143097778</v>
      </c>
      <c r="S728" s="850">
        <v>964</v>
      </c>
    </row>
    <row r="729" spans="1:19" ht="14.4" customHeight="1" x14ac:dyDescent="0.3">
      <c r="A729" s="831" t="s">
        <v>3622</v>
      </c>
      <c r="B729" s="832" t="s">
        <v>3623</v>
      </c>
      <c r="C729" s="832" t="s">
        <v>605</v>
      </c>
      <c r="D729" s="832" t="s">
        <v>1290</v>
      </c>
      <c r="E729" s="832" t="s">
        <v>3605</v>
      </c>
      <c r="F729" s="832" t="s">
        <v>3796</v>
      </c>
      <c r="G729" s="832" t="s">
        <v>3797</v>
      </c>
      <c r="H729" s="849"/>
      <c r="I729" s="849"/>
      <c r="J729" s="832"/>
      <c r="K729" s="832"/>
      <c r="L729" s="849">
        <v>1</v>
      </c>
      <c r="M729" s="849">
        <v>161</v>
      </c>
      <c r="N729" s="832">
        <v>1</v>
      </c>
      <c r="O729" s="832">
        <v>161</v>
      </c>
      <c r="P729" s="849"/>
      <c r="Q729" s="849"/>
      <c r="R729" s="837"/>
      <c r="S729" s="850"/>
    </row>
    <row r="730" spans="1:19" ht="14.4" customHeight="1" x14ac:dyDescent="0.3">
      <c r="A730" s="831" t="s">
        <v>3622</v>
      </c>
      <c r="B730" s="832" t="s">
        <v>3623</v>
      </c>
      <c r="C730" s="832" t="s">
        <v>605</v>
      </c>
      <c r="D730" s="832" t="s">
        <v>1290</v>
      </c>
      <c r="E730" s="832" t="s">
        <v>3605</v>
      </c>
      <c r="F730" s="832" t="s">
        <v>3798</v>
      </c>
      <c r="G730" s="832" t="s">
        <v>3799</v>
      </c>
      <c r="H730" s="849">
        <v>105</v>
      </c>
      <c r="I730" s="849">
        <v>41475</v>
      </c>
      <c r="J730" s="832">
        <v>1.4189189189189189</v>
      </c>
      <c r="K730" s="832">
        <v>395</v>
      </c>
      <c r="L730" s="849">
        <v>74</v>
      </c>
      <c r="M730" s="849">
        <v>29230</v>
      </c>
      <c r="N730" s="832">
        <v>1</v>
      </c>
      <c r="O730" s="832">
        <v>395</v>
      </c>
      <c r="P730" s="849">
        <v>62</v>
      </c>
      <c r="Q730" s="849">
        <v>24676</v>
      </c>
      <c r="R730" s="837">
        <v>0.84420116318850491</v>
      </c>
      <c r="S730" s="850">
        <v>398</v>
      </c>
    </row>
    <row r="731" spans="1:19" ht="14.4" customHeight="1" x14ac:dyDescent="0.3">
      <c r="A731" s="831" t="s">
        <v>3622</v>
      </c>
      <c r="B731" s="832" t="s">
        <v>3623</v>
      </c>
      <c r="C731" s="832" t="s">
        <v>605</v>
      </c>
      <c r="D731" s="832" t="s">
        <v>1290</v>
      </c>
      <c r="E731" s="832" t="s">
        <v>3605</v>
      </c>
      <c r="F731" s="832" t="s">
        <v>3808</v>
      </c>
      <c r="G731" s="832" t="s">
        <v>3809</v>
      </c>
      <c r="H731" s="849"/>
      <c r="I731" s="849"/>
      <c r="J731" s="832"/>
      <c r="K731" s="832"/>
      <c r="L731" s="849">
        <v>1</v>
      </c>
      <c r="M731" s="849">
        <v>374</v>
      </c>
      <c r="N731" s="832">
        <v>1</v>
      </c>
      <c r="O731" s="832">
        <v>374</v>
      </c>
      <c r="P731" s="849">
        <v>1</v>
      </c>
      <c r="Q731" s="849">
        <v>376</v>
      </c>
      <c r="R731" s="837">
        <v>1.0053475935828877</v>
      </c>
      <c r="S731" s="850">
        <v>376</v>
      </c>
    </row>
    <row r="732" spans="1:19" ht="14.4" customHeight="1" x14ac:dyDescent="0.3">
      <c r="A732" s="831" t="s">
        <v>3622</v>
      </c>
      <c r="B732" s="832" t="s">
        <v>3623</v>
      </c>
      <c r="C732" s="832" t="s">
        <v>605</v>
      </c>
      <c r="D732" s="832" t="s">
        <v>1291</v>
      </c>
      <c r="E732" s="832" t="s">
        <v>3624</v>
      </c>
      <c r="F732" s="832" t="s">
        <v>3631</v>
      </c>
      <c r="G732" s="832" t="s">
        <v>3632</v>
      </c>
      <c r="H732" s="849">
        <v>1.2</v>
      </c>
      <c r="I732" s="849">
        <v>69.72</v>
      </c>
      <c r="J732" s="832"/>
      <c r="K732" s="832">
        <v>58.1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3622</v>
      </c>
      <c r="B733" s="832" t="s">
        <v>3623</v>
      </c>
      <c r="C733" s="832" t="s">
        <v>605</v>
      </c>
      <c r="D733" s="832" t="s">
        <v>1291</v>
      </c>
      <c r="E733" s="832" t="s">
        <v>3624</v>
      </c>
      <c r="F733" s="832" t="s">
        <v>3636</v>
      </c>
      <c r="G733" s="832" t="s">
        <v>3637</v>
      </c>
      <c r="H733" s="849">
        <v>0.2</v>
      </c>
      <c r="I733" s="849">
        <v>909.52</v>
      </c>
      <c r="J733" s="832">
        <v>0.66666666666666663</v>
      </c>
      <c r="K733" s="832">
        <v>4547.5999999999995</v>
      </c>
      <c r="L733" s="849">
        <v>0.30000000000000004</v>
      </c>
      <c r="M733" s="849">
        <v>1364.28</v>
      </c>
      <c r="N733" s="832">
        <v>1</v>
      </c>
      <c r="O733" s="832">
        <v>4547.5999999999995</v>
      </c>
      <c r="P733" s="849"/>
      <c r="Q733" s="849"/>
      <c r="R733" s="837"/>
      <c r="S733" s="850"/>
    </row>
    <row r="734" spans="1:19" ht="14.4" customHeight="1" x14ac:dyDescent="0.3">
      <c r="A734" s="831" t="s">
        <v>3622</v>
      </c>
      <c r="B734" s="832" t="s">
        <v>3623</v>
      </c>
      <c r="C734" s="832" t="s">
        <v>605</v>
      </c>
      <c r="D734" s="832" t="s">
        <v>1291</v>
      </c>
      <c r="E734" s="832" t="s">
        <v>3624</v>
      </c>
      <c r="F734" s="832" t="s">
        <v>3661</v>
      </c>
      <c r="G734" s="832" t="s">
        <v>3637</v>
      </c>
      <c r="H734" s="849"/>
      <c r="I734" s="849"/>
      <c r="J734" s="832"/>
      <c r="K734" s="832"/>
      <c r="L734" s="849"/>
      <c r="M734" s="849"/>
      <c r="N734" s="832"/>
      <c r="O734" s="832"/>
      <c r="P734" s="849">
        <v>0.5</v>
      </c>
      <c r="Q734" s="849">
        <v>819.75</v>
      </c>
      <c r="R734" s="837"/>
      <c r="S734" s="850">
        <v>1639.5</v>
      </c>
    </row>
    <row r="735" spans="1:19" ht="14.4" customHeight="1" x14ac:dyDescent="0.3">
      <c r="A735" s="831" t="s">
        <v>3622</v>
      </c>
      <c r="B735" s="832" t="s">
        <v>3623</v>
      </c>
      <c r="C735" s="832" t="s">
        <v>605</v>
      </c>
      <c r="D735" s="832" t="s">
        <v>1291</v>
      </c>
      <c r="E735" s="832" t="s">
        <v>3602</v>
      </c>
      <c r="F735" s="832" t="s">
        <v>3666</v>
      </c>
      <c r="G735" s="832" t="s">
        <v>3667</v>
      </c>
      <c r="H735" s="849"/>
      <c r="I735" s="849"/>
      <c r="J735" s="832"/>
      <c r="K735" s="832"/>
      <c r="L735" s="849">
        <v>3</v>
      </c>
      <c r="M735" s="849">
        <v>7875.33</v>
      </c>
      <c r="N735" s="832">
        <v>1</v>
      </c>
      <c r="O735" s="832">
        <v>2625.11</v>
      </c>
      <c r="P735" s="849"/>
      <c r="Q735" s="849"/>
      <c r="R735" s="837"/>
      <c r="S735" s="850"/>
    </row>
    <row r="736" spans="1:19" ht="14.4" customHeight="1" x14ac:dyDescent="0.3">
      <c r="A736" s="831" t="s">
        <v>3622</v>
      </c>
      <c r="B736" s="832" t="s">
        <v>3623</v>
      </c>
      <c r="C736" s="832" t="s">
        <v>605</v>
      </c>
      <c r="D736" s="832" t="s">
        <v>1291</v>
      </c>
      <c r="E736" s="832" t="s">
        <v>3602</v>
      </c>
      <c r="F736" s="832" t="s">
        <v>3676</v>
      </c>
      <c r="G736" s="832" t="s">
        <v>3677</v>
      </c>
      <c r="H736" s="849">
        <v>1</v>
      </c>
      <c r="I736" s="849">
        <v>408.74</v>
      </c>
      <c r="J736" s="832">
        <v>1</v>
      </c>
      <c r="K736" s="832">
        <v>408.74</v>
      </c>
      <c r="L736" s="849">
        <v>1</v>
      </c>
      <c r="M736" s="849">
        <v>408.74</v>
      </c>
      <c r="N736" s="832">
        <v>1</v>
      </c>
      <c r="O736" s="832">
        <v>408.74</v>
      </c>
      <c r="P736" s="849">
        <v>4</v>
      </c>
      <c r="Q736" s="849">
        <v>1634.96</v>
      </c>
      <c r="R736" s="837">
        <v>4</v>
      </c>
      <c r="S736" s="850">
        <v>408.74</v>
      </c>
    </row>
    <row r="737" spans="1:19" ht="14.4" customHeight="1" x14ac:dyDescent="0.3">
      <c r="A737" s="831" t="s">
        <v>3622</v>
      </c>
      <c r="B737" s="832" t="s">
        <v>3623</v>
      </c>
      <c r="C737" s="832" t="s">
        <v>605</v>
      </c>
      <c r="D737" s="832" t="s">
        <v>1291</v>
      </c>
      <c r="E737" s="832" t="s">
        <v>3602</v>
      </c>
      <c r="F737" s="832" t="s">
        <v>3682</v>
      </c>
      <c r="G737" s="832" t="s">
        <v>3683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1665</v>
      </c>
      <c r="R737" s="837"/>
      <c r="S737" s="850">
        <v>1665</v>
      </c>
    </row>
    <row r="738" spans="1:19" ht="14.4" customHeight="1" x14ac:dyDescent="0.3">
      <c r="A738" s="831" t="s">
        <v>3622</v>
      </c>
      <c r="B738" s="832" t="s">
        <v>3623</v>
      </c>
      <c r="C738" s="832" t="s">
        <v>605</v>
      </c>
      <c r="D738" s="832" t="s">
        <v>1291</v>
      </c>
      <c r="E738" s="832" t="s">
        <v>3602</v>
      </c>
      <c r="F738" s="832" t="s">
        <v>3603</v>
      </c>
      <c r="G738" s="832" t="s">
        <v>3604</v>
      </c>
      <c r="H738" s="849"/>
      <c r="I738" s="849"/>
      <c r="J738" s="832"/>
      <c r="K738" s="832"/>
      <c r="L738" s="849">
        <v>1</v>
      </c>
      <c r="M738" s="849">
        <v>2170.0300000000002</v>
      </c>
      <c r="N738" s="832">
        <v>1</v>
      </c>
      <c r="O738" s="832">
        <v>2170.0300000000002</v>
      </c>
      <c r="P738" s="849">
        <v>4</v>
      </c>
      <c r="Q738" s="849">
        <v>8680.1200000000008</v>
      </c>
      <c r="R738" s="837">
        <v>4</v>
      </c>
      <c r="S738" s="850">
        <v>2170.0300000000002</v>
      </c>
    </row>
    <row r="739" spans="1:19" ht="14.4" customHeight="1" x14ac:dyDescent="0.3">
      <c r="A739" s="831" t="s">
        <v>3622</v>
      </c>
      <c r="B739" s="832" t="s">
        <v>3623</v>
      </c>
      <c r="C739" s="832" t="s">
        <v>605</v>
      </c>
      <c r="D739" s="832" t="s">
        <v>1291</v>
      </c>
      <c r="E739" s="832" t="s">
        <v>3602</v>
      </c>
      <c r="F739" s="832" t="s">
        <v>3684</v>
      </c>
      <c r="G739" s="832" t="s">
        <v>3685</v>
      </c>
      <c r="H739" s="849"/>
      <c r="I739" s="849"/>
      <c r="J739" s="832"/>
      <c r="K739" s="832"/>
      <c r="L739" s="849">
        <v>1</v>
      </c>
      <c r="M739" s="849">
        <v>740</v>
      </c>
      <c r="N739" s="832">
        <v>1</v>
      </c>
      <c r="O739" s="832">
        <v>740</v>
      </c>
      <c r="P739" s="849"/>
      <c r="Q739" s="849"/>
      <c r="R739" s="837"/>
      <c r="S739" s="850"/>
    </row>
    <row r="740" spans="1:19" ht="14.4" customHeight="1" x14ac:dyDescent="0.3">
      <c r="A740" s="831" t="s">
        <v>3622</v>
      </c>
      <c r="B740" s="832" t="s">
        <v>3623</v>
      </c>
      <c r="C740" s="832" t="s">
        <v>605</v>
      </c>
      <c r="D740" s="832" t="s">
        <v>1291</v>
      </c>
      <c r="E740" s="832" t="s">
        <v>3602</v>
      </c>
      <c r="F740" s="832" t="s">
        <v>3688</v>
      </c>
      <c r="G740" s="832" t="s">
        <v>3689</v>
      </c>
      <c r="H740" s="849">
        <v>1</v>
      </c>
      <c r="I740" s="849">
        <v>1396.5</v>
      </c>
      <c r="J740" s="832">
        <v>1</v>
      </c>
      <c r="K740" s="832">
        <v>1396.5</v>
      </c>
      <c r="L740" s="849">
        <v>1</v>
      </c>
      <c r="M740" s="849">
        <v>1396.5</v>
      </c>
      <c r="N740" s="832">
        <v>1</v>
      </c>
      <c r="O740" s="832">
        <v>1396.5</v>
      </c>
      <c r="P740" s="849"/>
      <c r="Q740" s="849"/>
      <c r="R740" s="837"/>
      <c r="S740" s="850"/>
    </row>
    <row r="741" spans="1:19" ht="14.4" customHeight="1" x14ac:dyDescent="0.3">
      <c r="A741" s="831" t="s">
        <v>3622</v>
      </c>
      <c r="B741" s="832" t="s">
        <v>3623</v>
      </c>
      <c r="C741" s="832" t="s">
        <v>605</v>
      </c>
      <c r="D741" s="832" t="s">
        <v>1291</v>
      </c>
      <c r="E741" s="832" t="s">
        <v>3602</v>
      </c>
      <c r="F741" s="832" t="s">
        <v>3690</v>
      </c>
      <c r="G741" s="832" t="s">
        <v>3691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1400</v>
      </c>
      <c r="R741" s="837"/>
      <c r="S741" s="850">
        <v>1400</v>
      </c>
    </row>
    <row r="742" spans="1:19" ht="14.4" customHeight="1" x14ac:dyDescent="0.3">
      <c r="A742" s="831" t="s">
        <v>3622</v>
      </c>
      <c r="B742" s="832" t="s">
        <v>3623</v>
      </c>
      <c r="C742" s="832" t="s">
        <v>605</v>
      </c>
      <c r="D742" s="832" t="s">
        <v>1291</v>
      </c>
      <c r="E742" s="832" t="s">
        <v>3602</v>
      </c>
      <c r="F742" s="832" t="s">
        <v>3700</v>
      </c>
      <c r="G742" s="832" t="s">
        <v>3701</v>
      </c>
      <c r="H742" s="849">
        <v>2</v>
      </c>
      <c r="I742" s="849">
        <v>5263.2</v>
      </c>
      <c r="J742" s="832"/>
      <c r="K742" s="832">
        <v>2631.6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3622</v>
      </c>
      <c r="B743" s="832" t="s">
        <v>3623</v>
      </c>
      <c r="C743" s="832" t="s">
        <v>605</v>
      </c>
      <c r="D743" s="832" t="s">
        <v>1291</v>
      </c>
      <c r="E743" s="832" t="s">
        <v>3602</v>
      </c>
      <c r="F743" s="832" t="s">
        <v>3714</v>
      </c>
      <c r="G743" s="832" t="s">
        <v>3715</v>
      </c>
      <c r="H743" s="849"/>
      <c r="I743" s="849"/>
      <c r="J743" s="832"/>
      <c r="K743" s="832"/>
      <c r="L743" s="849"/>
      <c r="M743" s="849"/>
      <c r="N743" s="832"/>
      <c r="O743" s="832"/>
      <c r="P743" s="849">
        <v>4</v>
      </c>
      <c r="Q743" s="849">
        <v>2568</v>
      </c>
      <c r="R743" s="837"/>
      <c r="S743" s="850">
        <v>642</v>
      </c>
    </row>
    <row r="744" spans="1:19" ht="14.4" customHeight="1" x14ac:dyDescent="0.3">
      <c r="A744" s="831" t="s">
        <v>3622</v>
      </c>
      <c r="B744" s="832" t="s">
        <v>3623</v>
      </c>
      <c r="C744" s="832" t="s">
        <v>605</v>
      </c>
      <c r="D744" s="832" t="s">
        <v>1291</v>
      </c>
      <c r="E744" s="832" t="s">
        <v>3605</v>
      </c>
      <c r="F744" s="832" t="s">
        <v>3720</v>
      </c>
      <c r="G744" s="832" t="s">
        <v>3721</v>
      </c>
      <c r="H744" s="849"/>
      <c r="I744" s="849"/>
      <c r="J744" s="832"/>
      <c r="K744" s="832"/>
      <c r="L744" s="849">
        <v>1</v>
      </c>
      <c r="M744" s="849">
        <v>206</v>
      </c>
      <c r="N744" s="832">
        <v>1</v>
      </c>
      <c r="O744" s="832">
        <v>206</v>
      </c>
      <c r="P744" s="849"/>
      <c r="Q744" s="849"/>
      <c r="R744" s="837"/>
      <c r="S744" s="850"/>
    </row>
    <row r="745" spans="1:19" ht="14.4" customHeight="1" x14ac:dyDescent="0.3">
      <c r="A745" s="831" t="s">
        <v>3622</v>
      </c>
      <c r="B745" s="832" t="s">
        <v>3623</v>
      </c>
      <c r="C745" s="832" t="s">
        <v>605</v>
      </c>
      <c r="D745" s="832" t="s">
        <v>1291</v>
      </c>
      <c r="E745" s="832" t="s">
        <v>3605</v>
      </c>
      <c r="F745" s="832" t="s">
        <v>3730</v>
      </c>
      <c r="G745" s="832" t="s">
        <v>3731</v>
      </c>
      <c r="H745" s="849">
        <v>58</v>
      </c>
      <c r="I745" s="849">
        <v>2146</v>
      </c>
      <c r="J745" s="832">
        <v>5.8</v>
      </c>
      <c r="K745" s="832">
        <v>37</v>
      </c>
      <c r="L745" s="849">
        <v>10</v>
      </c>
      <c r="M745" s="849">
        <v>370</v>
      </c>
      <c r="N745" s="832">
        <v>1</v>
      </c>
      <c r="O745" s="832">
        <v>37</v>
      </c>
      <c r="P745" s="849">
        <v>19</v>
      </c>
      <c r="Q745" s="849">
        <v>722</v>
      </c>
      <c r="R745" s="837">
        <v>1.9513513513513514</v>
      </c>
      <c r="S745" s="850">
        <v>38</v>
      </c>
    </row>
    <row r="746" spans="1:19" ht="14.4" customHeight="1" x14ac:dyDescent="0.3">
      <c r="A746" s="831" t="s">
        <v>3622</v>
      </c>
      <c r="B746" s="832" t="s">
        <v>3623</v>
      </c>
      <c r="C746" s="832" t="s">
        <v>605</v>
      </c>
      <c r="D746" s="832" t="s">
        <v>1291</v>
      </c>
      <c r="E746" s="832" t="s">
        <v>3605</v>
      </c>
      <c r="F746" s="832" t="s">
        <v>3732</v>
      </c>
      <c r="G746" s="832" t="s">
        <v>3733</v>
      </c>
      <c r="H746" s="849">
        <v>20</v>
      </c>
      <c r="I746" s="849">
        <v>200</v>
      </c>
      <c r="J746" s="832"/>
      <c r="K746" s="832">
        <v>10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3622</v>
      </c>
      <c r="B747" s="832" t="s">
        <v>3623</v>
      </c>
      <c r="C747" s="832" t="s">
        <v>605</v>
      </c>
      <c r="D747" s="832" t="s">
        <v>1291</v>
      </c>
      <c r="E747" s="832" t="s">
        <v>3605</v>
      </c>
      <c r="F747" s="832" t="s">
        <v>3606</v>
      </c>
      <c r="G747" s="832" t="s">
        <v>3607</v>
      </c>
      <c r="H747" s="849">
        <v>12</v>
      </c>
      <c r="I747" s="849">
        <v>3012</v>
      </c>
      <c r="J747" s="832">
        <v>1.4940476190476191</v>
      </c>
      <c r="K747" s="832">
        <v>251</v>
      </c>
      <c r="L747" s="849">
        <v>8</v>
      </c>
      <c r="M747" s="849">
        <v>2016</v>
      </c>
      <c r="N747" s="832">
        <v>1</v>
      </c>
      <c r="O747" s="832">
        <v>252</v>
      </c>
      <c r="P747" s="849">
        <v>14</v>
      </c>
      <c r="Q747" s="849">
        <v>3556</v>
      </c>
      <c r="R747" s="837">
        <v>1.7638888888888888</v>
      </c>
      <c r="S747" s="850">
        <v>254</v>
      </c>
    </row>
    <row r="748" spans="1:19" ht="14.4" customHeight="1" x14ac:dyDescent="0.3">
      <c r="A748" s="831" t="s">
        <v>3622</v>
      </c>
      <c r="B748" s="832" t="s">
        <v>3623</v>
      </c>
      <c r="C748" s="832" t="s">
        <v>605</v>
      </c>
      <c r="D748" s="832" t="s">
        <v>1291</v>
      </c>
      <c r="E748" s="832" t="s">
        <v>3605</v>
      </c>
      <c r="F748" s="832" t="s">
        <v>3738</v>
      </c>
      <c r="G748" s="832" t="s">
        <v>3739</v>
      </c>
      <c r="H748" s="849">
        <v>24</v>
      </c>
      <c r="I748" s="849">
        <v>3024</v>
      </c>
      <c r="J748" s="832">
        <v>1.1905511811023621</v>
      </c>
      <c r="K748" s="832">
        <v>126</v>
      </c>
      <c r="L748" s="849">
        <v>20</v>
      </c>
      <c r="M748" s="849">
        <v>2540</v>
      </c>
      <c r="N748" s="832">
        <v>1</v>
      </c>
      <c r="O748" s="832">
        <v>127</v>
      </c>
      <c r="P748" s="849">
        <v>34</v>
      </c>
      <c r="Q748" s="849">
        <v>4284</v>
      </c>
      <c r="R748" s="837">
        <v>1.6866141732283464</v>
      </c>
      <c r="S748" s="850">
        <v>126</v>
      </c>
    </row>
    <row r="749" spans="1:19" ht="14.4" customHeight="1" x14ac:dyDescent="0.3">
      <c r="A749" s="831" t="s">
        <v>3622</v>
      </c>
      <c r="B749" s="832" t="s">
        <v>3623</v>
      </c>
      <c r="C749" s="832" t="s">
        <v>605</v>
      </c>
      <c r="D749" s="832" t="s">
        <v>1291</v>
      </c>
      <c r="E749" s="832" t="s">
        <v>3605</v>
      </c>
      <c r="F749" s="832" t="s">
        <v>3740</v>
      </c>
      <c r="G749" s="832" t="s">
        <v>3741</v>
      </c>
      <c r="H749" s="849">
        <v>1</v>
      </c>
      <c r="I749" s="849">
        <v>311</v>
      </c>
      <c r="J749" s="832"/>
      <c r="K749" s="832">
        <v>311</v>
      </c>
      <c r="L749" s="849"/>
      <c r="M749" s="849"/>
      <c r="N749" s="832"/>
      <c r="O749" s="832"/>
      <c r="P749" s="849">
        <v>3</v>
      </c>
      <c r="Q749" s="849">
        <v>942</v>
      </c>
      <c r="R749" s="837"/>
      <c r="S749" s="850">
        <v>314</v>
      </c>
    </row>
    <row r="750" spans="1:19" ht="14.4" customHeight="1" x14ac:dyDescent="0.3">
      <c r="A750" s="831" t="s">
        <v>3622</v>
      </c>
      <c r="B750" s="832" t="s">
        <v>3623</v>
      </c>
      <c r="C750" s="832" t="s">
        <v>605</v>
      </c>
      <c r="D750" s="832" t="s">
        <v>1291</v>
      </c>
      <c r="E750" s="832" t="s">
        <v>3605</v>
      </c>
      <c r="F750" s="832" t="s">
        <v>3746</v>
      </c>
      <c r="G750" s="832" t="s">
        <v>3747</v>
      </c>
      <c r="H750" s="849"/>
      <c r="I750" s="849"/>
      <c r="J750" s="832"/>
      <c r="K750" s="832"/>
      <c r="L750" s="849">
        <v>2</v>
      </c>
      <c r="M750" s="849">
        <v>668</v>
      </c>
      <c r="N750" s="832">
        <v>1</v>
      </c>
      <c r="O750" s="832">
        <v>334</v>
      </c>
      <c r="P750" s="849">
        <v>1</v>
      </c>
      <c r="Q750" s="849">
        <v>335</v>
      </c>
      <c r="R750" s="837">
        <v>0.50149700598802394</v>
      </c>
      <c r="S750" s="850">
        <v>335</v>
      </c>
    </row>
    <row r="751" spans="1:19" ht="14.4" customHeight="1" x14ac:dyDescent="0.3">
      <c r="A751" s="831" t="s">
        <v>3622</v>
      </c>
      <c r="B751" s="832" t="s">
        <v>3623</v>
      </c>
      <c r="C751" s="832" t="s">
        <v>605</v>
      </c>
      <c r="D751" s="832" t="s">
        <v>1291</v>
      </c>
      <c r="E751" s="832" t="s">
        <v>3605</v>
      </c>
      <c r="F751" s="832" t="s">
        <v>3750</v>
      </c>
      <c r="G751" s="832" t="s">
        <v>3751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357</v>
      </c>
      <c r="R751" s="837"/>
      <c r="S751" s="850">
        <v>357</v>
      </c>
    </row>
    <row r="752" spans="1:19" ht="14.4" customHeight="1" x14ac:dyDescent="0.3">
      <c r="A752" s="831" t="s">
        <v>3622</v>
      </c>
      <c r="B752" s="832" t="s">
        <v>3623</v>
      </c>
      <c r="C752" s="832" t="s">
        <v>605</v>
      </c>
      <c r="D752" s="832" t="s">
        <v>1291</v>
      </c>
      <c r="E752" s="832" t="s">
        <v>3605</v>
      </c>
      <c r="F752" s="832" t="s">
        <v>3762</v>
      </c>
      <c r="G752" s="832" t="s">
        <v>3763</v>
      </c>
      <c r="H752" s="849"/>
      <c r="I752" s="849"/>
      <c r="J752" s="832"/>
      <c r="K752" s="832"/>
      <c r="L752" s="849">
        <v>3</v>
      </c>
      <c r="M752" s="849">
        <v>3546</v>
      </c>
      <c r="N752" s="832">
        <v>1</v>
      </c>
      <c r="O752" s="832">
        <v>1182</v>
      </c>
      <c r="P752" s="849"/>
      <c r="Q752" s="849"/>
      <c r="R752" s="837"/>
      <c r="S752" s="850"/>
    </row>
    <row r="753" spans="1:19" ht="14.4" customHeight="1" x14ac:dyDescent="0.3">
      <c r="A753" s="831" t="s">
        <v>3622</v>
      </c>
      <c r="B753" s="832" t="s">
        <v>3623</v>
      </c>
      <c r="C753" s="832" t="s">
        <v>605</v>
      </c>
      <c r="D753" s="832" t="s">
        <v>1291</v>
      </c>
      <c r="E753" s="832" t="s">
        <v>3605</v>
      </c>
      <c r="F753" s="832" t="s">
        <v>3610</v>
      </c>
      <c r="G753" s="832" t="s">
        <v>3611</v>
      </c>
      <c r="H753" s="849">
        <v>52</v>
      </c>
      <c r="I753" s="849">
        <v>1733.33</v>
      </c>
      <c r="J753" s="832">
        <v>1.1818212810058226</v>
      </c>
      <c r="K753" s="832">
        <v>33.333269230769233</v>
      </c>
      <c r="L753" s="849">
        <v>44</v>
      </c>
      <c r="M753" s="849">
        <v>1466.66</v>
      </c>
      <c r="N753" s="832">
        <v>1</v>
      </c>
      <c r="O753" s="832">
        <v>33.333181818181821</v>
      </c>
      <c r="P753" s="849">
        <v>48</v>
      </c>
      <c r="Q753" s="849">
        <v>1599.9900000000002</v>
      </c>
      <c r="R753" s="837">
        <v>1.0909072313965065</v>
      </c>
      <c r="S753" s="850">
        <v>33.333125000000003</v>
      </c>
    </row>
    <row r="754" spans="1:19" ht="14.4" customHeight="1" x14ac:dyDescent="0.3">
      <c r="A754" s="831" t="s">
        <v>3622</v>
      </c>
      <c r="B754" s="832" t="s">
        <v>3623</v>
      </c>
      <c r="C754" s="832" t="s">
        <v>605</v>
      </c>
      <c r="D754" s="832" t="s">
        <v>1291</v>
      </c>
      <c r="E754" s="832" t="s">
        <v>3605</v>
      </c>
      <c r="F754" s="832" t="s">
        <v>3766</v>
      </c>
      <c r="G754" s="832" t="s">
        <v>3767</v>
      </c>
      <c r="H754" s="849">
        <v>7</v>
      </c>
      <c r="I754" s="849">
        <v>2156</v>
      </c>
      <c r="J754" s="832">
        <v>0.3888888888888889</v>
      </c>
      <c r="K754" s="832">
        <v>308</v>
      </c>
      <c r="L754" s="849">
        <v>18</v>
      </c>
      <c r="M754" s="849">
        <v>5544</v>
      </c>
      <c r="N754" s="832">
        <v>1</v>
      </c>
      <c r="O754" s="832">
        <v>308</v>
      </c>
      <c r="P754" s="849">
        <v>16</v>
      </c>
      <c r="Q754" s="849">
        <v>4976</v>
      </c>
      <c r="R754" s="837">
        <v>0.89754689754689754</v>
      </c>
      <c r="S754" s="850">
        <v>311</v>
      </c>
    </row>
    <row r="755" spans="1:19" ht="14.4" customHeight="1" x14ac:dyDescent="0.3">
      <c r="A755" s="831" t="s">
        <v>3622</v>
      </c>
      <c r="B755" s="832" t="s">
        <v>3623</v>
      </c>
      <c r="C755" s="832" t="s">
        <v>605</v>
      </c>
      <c r="D755" s="832" t="s">
        <v>1291</v>
      </c>
      <c r="E755" s="832" t="s">
        <v>3605</v>
      </c>
      <c r="F755" s="832" t="s">
        <v>3768</v>
      </c>
      <c r="G755" s="832" t="s">
        <v>3769</v>
      </c>
      <c r="H755" s="849">
        <v>2</v>
      </c>
      <c r="I755" s="849">
        <v>520</v>
      </c>
      <c r="J755" s="832">
        <v>0.66411238825031926</v>
      </c>
      <c r="K755" s="832">
        <v>260</v>
      </c>
      <c r="L755" s="849">
        <v>3</v>
      </c>
      <c r="M755" s="849">
        <v>783</v>
      </c>
      <c r="N755" s="832">
        <v>1</v>
      </c>
      <c r="O755" s="832">
        <v>261</v>
      </c>
      <c r="P755" s="849">
        <v>1</v>
      </c>
      <c r="Q755" s="849">
        <v>263</v>
      </c>
      <c r="R755" s="837">
        <v>0.33588761174968074</v>
      </c>
      <c r="S755" s="850">
        <v>263</v>
      </c>
    </row>
    <row r="756" spans="1:19" ht="14.4" customHeight="1" x14ac:dyDescent="0.3">
      <c r="A756" s="831" t="s">
        <v>3622</v>
      </c>
      <c r="B756" s="832" t="s">
        <v>3623</v>
      </c>
      <c r="C756" s="832" t="s">
        <v>605</v>
      </c>
      <c r="D756" s="832" t="s">
        <v>1291</v>
      </c>
      <c r="E756" s="832" t="s">
        <v>3605</v>
      </c>
      <c r="F756" s="832" t="s">
        <v>3770</v>
      </c>
      <c r="G756" s="832" t="s">
        <v>3771</v>
      </c>
      <c r="H756" s="849"/>
      <c r="I756" s="849"/>
      <c r="J756" s="832"/>
      <c r="K756" s="832"/>
      <c r="L756" s="849">
        <v>5</v>
      </c>
      <c r="M756" s="849">
        <v>185</v>
      </c>
      <c r="N756" s="832">
        <v>1</v>
      </c>
      <c r="O756" s="832">
        <v>37</v>
      </c>
      <c r="P756" s="849"/>
      <c r="Q756" s="849"/>
      <c r="R756" s="837"/>
      <c r="S756" s="850"/>
    </row>
    <row r="757" spans="1:19" ht="14.4" customHeight="1" x14ac:dyDescent="0.3">
      <c r="A757" s="831" t="s">
        <v>3622</v>
      </c>
      <c r="B757" s="832" t="s">
        <v>3623</v>
      </c>
      <c r="C757" s="832" t="s">
        <v>605</v>
      </c>
      <c r="D757" s="832" t="s">
        <v>1291</v>
      </c>
      <c r="E757" s="832" t="s">
        <v>3605</v>
      </c>
      <c r="F757" s="832" t="s">
        <v>3774</v>
      </c>
      <c r="G757" s="832" t="s">
        <v>3775</v>
      </c>
      <c r="H757" s="849"/>
      <c r="I757" s="849"/>
      <c r="J757" s="832"/>
      <c r="K757" s="832"/>
      <c r="L757" s="849">
        <v>1</v>
      </c>
      <c r="M757" s="849">
        <v>155</v>
      </c>
      <c r="N757" s="832">
        <v>1</v>
      </c>
      <c r="O757" s="832">
        <v>155</v>
      </c>
      <c r="P757" s="849"/>
      <c r="Q757" s="849"/>
      <c r="R757" s="837"/>
      <c r="S757" s="850"/>
    </row>
    <row r="758" spans="1:19" ht="14.4" customHeight="1" x14ac:dyDescent="0.3">
      <c r="A758" s="831" t="s">
        <v>3622</v>
      </c>
      <c r="B758" s="832" t="s">
        <v>3623</v>
      </c>
      <c r="C758" s="832" t="s">
        <v>605</v>
      </c>
      <c r="D758" s="832" t="s">
        <v>1291</v>
      </c>
      <c r="E758" s="832" t="s">
        <v>3605</v>
      </c>
      <c r="F758" s="832" t="s">
        <v>3776</v>
      </c>
      <c r="G758" s="832" t="s">
        <v>3777</v>
      </c>
      <c r="H758" s="849">
        <v>5</v>
      </c>
      <c r="I758" s="849">
        <v>160</v>
      </c>
      <c r="J758" s="832"/>
      <c r="K758" s="832">
        <v>32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3622</v>
      </c>
      <c r="B759" s="832" t="s">
        <v>3623</v>
      </c>
      <c r="C759" s="832" t="s">
        <v>605</v>
      </c>
      <c r="D759" s="832" t="s">
        <v>1291</v>
      </c>
      <c r="E759" s="832" t="s">
        <v>3605</v>
      </c>
      <c r="F759" s="832" t="s">
        <v>3612</v>
      </c>
      <c r="G759" s="832" t="s">
        <v>3613</v>
      </c>
      <c r="H759" s="849"/>
      <c r="I759" s="849"/>
      <c r="J759" s="832"/>
      <c r="K759" s="832"/>
      <c r="L759" s="849">
        <v>1</v>
      </c>
      <c r="M759" s="849">
        <v>868</v>
      </c>
      <c r="N759" s="832">
        <v>1</v>
      </c>
      <c r="O759" s="832">
        <v>868</v>
      </c>
      <c r="P759" s="849"/>
      <c r="Q759" s="849"/>
      <c r="R759" s="837"/>
      <c r="S759" s="850"/>
    </row>
    <row r="760" spans="1:19" ht="14.4" customHeight="1" x14ac:dyDescent="0.3">
      <c r="A760" s="831" t="s">
        <v>3622</v>
      </c>
      <c r="B760" s="832" t="s">
        <v>3623</v>
      </c>
      <c r="C760" s="832" t="s">
        <v>605</v>
      </c>
      <c r="D760" s="832" t="s">
        <v>1291</v>
      </c>
      <c r="E760" s="832" t="s">
        <v>3605</v>
      </c>
      <c r="F760" s="832" t="s">
        <v>3614</v>
      </c>
      <c r="G760" s="832" t="s">
        <v>3615</v>
      </c>
      <c r="H760" s="849">
        <v>4</v>
      </c>
      <c r="I760" s="849">
        <v>2368</v>
      </c>
      <c r="J760" s="832">
        <v>3.9932546374367623</v>
      </c>
      <c r="K760" s="832">
        <v>592</v>
      </c>
      <c r="L760" s="849">
        <v>1</v>
      </c>
      <c r="M760" s="849">
        <v>593</v>
      </c>
      <c r="N760" s="832">
        <v>1</v>
      </c>
      <c r="O760" s="832">
        <v>593</v>
      </c>
      <c r="P760" s="849">
        <v>6</v>
      </c>
      <c r="Q760" s="849">
        <v>3570</v>
      </c>
      <c r="R760" s="837">
        <v>6.020236087689713</v>
      </c>
      <c r="S760" s="850">
        <v>595</v>
      </c>
    </row>
    <row r="761" spans="1:19" ht="14.4" customHeight="1" x14ac:dyDescent="0.3">
      <c r="A761" s="831" t="s">
        <v>3622</v>
      </c>
      <c r="B761" s="832" t="s">
        <v>3623</v>
      </c>
      <c r="C761" s="832" t="s">
        <v>605</v>
      </c>
      <c r="D761" s="832" t="s">
        <v>1291</v>
      </c>
      <c r="E761" s="832" t="s">
        <v>3605</v>
      </c>
      <c r="F761" s="832" t="s">
        <v>3616</v>
      </c>
      <c r="G761" s="832" t="s">
        <v>3617</v>
      </c>
      <c r="H761" s="849">
        <v>3</v>
      </c>
      <c r="I761" s="849">
        <v>2301</v>
      </c>
      <c r="J761" s="832">
        <v>2.99609375</v>
      </c>
      <c r="K761" s="832">
        <v>767</v>
      </c>
      <c r="L761" s="849">
        <v>1</v>
      </c>
      <c r="M761" s="849">
        <v>768</v>
      </c>
      <c r="N761" s="832">
        <v>1</v>
      </c>
      <c r="O761" s="832">
        <v>768</v>
      </c>
      <c r="P761" s="849">
        <v>6</v>
      </c>
      <c r="Q761" s="849">
        <v>4620</v>
      </c>
      <c r="R761" s="837">
        <v>6.015625</v>
      </c>
      <c r="S761" s="850">
        <v>770</v>
      </c>
    </row>
    <row r="762" spans="1:19" ht="14.4" customHeight="1" x14ac:dyDescent="0.3">
      <c r="A762" s="831" t="s">
        <v>3622</v>
      </c>
      <c r="B762" s="832" t="s">
        <v>3623</v>
      </c>
      <c r="C762" s="832" t="s">
        <v>605</v>
      </c>
      <c r="D762" s="832" t="s">
        <v>1291</v>
      </c>
      <c r="E762" s="832" t="s">
        <v>3605</v>
      </c>
      <c r="F762" s="832" t="s">
        <v>3786</v>
      </c>
      <c r="G762" s="832" t="s">
        <v>3787</v>
      </c>
      <c r="H762" s="849">
        <v>6</v>
      </c>
      <c r="I762" s="849">
        <v>26412</v>
      </c>
      <c r="J762" s="832">
        <v>1.4979582577132486</v>
      </c>
      <c r="K762" s="832">
        <v>4402</v>
      </c>
      <c r="L762" s="849">
        <v>4</v>
      </c>
      <c r="M762" s="849">
        <v>17632</v>
      </c>
      <c r="N762" s="832">
        <v>1</v>
      </c>
      <c r="O762" s="832">
        <v>4408</v>
      </c>
      <c r="P762" s="849">
        <v>6</v>
      </c>
      <c r="Q762" s="849">
        <v>26574</v>
      </c>
      <c r="R762" s="837">
        <v>1.5071460980036298</v>
      </c>
      <c r="S762" s="850">
        <v>4429</v>
      </c>
    </row>
    <row r="763" spans="1:19" ht="14.4" customHeight="1" x14ac:dyDescent="0.3">
      <c r="A763" s="831" t="s">
        <v>3622</v>
      </c>
      <c r="B763" s="832" t="s">
        <v>3623</v>
      </c>
      <c r="C763" s="832" t="s">
        <v>605</v>
      </c>
      <c r="D763" s="832" t="s">
        <v>1291</v>
      </c>
      <c r="E763" s="832" t="s">
        <v>3605</v>
      </c>
      <c r="F763" s="832" t="s">
        <v>3790</v>
      </c>
      <c r="G763" s="832" t="s">
        <v>3791</v>
      </c>
      <c r="H763" s="849">
        <v>54</v>
      </c>
      <c r="I763" s="849">
        <v>6264</v>
      </c>
      <c r="J763" s="832"/>
      <c r="K763" s="832">
        <v>116</v>
      </c>
      <c r="L763" s="849"/>
      <c r="M763" s="849"/>
      <c r="N763" s="832"/>
      <c r="O763" s="832"/>
      <c r="P763" s="849">
        <v>17</v>
      </c>
      <c r="Q763" s="849">
        <v>1972</v>
      </c>
      <c r="R763" s="837"/>
      <c r="S763" s="850">
        <v>116</v>
      </c>
    </row>
    <row r="764" spans="1:19" ht="14.4" customHeight="1" x14ac:dyDescent="0.3">
      <c r="A764" s="831" t="s">
        <v>3622</v>
      </c>
      <c r="B764" s="832" t="s">
        <v>3623</v>
      </c>
      <c r="C764" s="832" t="s">
        <v>605</v>
      </c>
      <c r="D764" s="832" t="s">
        <v>1291</v>
      </c>
      <c r="E764" s="832" t="s">
        <v>3605</v>
      </c>
      <c r="F764" s="832" t="s">
        <v>3808</v>
      </c>
      <c r="G764" s="832" t="s">
        <v>3809</v>
      </c>
      <c r="H764" s="849">
        <v>3</v>
      </c>
      <c r="I764" s="849">
        <v>1119</v>
      </c>
      <c r="J764" s="832">
        <v>0.17599874174268637</v>
      </c>
      <c r="K764" s="832">
        <v>373</v>
      </c>
      <c r="L764" s="849">
        <v>17</v>
      </c>
      <c r="M764" s="849">
        <v>6358</v>
      </c>
      <c r="N764" s="832">
        <v>1</v>
      </c>
      <c r="O764" s="832">
        <v>374</v>
      </c>
      <c r="P764" s="849"/>
      <c r="Q764" s="849"/>
      <c r="R764" s="837"/>
      <c r="S764" s="850"/>
    </row>
    <row r="765" spans="1:19" ht="14.4" customHeight="1" x14ac:dyDescent="0.3">
      <c r="A765" s="831" t="s">
        <v>3622</v>
      </c>
      <c r="B765" s="832" t="s">
        <v>3623</v>
      </c>
      <c r="C765" s="832" t="s">
        <v>605</v>
      </c>
      <c r="D765" s="832" t="s">
        <v>1291</v>
      </c>
      <c r="E765" s="832" t="s">
        <v>3605</v>
      </c>
      <c r="F765" s="832" t="s">
        <v>3618</v>
      </c>
      <c r="G765" s="832" t="s">
        <v>3619</v>
      </c>
      <c r="H765" s="849">
        <v>13</v>
      </c>
      <c r="I765" s="849">
        <v>17381</v>
      </c>
      <c r="J765" s="832">
        <v>1.2980582524271844</v>
      </c>
      <c r="K765" s="832">
        <v>1337</v>
      </c>
      <c r="L765" s="849">
        <v>10</v>
      </c>
      <c r="M765" s="849">
        <v>13390</v>
      </c>
      <c r="N765" s="832">
        <v>1</v>
      </c>
      <c r="O765" s="832">
        <v>1339</v>
      </c>
      <c r="P765" s="849">
        <v>15</v>
      </c>
      <c r="Q765" s="849">
        <v>20160</v>
      </c>
      <c r="R765" s="837">
        <v>1.5056011949215833</v>
      </c>
      <c r="S765" s="850">
        <v>1344</v>
      </c>
    </row>
    <row r="766" spans="1:19" ht="14.4" customHeight="1" x14ac:dyDescent="0.3">
      <c r="A766" s="831" t="s">
        <v>3622</v>
      </c>
      <c r="B766" s="832" t="s">
        <v>3623</v>
      </c>
      <c r="C766" s="832" t="s">
        <v>605</v>
      </c>
      <c r="D766" s="832" t="s">
        <v>1291</v>
      </c>
      <c r="E766" s="832" t="s">
        <v>3605</v>
      </c>
      <c r="F766" s="832" t="s">
        <v>3620</v>
      </c>
      <c r="G766" s="832" t="s">
        <v>3621</v>
      </c>
      <c r="H766" s="849">
        <v>3</v>
      </c>
      <c r="I766" s="849">
        <v>1086</v>
      </c>
      <c r="J766" s="832">
        <v>1.4958677685950412</v>
      </c>
      <c r="K766" s="832">
        <v>362</v>
      </c>
      <c r="L766" s="849">
        <v>2</v>
      </c>
      <c r="M766" s="849">
        <v>726</v>
      </c>
      <c r="N766" s="832">
        <v>1</v>
      </c>
      <c r="O766" s="832">
        <v>363</v>
      </c>
      <c r="P766" s="849">
        <v>3</v>
      </c>
      <c r="Q766" s="849">
        <v>1092</v>
      </c>
      <c r="R766" s="837">
        <v>1.5041322314049588</v>
      </c>
      <c r="S766" s="850">
        <v>364</v>
      </c>
    </row>
    <row r="767" spans="1:19" ht="14.4" customHeight="1" x14ac:dyDescent="0.3">
      <c r="A767" s="831" t="s">
        <v>3622</v>
      </c>
      <c r="B767" s="832" t="s">
        <v>3623</v>
      </c>
      <c r="C767" s="832" t="s">
        <v>605</v>
      </c>
      <c r="D767" s="832" t="s">
        <v>1291</v>
      </c>
      <c r="E767" s="832" t="s">
        <v>3605</v>
      </c>
      <c r="F767" s="832" t="s">
        <v>3812</v>
      </c>
      <c r="G767" s="832" t="s">
        <v>3813</v>
      </c>
      <c r="H767" s="849"/>
      <c r="I767" s="849"/>
      <c r="J767" s="832"/>
      <c r="K767" s="832"/>
      <c r="L767" s="849">
        <v>1</v>
      </c>
      <c r="M767" s="849">
        <v>98</v>
      </c>
      <c r="N767" s="832">
        <v>1</v>
      </c>
      <c r="O767" s="832">
        <v>98</v>
      </c>
      <c r="P767" s="849"/>
      <c r="Q767" s="849"/>
      <c r="R767" s="837"/>
      <c r="S767" s="850"/>
    </row>
    <row r="768" spans="1:19" ht="14.4" customHeight="1" x14ac:dyDescent="0.3">
      <c r="A768" s="831" t="s">
        <v>3622</v>
      </c>
      <c r="B768" s="832" t="s">
        <v>3623</v>
      </c>
      <c r="C768" s="832" t="s">
        <v>605</v>
      </c>
      <c r="D768" s="832" t="s">
        <v>1284</v>
      </c>
      <c r="E768" s="832" t="s">
        <v>3624</v>
      </c>
      <c r="F768" s="832" t="s">
        <v>3636</v>
      </c>
      <c r="G768" s="832" t="s">
        <v>3637</v>
      </c>
      <c r="H768" s="849">
        <v>0.5</v>
      </c>
      <c r="I768" s="849">
        <v>2273.8000000000002</v>
      </c>
      <c r="J768" s="832">
        <v>0.27777777777777779</v>
      </c>
      <c r="K768" s="832">
        <v>4547.6000000000004</v>
      </c>
      <c r="L768" s="849">
        <v>1.8</v>
      </c>
      <c r="M768" s="849">
        <v>8185.68</v>
      </c>
      <c r="N768" s="832">
        <v>1</v>
      </c>
      <c r="O768" s="832">
        <v>4547.6000000000004</v>
      </c>
      <c r="P768" s="849">
        <v>0.1</v>
      </c>
      <c r="Q768" s="849">
        <v>454.76</v>
      </c>
      <c r="R768" s="837">
        <v>5.5555555555555552E-2</v>
      </c>
      <c r="S768" s="850">
        <v>4547.5999999999995</v>
      </c>
    </row>
    <row r="769" spans="1:19" ht="14.4" customHeight="1" x14ac:dyDescent="0.3">
      <c r="A769" s="831" t="s">
        <v>3622</v>
      </c>
      <c r="B769" s="832" t="s">
        <v>3623</v>
      </c>
      <c r="C769" s="832" t="s">
        <v>605</v>
      </c>
      <c r="D769" s="832" t="s">
        <v>1284</v>
      </c>
      <c r="E769" s="832" t="s">
        <v>3624</v>
      </c>
      <c r="F769" s="832" t="s">
        <v>3661</v>
      </c>
      <c r="G769" s="832" t="s">
        <v>3637</v>
      </c>
      <c r="H769" s="849"/>
      <c r="I769" s="849"/>
      <c r="J769" s="832"/>
      <c r="K769" s="832"/>
      <c r="L769" s="849"/>
      <c r="M769" s="849"/>
      <c r="N769" s="832"/>
      <c r="O769" s="832"/>
      <c r="P769" s="849">
        <v>1.7999999999999998</v>
      </c>
      <c r="Q769" s="849">
        <v>2951.1000000000004</v>
      </c>
      <c r="R769" s="837"/>
      <c r="S769" s="850">
        <v>1639.5000000000005</v>
      </c>
    </row>
    <row r="770" spans="1:19" ht="14.4" customHeight="1" x14ac:dyDescent="0.3">
      <c r="A770" s="831" t="s">
        <v>3622</v>
      </c>
      <c r="B770" s="832" t="s">
        <v>3623</v>
      </c>
      <c r="C770" s="832" t="s">
        <v>605</v>
      </c>
      <c r="D770" s="832" t="s">
        <v>1284</v>
      </c>
      <c r="E770" s="832" t="s">
        <v>3602</v>
      </c>
      <c r="F770" s="832" t="s">
        <v>3666</v>
      </c>
      <c r="G770" s="832" t="s">
        <v>3667</v>
      </c>
      <c r="H770" s="849"/>
      <c r="I770" s="849"/>
      <c r="J770" s="832"/>
      <c r="K770" s="832"/>
      <c r="L770" s="849">
        <v>7</v>
      </c>
      <c r="M770" s="849">
        <v>18375.77</v>
      </c>
      <c r="N770" s="832">
        <v>1</v>
      </c>
      <c r="O770" s="832">
        <v>2625.11</v>
      </c>
      <c r="P770" s="849">
        <v>5</v>
      </c>
      <c r="Q770" s="849">
        <v>13125.55</v>
      </c>
      <c r="R770" s="837">
        <v>0.71428571428571419</v>
      </c>
      <c r="S770" s="850">
        <v>2625.1099999999997</v>
      </c>
    </row>
    <row r="771" spans="1:19" ht="14.4" customHeight="1" x14ac:dyDescent="0.3">
      <c r="A771" s="831" t="s">
        <v>3622</v>
      </c>
      <c r="B771" s="832" t="s">
        <v>3623</v>
      </c>
      <c r="C771" s="832" t="s">
        <v>605</v>
      </c>
      <c r="D771" s="832" t="s">
        <v>1284</v>
      </c>
      <c r="E771" s="832" t="s">
        <v>3602</v>
      </c>
      <c r="F771" s="832" t="s">
        <v>3668</v>
      </c>
      <c r="G771" s="832" t="s">
        <v>3669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1046.73</v>
      </c>
      <c r="R771" s="837"/>
      <c r="S771" s="850">
        <v>1046.73</v>
      </c>
    </row>
    <row r="772" spans="1:19" ht="14.4" customHeight="1" x14ac:dyDescent="0.3">
      <c r="A772" s="831" t="s">
        <v>3622</v>
      </c>
      <c r="B772" s="832" t="s">
        <v>3623</v>
      </c>
      <c r="C772" s="832" t="s">
        <v>605</v>
      </c>
      <c r="D772" s="832" t="s">
        <v>1284</v>
      </c>
      <c r="E772" s="832" t="s">
        <v>3602</v>
      </c>
      <c r="F772" s="832" t="s">
        <v>3674</v>
      </c>
      <c r="G772" s="832" t="s">
        <v>3675</v>
      </c>
      <c r="H772" s="849"/>
      <c r="I772" s="849"/>
      <c r="J772" s="832"/>
      <c r="K772" s="832"/>
      <c r="L772" s="849"/>
      <c r="M772" s="849"/>
      <c r="N772" s="832"/>
      <c r="O772" s="832"/>
      <c r="P772" s="849">
        <v>2</v>
      </c>
      <c r="Q772" s="849">
        <v>1803.28</v>
      </c>
      <c r="R772" s="837"/>
      <c r="S772" s="850">
        <v>901.64</v>
      </c>
    </row>
    <row r="773" spans="1:19" ht="14.4" customHeight="1" x14ac:dyDescent="0.3">
      <c r="A773" s="831" t="s">
        <v>3622</v>
      </c>
      <c r="B773" s="832" t="s">
        <v>3623</v>
      </c>
      <c r="C773" s="832" t="s">
        <v>605</v>
      </c>
      <c r="D773" s="832" t="s">
        <v>1284</v>
      </c>
      <c r="E773" s="832" t="s">
        <v>3602</v>
      </c>
      <c r="F773" s="832" t="s">
        <v>3676</v>
      </c>
      <c r="G773" s="832" t="s">
        <v>3677</v>
      </c>
      <c r="H773" s="849">
        <v>2</v>
      </c>
      <c r="I773" s="849">
        <v>817.48</v>
      </c>
      <c r="J773" s="832">
        <v>0.33333333333333331</v>
      </c>
      <c r="K773" s="832">
        <v>408.74</v>
      </c>
      <c r="L773" s="849">
        <v>6</v>
      </c>
      <c r="M773" s="849">
        <v>2452.44</v>
      </c>
      <c r="N773" s="832">
        <v>1</v>
      </c>
      <c r="O773" s="832">
        <v>408.74</v>
      </c>
      <c r="P773" s="849">
        <v>9</v>
      </c>
      <c r="Q773" s="849">
        <v>3678.66</v>
      </c>
      <c r="R773" s="837">
        <v>1.5</v>
      </c>
      <c r="S773" s="850">
        <v>408.74</v>
      </c>
    </row>
    <row r="774" spans="1:19" ht="14.4" customHeight="1" x14ac:dyDescent="0.3">
      <c r="A774" s="831" t="s">
        <v>3622</v>
      </c>
      <c r="B774" s="832" t="s">
        <v>3623</v>
      </c>
      <c r="C774" s="832" t="s">
        <v>605</v>
      </c>
      <c r="D774" s="832" t="s">
        <v>1284</v>
      </c>
      <c r="E774" s="832" t="s">
        <v>3602</v>
      </c>
      <c r="F774" s="832" t="s">
        <v>3682</v>
      </c>
      <c r="G774" s="832" t="s">
        <v>3683</v>
      </c>
      <c r="H774" s="849"/>
      <c r="I774" s="849"/>
      <c r="J774" s="832"/>
      <c r="K774" s="832"/>
      <c r="L774" s="849">
        <v>2</v>
      </c>
      <c r="M774" s="849">
        <v>3330</v>
      </c>
      <c r="N774" s="832">
        <v>1</v>
      </c>
      <c r="O774" s="832">
        <v>1665</v>
      </c>
      <c r="P774" s="849"/>
      <c r="Q774" s="849"/>
      <c r="R774" s="837"/>
      <c r="S774" s="850"/>
    </row>
    <row r="775" spans="1:19" ht="14.4" customHeight="1" x14ac:dyDescent="0.3">
      <c r="A775" s="831" t="s">
        <v>3622</v>
      </c>
      <c r="B775" s="832" t="s">
        <v>3623</v>
      </c>
      <c r="C775" s="832" t="s">
        <v>605</v>
      </c>
      <c r="D775" s="832" t="s">
        <v>1284</v>
      </c>
      <c r="E775" s="832" t="s">
        <v>3602</v>
      </c>
      <c r="F775" s="832" t="s">
        <v>3603</v>
      </c>
      <c r="G775" s="832" t="s">
        <v>3604</v>
      </c>
      <c r="H775" s="849"/>
      <c r="I775" s="849"/>
      <c r="J775" s="832"/>
      <c r="K775" s="832"/>
      <c r="L775" s="849">
        <v>2</v>
      </c>
      <c r="M775" s="849">
        <v>4340.0600000000004</v>
      </c>
      <c r="N775" s="832">
        <v>1</v>
      </c>
      <c r="O775" s="832">
        <v>2170.0300000000002</v>
      </c>
      <c r="P775" s="849">
        <v>6</v>
      </c>
      <c r="Q775" s="849">
        <v>13020.180000000002</v>
      </c>
      <c r="R775" s="837">
        <v>3</v>
      </c>
      <c r="S775" s="850">
        <v>2170.0300000000002</v>
      </c>
    </row>
    <row r="776" spans="1:19" ht="14.4" customHeight="1" x14ac:dyDescent="0.3">
      <c r="A776" s="831" t="s">
        <v>3622</v>
      </c>
      <c r="B776" s="832" t="s">
        <v>3623</v>
      </c>
      <c r="C776" s="832" t="s">
        <v>605</v>
      </c>
      <c r="D776" s="832" t="s">
        <v>1284</v>
      </c>
      <c r="E776" s="832" t="s">
        <v>3602</v>
      </c>
      <c r="F776" s="832" t="s">
        <v>3688</v>
      </c>
      <c r="G776" s="832" t="s">
        <v>3689</v>
      </c>
      <c r="H776" s="849">
        <v>1</v>
      </c>
      <c r="I776" s="849">
        <v>1396.5</v>
      </c>
      <c r="J776" s="832">
        <v>0.125</v>
      </c>
      <c r="K776" s="832">
        <v>1396.5</v>
      </c>
      <c r="L776" s="849">
        <v>8</v>
      </c>
      <c r="M776" s="849">
        <v>11172</v>
      </c>
      <c r="N776" s="832">
        <v>1</v>
      </c>
      <c r="O776" s="832">
        <v>1396.5</v>
      </c>
      <c r="P776" s="849"/>
      <c r="Q776" s="849"/>
      <c r="R776" s="837"/>
      <c r="S776" s="850"/>
    </row>
    <row r="777" spans="1:19" ht="14.4" customHeight="1" x14ac:dyDescent="0.3">
      <c r="A777" s="831" t="s">
        <v>3622</v>
      </c>
      <c r="B777" s="832" t="s">
        <v>3623</v>
      </c>
      <c r="C777" s="832" t="s">
        <v>605</v>
      </c>
      <c r="D777" s="832" t="s">
        <v>1284</v>
      </c>
      <c r="E777" s="832" t="s">
        <v>3602</v>
      </c>
      <c r="F777" s="832" t="s">
        <v>3690</v>
      </c>
      <c r="G777" s="832" t="s">
        <v>3691</v>
      </c>
      <c r="H777" s="849"/>
      <c r="I777" s="849"/>
      <c r="J777" s="832"/>
      <c r="K777" s="832"/>
      <c r="L777" s="849">
        <v>3</v>
      </c>
      <c r="M777" s="849">
        <v>4200</v>
      </c>
      <c r="N777" s="832">
        <v>1</v>
      </c>
      <c r="O777" s="832">
        <v>1400</v>
      </c>
      <c r="P777" s="849">
        <v>2</v>
      </c>
      <c r="Q777" s="849">
        <v>2800</v>
      </c>
      <c r="R777" s="837">
        <v>0.66666666666666663</v>
      </c>
      <c r="S777" s="850">
        <v>1400</v>
      </c>
    </row>
    <row r="778" spans="1:19" ht="14.4" customHeight="1" x14ac:dyDescent="0.3">
      <c r="A778" s="831" t="s">
        <v>3622</v>
      </c>
      <c r="B778" s="832" t="s">
        <v>3623</v>
      </c>
      <c r="C778" s="832" t="s">
        <v>605</v>
      </c>
      <c r="D778" s="832" t="s">
        <v>1284</v>
      </c>
      <c r="E778" s="832" t="s">
        <v>3602</v>
      </c>
      <c r="F778" s="832" t="s">
        <v>3700</v>
      </c>
      <c r="G778" s="832" t="s">
        <v>3701</v>
      </c>
      <c r="H778" s="849"/>
      <c r="I778" s="849"/>
      <c r="J778" s="832"/>
      <c r="K778" s="832"/>
      <c r="L778" s="849">
        <v>1</v>
      </c>
      <c r="M778" s="849">
        <v>2631.6</v>
      </c>
      <c r="N778" s="832">
        <v>1</v>
      </c>
      <c r="O778" s="832">
        <v>2631.6</v>
      </c>
      <c r="P778" s="849"/>
      <c r="Q778" s="849"/>
      <c r="R778" s="837"/>
      <c r="S778" s="850"/>
    </row>
    <row r="779" spans="1:19" ht="14.4" customHeight="1" x14ac:dyDescent="0.3">
      <c r="A779" s="831" t="s">
        <v>3622</v>
      </c>
      <c r="B779" s="832" t="s">
        <v>3623</v>
      </c>
      <c r="C779" s="832" t="s">
        <v>605</v>
      </c>
      <c r="D779" s="832" t="s">
        <v>1284</v>
      </c>
      <c r="E779" s="832" t="s">
        <v>3602</v>
      </c>
      <c r="F779" s="832" t="s">
        <v>3702</v>
      </c>
      <c r="G779" s="832" t="s">
        <v>3703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4286.8</v>
      </c>
      <c r="R779" s="837"/>
      <c r="S779" s="850">
        <v>4286.8</v>
      </c>
    </row>
    <row r="780" spans="1:19" ht="14.4" customHeight="1" x14ac:dyDescent="0.3">
      <c r="A780" s="831" t="s">
        <v>3622</v>
      </c>
      <c r="B780" s="832" t="s">
        <v>3623</v>
      </c>
      <c r="C780" s="832" t="s">
        <v>605</v>
      </c>
      <c r="D780" s="832" t="s">
        <v>1284</v>
      </c>
      <c r="E780" s="832" t="s">
        <v>3602</v>
      </c>
      <c r="F780" s="832" t="s">
        <v>3704</v>
      </c>
      <c r="G780" s="832" t="s">
        <v>3705</v>
      </c>
      <c r="H780" s="849">
        <v>3</v>
      </c>
      <c r="I780" s="849">
        <v>6600</v>
      </c>
      <c r="J780" s="832"/>
      <c r="K780" s="832">
        <v>2200</v>
      </c>
      <c r="L780" s="849"/>
      <c r="M780" s="849"/>
      <c r="N780" s="832"/>
      <c r="O780" s="832"/>
      <c r="P780" s="849">
        <v>3</v>
      </c>
      <c r="Q780" s="849">
        <v>6600</v>
      </c>
      <c r="R780" s="837"/>
      <c r="S780" s="850">
        <v>2200</v>
      </c>
    </row>
    <row r="781" spans="1:19" ht="14.4" customHeight="1" x14ac:dyDescent="0.3">
      <c r="A781" s="831" t="s">
        <v>3622</v>
      </c>
      <c r="B781" s="832" t="s">
        <v>3623</v>
      </c>
      <c r="C781" s="832" t="s">
        <v>605</v>
      </c>
      <c r="D781" s="832" t="s">
        <v>1284</v>
      </c>
      <c r="E781" s="832" t="s">
        <v>3602</v>
      </c>
      <c r="F781" s="832" t="s">
        <v>3706</v>
      </c>
      <c r="G781" s="832" t="s">
        <v>3707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1075.98</v>
      </c>
      <c r="R781" s="837"/>
      <c r="S781" s="850">
        <v>1075.98</v>
      </c>
    </row>
    <row r="782" spans="1:19" ht="14.4" customHeight="1" x14ac:dyDescent="0.3">
      <c r="A782" s="831" t="s">
        <v>3622</v>
      </c>
      <c r="B782" s="832" t="s">
        <v>3623</v>
      </c>
      <c r="C782" s="832" t="s">
        <v>605</v>
      </c>
      <c r="D782" s="832" t="s">
        <v>1284</v>
      </c>
      <c r="E782" s="832" t="s">
        <v>3602</v>
      </c>
      <c r="F782" s="832" t="s">
        <v>3714</v>
      </c>
      <c r="G782" s="832" t="s">
        <v>3715</v>
      </c>
      <c r="H782" s="849"/>
      <c r="I782" s="849"/>
      <c r="J782" s="832"/>
      <c r="K782" s="832"/>
      <c r="L782" s="849"/>
      <c r="M782" s="849"/>
      <c r="N782" s="832"/>
      <c r="O782" s="832"/>
      <c r="P782" s="849">
        <v>11</v>
      </c>
      <c r="Q782" s="849">
        <v>7062</v>
      </c>
      <c r="R782" s="837"/>
      <c r="S782" s="850">
        <v>642</v>
      </c>
    </row>
    <row r="783" spans="1:19" ht="14.4" customHeight="1" x14ac:dyDescent="0.3">
      <c r="A783" s="831" t="s">
        <v>3622</v>
      </c>
      <c r="B783" s="832" t="s">
        <v>3623</v>
      </c>
      <c r="C783" s="832" t="s">
        <v>605</v>
      </c>
      <c r="D783" s="832" t="s">
        <v>1284</v>
      </c>
      <c r="E783" s="832" t="s">
        <v>3602</v>
      </c>
      <c r="F783" s="832" t="s">
        <v>3718</v>
      </c>
      <c r="G783" s="832" t="s">
        <v>3719</v>
      </c>
      <c r="H783" s="849"/>
      <c r="I783" s="849"/>
      <c r="J783" s="832"/>
      <c r="K783" s="832"/>
      <c r="L783" s="849"/>
      <c r="M783" s="849"/>
      <c r="N783" s="832"/>
      <c r="O783" s="832"/>
      <c r="P783" s="849">
        <v>2</v>
      </c>
      <c r="Q783" s="849">
        <v>4786</v>
      </c>
      <c r="R783" s="837"/>
      <c r="S783" s="850">
        <v>2393</v>
      </c>
    </row>
    <row r="784" spans="1:19" ht="14.4" customHeight="1" x14ac:dyDescent="0.3">
      <c r="A784" s="831" t="s">
        <v>3622</v>
      </c>
      <c r="B784" s="832" t="s">
        <v>3623</v>
      </c>
      <c r="C784" s="832" t="s">
        <v>605</v>
      </c>
      <c r="D784" s="832" t="s">
        <v>1284</v>
      </c>
      <c r="E784" s="832" t="s">
        <v>3605</v>
      </c>
      <c r="F784" s="832" t="s">
        <v>3720</v>
      </c>
      <c r="G784" s="832" t="s">
        <v>3721</v>
      </c>
      <c r="H784" s="849">
        <v>2</v>
      </c>
      <c r="I784" s="849">
        <v>410</v>
      </c>
      <c r="J784" s="832">
        <v>0.99514563106796117</v>
      </c>
      <c r="K784" s="832">
        <v>205</v>
      </c>
      <c r="L784" s="849">
        <v>2</v>
      </c>
      <c r="M784" s="849">
        <v>412</v>
      </c>
      <c r="N784" s="832">
        <v>1</v>
      </c>
      <c r="O784" s="832">
        <v>206</v>
      </c>
      <c r="P784" s="849">
        <v>2</v>
      </c>
      <c r="Q784" s="849">
        <v>414</v>
      </c>
      <c r="R784" s="837">
        <v>1.0048543689320388</v>
      </c>
      <c r="S784" s="850">
        <v>207</v>
      </c>
    </row>
    <row r="785" spans="1:19" ht="14.4" customHeight="1" x14ac:dyDescent="0.3">
      <c r="A785" s="831" t="s">
        <v>3622</v>
      </c>
      <c r="B785" s="832" t="s">
        <v>3623</v>
      </c>
      <c r="C785" s="832" t="s">
        <v>605</v>
      </c>
      <c r="D785" s="832" t="s">
        <v>1284</v>
      </c>
      <c r="E785" s="832" t="s">
        <v>3605</v>
      </c>
      <c r="F785" s="832" t="s">
        <v>3730</v>
      </c>
      <c r="G785" s="832" t="s">
        <v>3731</v>
      </c>
      <c r="H785" s="849">
        <v>16</v>
      </c>
      <c r="I785" s="849">
        <v>592</v>
      </c>
      <c r="J785" s="832">
        <v>0.22535211267605634</v>
      </c>
      <c r="K785" s="832">
        <v>37</v>
      </c>
      <c r="L785" s="849">
        <v>71</v>
      </c>
      <c r="M785" s="849">
        <v>2627</v>
      </c>
      <c r="N785" s="832">
        <v>1</v>
      </c>
      <c r="O785" s="832">
        <v>37</v>
      </c>
      <c r="P785" s="849">
        <v>41</v>
      </c>
      <c r="Q785" s="849">
        <v>1558</v>
      </c>
      <c r="R785" s="837">
        <v>0.59307194518462125</v>
      </c>
      <c r="S785" s="850">
        <v>38</v>
      </c>
    </row>
    <row r="786" spans="1:19" ht="14.4" customHeight="1" x14ac:dyDescent="0.3">
      <c r="A786" s="831" t="s">
        <v>3622</v>
      </c>
      <c r="B786" s="832" t="s">
        <v>3623</v>
      </c>
      <c r="C786" s="832" t="s">
        <v>605</v>
      </c>
      <c r="D786" s="832" t="s">
        <v>1284</v>
      </c>
      <c r="E786" s="832" t="s">
        <v>3605</v>
      </c>
      <c r="F786" s="832" t="s">
        <v>3606</v>
      </c>
      <c r="G786" s="832" t="s">
        <v>3607</v>
      </c>
      <c r="H786" s="849">
        <v>14</v>
      </c>
      <c r="I786" s="849">
        <v>3514</v>
      </c>
      <c r="J786" s="832">
        <v>0.51646090534979427</v>
      </c>
      <c r="K786" s="832">
        <v>251</v>
      </c>
      <c r="L786" s="849">
        <v>27</v>
      </c>
      <c r="M786" s="849">
        <v>6804</v>
      </c>
      <c r="N786" s="832">
        <v>1</v>
      </c>
      <c r="O786" s="832">
        <v>252</v>
      </c>
      <c r="P786" s="849">
        <v>5</v>
      </c>
      <c r="Q786" s="849">
        <v>1270</v>
      </c>
      <c r="R786" s="837">
        <v>0.1866549088771311</v>
      </c>
      <c r="S786" s="850">
        <v>254</v>
      </c>
    </row>
    <row r="787" spans="1:19" ht="14.4" customHeight="1" x14ac:dyDescent="0.3">
      <c r="A787" s="831" t="s">
        <v>3622</v>
      </c>
      <c r="B787" s="832" t="s">
        <v>3623</v>
      </c>
      <c r="C787" s="832" t="s">
        <v>605</v>
      </c>
      <c r="D787" s="832" t="s">
        <v>1284</v>
      </c>
      <c r="E787" s="832" t="s">
        <v>3605</v>
      </c>
      <c r="F787" s="832" t="s">
        <v>3738</v>
      </c>
      <c r="G787" s="832" t="s">
        <v>3739</v>
      </c>
      <c r="H787" s="849">
        <v>32</v>
      </c>
      <c r="I787" s="849">
        <v>4032</v>
      </c>
      <c r="J787" s="832">
        <v>3.5275590551181102</v>
      </c>
      <c r="K787" s="832">
        <v>126</v>
      </c>
      <c r="L787" s="849">
        <v>9</v>
      </c>
      <c r="M787" s="849">
        <v>1143</v>
      </c>
      <c r="N787" s="832">
        <v>1</v>
      </c>
      <c r="O787" s="832">
        <v>127</v>
      </c>
      <c r="P787" s="849">
        <v>3</v>
      </c>
      <c r="Q787" s="849">
        <v>378</v>
      </c>
      <c r="R787" s="837">
        <v>0.33070866141732286</v>
      </c>
      <c r="S787" s="850">
        <v>126</v>
      </c>
    </row>
    <row r="788" spans="1:19" ht="14.4" customHeight="1" x14ac:dyDescent="0.3">
      <c r="A788" s="831" t="s">
        <v>3622</v>
      </c>
      <c r="B788" s="832" t="s">
        <v>3623</v>
      </c>
      <c r="C788" s="832" t="s">
        <v>605</v>
      </c>
      <c r="D788" s="832" t="s">
        <v>1284</v>
      </c>
      <c r="E788" s="832" t="s">
        <v>3605</v>
      </c>
      <c r="F788" s="832" t="s">
        <v>3740</v>
      </c>
      <c r="G788" s="832" t="s">
        <v>3741</v>
      </c>
      <c r="H788" s="849">
        <v>3</v>
      </c>
      <c r="I788" s="849">
        <v>933</v>
      </c>
      <c r="J788" s="832">
        <v>0.4983974358974359</v>
      </c>
      <c r="K788" s="832">
        <v>311</v>
      </c>
      <c r="L788" s="849">
        <v>6</v>
      </c>
      <c r="M788" s="849">
        <v>1872</v>
      </c>
      <c r="N788" s="832">
        <v>1</v>
      </c>
      <c r="O788" s="832">
        <v>312</v>
      </c>
      <c r="P788" s="849">
        <v>3</v>
      </c>
      <c r="Q788" s="849">
        <v>942</v>
      </c>
      <c r="R788" s="837">
        <v>0.50320512820512819</v>
      </c>
      <c r="S788" s="850">
        <v>314</v>
      </c>
    </row>
    <row r="789" spans="1:19" ht="14.4" customHeight="1" x14ac:dyDescent="0.3">
      <c r="A789" s="831" t="s">
        <v>3622</v>
      </c>
      <c r="B789" s="832" t="s">
        <v>3623</v>
      </c>
      <c r="C789" s="832" t="s">
        <v>605</v>
      </c>
      <c r="D789" s="832" t="s">
        <v>1284</v>
      </c>
      <c r="E789" s="832" t="s">
        <v>3605</v>
      </c>
      <c r="F789" s="832" t="s">
        <v>3746</v>
      </c>
      <c r="G789" s="832" t="s">
        <v>3747</v>
      </c>
      <c r="H789" s="849"/>
      <c r="I789" s="849"/>
      <c r="J789" s="832"/>
      <c r="K789" s="832"/>
      <c r="L789" s="849">
        <v>3</v>
      </c>
      <c r="M789" s="849">
        <v>1002</v>
      </c>
      <c r="N789" s="832">
        <v>1</v>
      </c>
      <c r="O789" s="832">
        <v>334</v>
      </c>
      <c r="P789" s="849">
        <v>2</v>
      </c>
      <c r="Q789" s="849">
        <v>670</v>
      </c>
      <c r="R789" s="837">
        <v>0.66866267465069862</v>
      </c>
      <c r="S789" s="850">
        <v>335</v>
      </c>
    </row>
    <row r="790" spans="1:19" ht="14.4" customHeight="1" x14ac:dyDescent="0.3">
      <c r="A790" s="831" t="s">
        <v>3622</v>
      </c>
      <c r="B790" s="832" t="s">
        <v>3623</v>
      </c>
      <c r="C790" s="832" t="s">
        <v>605</v>
      </c>
      <c r="D790" s="832" t="s">
        <v>1284</v>
      </c>
      <c r="E790" s="832" t="s">
        <v>3605</v>
      </c>
      <c r="F790" s="832" t="s">
        <v>3760</v>
      </c>
      <c r="G790" s="832" t="s">
        <v>3761</v>
      </c>
      <c r="H790" s="849"/>
      <c r="I790" s="849"/>
      <c r="J790" s="832"/>
      <c r="K790" s="832"/>
      <c r="L790" s="849">
        <v>1</v>
      </c>
      <c r="M790" s="849">
        <v>496</v>
      </c>
      <c r="N790" s="832">
        <v>1</v>
      </c>
      <c r="O790" s="832">
        <v>496</v>
      </c>
      <c r="P790" s="849"/>
      <c r="Q790" s="849"/>
      <c r="R790" s="837"/>
      <c r="S790" s="850"/>
    </row>
    <row r="791" spans="1:19" ht="14.4" customHeight="1" x14ac:dyDescent="0.3">
      <c r="A791" s="831" t="s">
        <v>3622</v>
      </c>
      <c r="B791" s="832" t="s">
        <v>3623</v>
      </c>
      <c r="C791" s="832" t="s">
        <v>605</v>
      </c>
      <c r="D791" s="832" t="s">
        <v>1284</v>
      </c>
      <c r="E791" s="832" t="s">
        <v>3605</v>
      </c>
      <c r="F791" s="832" t="s">
        <v>3762</v>
      </c>
      <c r="G791" s="832" t="s">
        <v>3763</v>
      </c>
      <c r="H791" s="849"/>
      <c r="I791" s="849"/>
      <c r="J791" s="832"/>
      <c r="K791" s="832"/>
      <c r="L791" s="849">
        <v>5</v>
      </c>
      <c r="M791" s="849">
        <v>5910</v>
      </c>
      <c r="N791" s="832">
        <v>1</v>
      </c>
      <c r="O791" s="832">
        <v>1182</v>
      </c>
      <c r="P791" s="849">
        <v>5</v>
      </c>
      <c r="Q791" s="849">
        <v>5935</v>
      </c>
      <c r="R791" s="837">
        <v>1.0042301184433164</v>
      </c>
      <c r="S791" s="850">
        <v>1187</v>
      </c>
    </row>
    <row r="792" spans="1:19" ht="14.4" customHeight="1" x14ac:dyDescent="0.3">
      <c r="A792" s="831" t="s">
        <v>3622</v>
      </c>
      <c r="B792" s="832" t="s">
        <v>3623</v>
      </c>
      <c r="C792" s="832" t="s">
        <v>605</v>
      </c>
      <c r="D792" s="832" t="s">
        <v>1284</v>
      </c>
      <c r="E792" s="832" t="s">
        <v>3605</v>
      </c>
      <c r="F792" s="832" t="s">
        <v>3764</v>
      </c>
      <c r="G792" s="832" t="s">
        <v>3765</v>
      </c>
      <c r="H792" s="849"/>
      <c r="I792" s="849"/>
      <c r="J792" s="832"/>
      <c r="K792" s="832"/>
      <c r="L792" s="849">
        <v>2</v>
      </c>
      <c r="M792" s="849">
        <v>1420</v>
      </c>
      <c r="N792" s="832">
        <v>1</v>
      </c>
      <c r="O792" s="832">
        <v>710</v>
      </c>
      <c r="P792" s="849">
        <v>1</v>
      </c>
      <c r="Q792" s="849">
        <v>715</v>
      </c>
      <c r="R792" s="837">
        <v>0.50352112676056338</v>
      </c>
      <c r="S792" s="850">
        <v>715</v>
      </c>
    </row>
    <row r="793" spans="1:19" ht="14.4" customHeight="1" x14ac:dyDescent="0.3">
      <c r="A793" s="831" t="s">
        <v>3622</v>
      </c>
      <c r="B793" s="832" t="s">
        <v>3623</v>
      </c>
      <c r="C793" s="832" t="s">
        <v>605</v>
      </c>
      <c r="D793" s="832" t="s">
        <v>1284</v>
      </c>
      <c r="E793" s="832" t="s">
        <v>3605</v>
      </c>
      <c r="F793" s="832" t="s">
        <v>3610</v>
      </c>
      <c r="G793" s="832" t="s">
        <v>3611</v>
      </c>
      <c r="H793" s="849">
        <v>49</v>
      </c>
      <c r="I793" s="849">
        <v>1633.33</v>
      </c>
      <c r="J793" s="832">
        <v>0.96078235294117642</v>
      </c>
      <c r="K793" s="832">
        <v>33.333265306122449</v>
      </c>
      <c r="L793" s="849">
        <v>51</v>
      </c>
      <c r="M793" s="849">
        <v>1700</v>
      </c>
      <c r="N793" s="832">
        <v>1</v>
      </c>
      <c r="O793" s="832">
        <v>33.333333333333336</v>
      </c>
      <c r="P793" s="849">
        <v>15</v>
      </c>
      <c r="Q793" s="849">
        <v>500</v>
      </c>
      <c r="R793" s="837">
        <v>0.29411764705882354</v>
      </c>
      <c r="S793" s="850">
        <v>33.333333333333336</v>
      </c>
    </row>
    <row r="794" spans="1:19" ht="14.4" customHeight="1" x14ac:dyDescent="0.3">
      <c r="A794" s="831" t="s">
        <v>3622</v>
      </c>
      <c r="B794" s="832" t="s">
        <v>3623</v>
      </c>
      <c r="C794" s="832" t="s">
        <v>605</v>
      </c>
      <c r="D794" s="832" t="s">
        <v>1284</v>
      </c>
      <c r="E794" s="832" t="s">
        <v>3605</v>
      </c>
      <c r="F794" s="832" t="s">
        <v>3766</v>
      </c>
      <c r="G794" s="832" t="s">
        <v>3767</v>
      </c>
      <c r="H794" s="849">
        <v>15</v>
      </c>
      <c r="I794" s="849">
        <v>4620</v>
      </c>
      <c r="J794" s="832">
        <v>0.32608695652173914</v>
      </c>
      <c r="K794" s="832">
        <v>308</v>
      </c>
      <c r="L794" s="849">
        <v>46</v>
      </c>
      <c r="M794" s="849">
        <v>14168</v>
      </c>
      <c r="N794" s="832">
        <v>1</v>
      </c>
      <c r="O794" s="832">
        <v>308</v>
      </c>
      <c r="P794" s="849">
        <v>12</v>
      </c>
      <c r="Q794" s="849">
        <v>3732</v>
      </c>
      <c r="R794" s="837">
        <v>0.26341050254093734</v>
      </c>
      <c r="S794" s="850">
        <v>311</v>
      </c>
    </row>
    <row r="795" spans="1:19" ht="14.4" customHeight="1" x14ac:dyDescent="0.3">
      <c r="A795" s="831" t="s">
        <v>3622</v>
      </c>
      <c r="B795" s="832" t="s">
        <v>3623</v>
      </c>
      <c r="C795" s="832" t="s">
        <v>605</v>
      </c>
      <c r="D795" s="832" t="s">
        <v>1284</v>
      </c>
      <c r="E795" s="832" t="s">
        <v>3605</v>
      </c>
      <c r="F795" s="832" t="s">
        <v>3768</v>
      </c>
      <c r="G795" s="832" t="s">
        <v>3769</v>
      </c>
      <c r="H795" s="849">
        <v>3</v>
      </c>
      <c r="I795" s="849">
        <v>780</v>
      </c>
      <c r="J795" s="832">
        <v>0.4269293924466338</v>
      </c>
      <c r="K795" s="832">
        <v>260</v>
      </c>
      <c r="L795" s="849">
        <v>7</v>
      </c>
      <c r="M795" s="849">
        <v>1827</v>
      </c>
      <c r="N795" s="832">
        <v>1</v>
      </c>
      <c r="O795" s="832">
        <v>261</v>
      </c>
      <c r="P795" s="849">
        <v>12</v>
      </c>
      <c r="Q795" s="849">
        <v>3156</v>
      </c>
      <c r="R795" s="837">
        <v>1.7274220032840724</v>
      </c>
      <c r="S795" s="850">
        <v>263</v>
      </c>
    </row>
    <row r="796" spans="1:19" ht="14.4" customHeight="1" x14ac:dyDescent="0.3">
      <c r="A796" s="831" t="s">
        <v>3622</v>
      </c>
      <c r="B796" s="832" t="s">
        <v>3623</v>
      </c>
      <c r="C796" s="832" t="s">
        <v>605</v>
      </c>
      <c r="D796" s="832" t="s">
        <v>1284</v>
      </c>
      <c r="E796" s="832" t="s">
        <v>3605</v>
      </c>
      <c r="F796" s="832" t="s">
        <v>3770</v>
      </c>
      <c r="G796" s="832" t="s">
        <v>3771</v>
      </c>
      <c r="H796" s="849"/>
      <c r="I796" s="849"/>
      <c r="J796" s="832"/>
      <c r="K796" s="832"/>
      <c r="L796" s="849">
        <v>7</v>
      </c>
      <c r="M796" s="849">
        <v>259</v>
      </c>
      <c r="N796" s="832">
        <v>1</v>
      </c>
      <c r="O796" s="832">
        <v>37</v>
      </c>
      <c r="P796" s="849"/>
      <c r="Q796" s="849"/>
      <c r="R796" s="837"/>
      <c r="S796" s="850"/>
    </row>
    <row r="797" spans="1:19" ht="14.4" customHeight="1" x14ac:dyDescent="0.3">
      <c r="A797" s="831" t="s">
        <v>3622</v>
      </c>
      <c r="B797" s="832" t="s">
        <v>3623</v>
      </c>
      <c r="C797" s="832" t="s">
        <v>605</v>
      </c>
      <c r="D797" s="832" t="s">
        <v>1284</v>
      </c>
      <c r="E797" s="832" t="s">
        <v>3605</v>
      </c>
      <c r="F797" s="832" t="s">
        <v>3772</v>
      </c>
      <c r="G797" s="832" t="s">
        <v>3773</v>
      </c>
      <c r="H797" s="849"/>
      <c r="I797" s="849"/>
      <c r="J797" s="832"/>
      <c r="K797" s="832"/>
      <c r="L797" s="849">
        <v>1</v>
      </c>
      <c r="M797" s="849">
        <v>86</v>
      </c>
      <c r="N797" s="832">
        <v>1</v>
      </c>
      <c r="O797" s="832">
        <v>86</v>
      </c>
      <c r="P797" s="849"/>
      <c r="Q797" s="849"/>
      <c r="R797" s="837"/>
      <c r="S797" s="850"/>
    </row>
    <row r="798" spans="1:19" ht="14.4" customHeight="1" x14ac:dyDescent="0.3">
      <c r="A798" s="831" t="s">
        <v>3622</v>
      </c>
      <c r="B798" s="832" t="s">
        <v>3623</v>
      </c>
      <c r="C798" s="832" t="s">
        <v>605</v>
      </c>
      <c r="D798" s="832" t="s">
        <v>1284</v>
      </c>
      <c r="E798" s="832" t="s">
        <v>3605</v>
      </c>
      <c r="F798" s="832" t="s">
        <v>3774</v>
      </c>
      <c r="G798" s="832" t="s">
        <v>3775</v>
      </c>
      <c r="H798" s="849">
        <v>5</v>
      </c>
      <c r="I798" s="849">
        <v>770</v>
      </c>
      <c r="J798" s="832">
        <v>1.6559139784946237</v>
      </c>
      <c r="K798" s="832">
        <v>154</v>
      </c>
      <c r="L798" s="849">
        <v>3</v>
      </c>
      <c r="M798" s="849">
        <v>465</v>
      </c>
      <c r="N798" s="832">
        <v>1</v>
      </c>
      <c r="O798" s="832">
        <v>155</v>
      </c>
      <c r="P798" s="849">
        <v>2</v>
      </c>
      <c r="Q798" s="849">
        <v>312</v>
      </c>
      <c r="R798" s="837">
        <v>0.67096774193548392</v>
      </c>
      <c r="S798" s="850">
        <v>156</v>
      </c>
    </row>
    <row r="799" spans="1:19" ht="14.4" customHeight="1" x14ac:dyDescent="0.3">
      <c r="A799" s="831" t="s">
        <v>3622</v>
      </c>
      <c r="B799" s="832" t="s">
        <v>3623</v>
      </c>
      <c r="C799" s="832" t="s">
        <v>605</v>
      </c>
      <c r="D799" s="832" t="s">
        <v>1284</v>
      </c>
      <c r="E799" s="832" t="s">
        <v>3605</v>
      </c>
      <c r="F799" s="832" t="s">
        <v>3780</v>
      </c>
      <c r="G799" s="832" t="s">
        <v>3781</v>
      </c>
      <c r="H799" s="849"/>
      <c r="I799" s="849"/>
      <c r="J799" s="832"/>
      <c r="K799" s="832"/>
      <c r="L799" s="849">
        <v>1</v>
      </c>
      <c r="M799" s="849">
        <v>74</v>
      </c>
      <c r="N799" s="832">
        <v>1</v>
      </c>
      <c r="O799" s="832">
        <v>74</v>
      </c>
      <c r="P799" s="849"/>
      <c r="Q799" s="849"/>
      <c r="R799" s="837"/>
      <c r="S799" s="850"/>
    </row>
    <row r="800" spans="1:19" ht="14.4" customHeight="1" x14ac:dyDescent="0.3">
      <c r="A800" s="831" t="s">
        <v>3622</v>
      </c>
      <c r="B800" s="832" t="s">
        <v>3623</v>
      </c>
      <c r="C800" s="832" t="s">
        <v>605</v>
      </c>
      <c r="D800" s="832" t="s">
        <v>1284</v>
      </c>
      <c r="E800" s="832" t="s">
        <v>3605</v>
      </c>
      <c r="F800" s="832" t="s">
        <v>3782</v>
      </c>
      <c r="G800" s="832" t="s">
        <v>3783</v>
      </c>
      <c r="H800" s="849">
        <v>6</v>
      </c>
      <c r="I800" s="849">
        <v>5748</v>
      </c>
      <c r="J800" s="832"/>
      <c r="K800" s="832">
        <v>958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3622</v>
      </c>
      <c r="B801" s="832" t="s">
        <v>3623</v>
      </c>
      <c r="C801" s="832" t="s">
        <v>605</v>
      </c>
      <c r="D801" s="832" t="s">
        <v>1284</v>
      </c>
      <c r="E801" s="832" t="s">
        <v>3605</v>
      </c>
      <c r="F801" s="832" t="s">
        <v>3614</v>
      </c>
      <c r="G801" s="832" t="s">
        <v>3615</v>
      </c>
      <c r="H801" s="849">
        <v>1</v>
      </c>
      <c r="I801" s="849">
        <v>592</v>
      </c>
      <c r="J801" s="832">
        <v>9.9831365935919056E-2</v>
      </c>
      <c r="K801" s="832">
        <v>592</v>
      </c>
      <c r="L801" s="849">
        <v>10</v>
      </c>
      <c r="M801" s="849">
        <v>5930</v>
      </c>
      <c r="N801" s="832">
        <v>1</v>
      </c>
      <c r="O801" s="832">
        <v>593</v>
      </c>
      <c r="P801" s="849">
        <v>15</v>
      </c>
      <c r="Q801" s="849">
        <v>8925</v>
      </c>
      <c r="R801" s="837">
        <v>1.5050590219224282</v>
      </c>
      <c r="S801" s="850">
        <v>595</v>
      </c>
    </row>
    <row r="802" spans="1:19" ht="14.4" customHeight="1" x14ac:dyDescent="0.3">
      <c r="A802" s="831" t="s">
        <v>3622</v>
      </c>
      <c r="B802" s="832" t="s">
        <v>3623</v>
      </c>
      <c r="C802" s="832" t="s">
        <v>605</v>
      </c>
      <c r="D802" s="832" t="s">
        <v>1284</v>
      </c>
      <c r="E802" s="832" t="s">
        <v>3605</v>
      </c>
      <c r="F802" s="832" t="s">
        <v>3616</v>
      </c>
      <c r="G802" s="832" t="s">
        <v>3617</v>
      </c>
      <c r="H802" s="849">
        <v>5</v>
      </c>
      <c r="I802" s="849">
        <v>3835</v>
      </c>
      <c r="J802" s="832">
        <v>0.24967447916666666</v>
      </c>
      <c r="K802" s="832">
        <v>767</v>
      </c>
      <c r="L802" s="849">
        <v>20</v>
      </c>
      <c r="M802" s="849">
        <v>15360</v>
      </c>
      <c r="N802" s="832">
        <v>1</v>
      </c>
      <c r="O802" s="832">
        <v>768</v>
      </c>
      <c r="P802" s="849">
        <v>24</v>
      </c>
      <c r="Q802" s="849">
        <v>18480</v>
      </c>
      <c r="R802" s="837">
        <v>1.203125</v>
      </c>
      <c r="S802" s="850">
        <v>770</v>
      </c>
    </row>
    <row r="803" spans="1:19" ht="14.4" customHeight="1" x14ac:dyDescent="0.3">
      <c r="A803" s="831" t="s">
        <v>3622</v>
      </c>
      <c r="B803" s="832" t="s">
        <v>3623</v>
      </c>
      <c r="C803" s="832" t="s">
        <v>605</v>
      </c>
      <c r="D803" s="832" t="s">
        <v>1284</v>
      </c>
      <c r="E803" s="832" t="s">
        <v>3605</v>
      </c>
      <c r="F803" s="832" t="s">
        <v>3786</v>
      </c>
      <c r="G803" s="832" t="s">
        <v>3787</v>
      </c>
      <c r="H803" s="849">
        <v>3</v>
      </c>
      <c r="I803" s="849">
        <v>13206</v>
      </c>
      <c r="J803" s="832">
        <v>0.21399403681617837</v>
      </c>
      <c r="K803" s="832">
        <v>4402</v>
      </c>
      <c r="L803" s="849">
        <v>14</v>
      </c>
      <c r="M803" s="849">
        <v>61712</v>
      </c>
      <c r="N803" s="832">
        <v>1</v>
      </c>
      <c r="O803" s="832">
        <v>4408</v>
      </c>
      <c r="P803" s="849">
        <v>6</v>
      </c>
      <c r="Q803" s="849">
        <v>26574</v>
      </c>
      <c r="R803" s="837">
        <v>0.43061317085817991</v>
      </c>
      <c r="S803" s="850">
        <v>4429</v>
      </c>
    </row>
    <row r="804" spans="1:19" ht="14.4" customHeight="1" x14ac:dyDescent="0.3">
      <c r="A804" s="831" t="s">
        <v>3622</v>
      </c>
      <c r="B804" s="832" t="s">
        <v>3623</v>
      </c>
      <c r="C804" s="832" t="s">
        <v>605</v>
      </c>
      <c r="D804" s="832" t="s">
        <v>1284</v>
      </c>
      <c r="E804" s="832" t="s">
        <v>3605</v>
      </c>
      <c r="F804" s="832" t="s">
        <v>3790</v>
      </c>
      <c r="G804" s="832" t="s">
        <v>3791</v>
      </c>
      <c r="H804" s="849">
        <v>24</v>
      </c>
      <c r="I804" s="849">
        <v>2784</v>
      </c>
      <c r="J804" s="832">
        <v>1.7142857142857142</v>
      </c>
      <c r="K804" s="832">
        <v>116</v>
      </c>
      <c r="L804" s="849">
        <v>14</v>
      </c>
      <c r="M804" s="849">
        <v>1624</v>
      </c>
      <c r="N804" s="832">
        <v>1</v>
      </c>
      <c r="O804" s="832">
        <v>116</v>
      </c>
      <c r="P804" s="849"/>
      <c r="Q804" s="849"/>
      <c r="R804" s="837"/>
      <c r="S804" s="850"/>
    </row>
    <row r="805" spans="1:19" ht="14.4" customHeight="1" x14ac:dyDescent="0.3">
      <c r="A805" s="831" t="s">
        <v>3622</v>
      </c>
      <c r="B805" s="832" t="s">
        <v>3623</v>
      </c>
      <c r="C805" s="832" t="s">
        <v>605</v>
      </c>
      <c r="D805" s="832" t="s">
        <v>1284</v>
      </c>
      <c r="E805" s="832" t="s">
        <v>3605</v>
      </c>
      <c r="F805" s="832" t="s">
        <v>3796</v>
      </c>
      <c r="G805" s="832" t="s">
        <v>3797</v>
      </c>
      <c r="H805" s="849">
        <v>1</v>
      </c>
      <c r="I805" s="849">
        <v>160</v>
      </c>
      <c r="J805" s="832"/>
      <c r="K805" s="832">
        <v>160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3622</v>
      </c>
      <c r="B806" s="832" t="s">
        <v>3623</v>
      </c>
      <c r="C806" s="832" t="s">
        <v>605</v>
      </c>
      <c r="D806" s="832" t="s">
        <v>1284</v>
      </c>
      <c r="E806" s="832" t="s">
        <v>3605</v>
      </c>
      <c r="F806" s="832" t="s">
        <v>3798</v>
      </c>
      <c r="G806" s="832" t="s">
        <v>3799</v>
      </c>
      <c r="H806" s="849">
        <v>10</v>
      </c>
      <c r="I806" s="849">
        <v>3950</v>
      </c>
      <c r="J806" s="832">
        <v>5</v>
      </c>
      <c r="K806" s="832">
        <v>395</v>
      </c>
      <c r="L806" s="849">
        <v>2</v>
      </c>
      <c r="M806" s="849">
        <v>790</v>
      </c>
      <c r="N806" s="832">
        <v>1</v>
      </c>
      <c r="O806" s="832">
        <v>395</v>
      </c>
      <c r="P806" s="849"/>
      <c r="Q806" s="849"/>
      <c r="R806" s="837"/>
      <c r="S806" s="850"/>
    </row>
    <row r="807" spans="1:19" ht="14.4" customHeight="1" x14ac:dyDescent="0.3">
      <c r="A807" s="831" t="s">
        <v>3622</v>
      </c>
      <c r="B807" s="832" t="s">
        <v>3623</v>
      </c>
      <c r="C807" s="832" t="s">
        <v>605</v>
      </c>
      <c r="D807" s="832" t="s">
        <v>1284</v>
      </c>
      <c r="E807" s="832" t="s">
        <v>3605</v>
      </c>
      <c r="F807" s="832" t="s">
        <v>3808</v>
      </c>
      <c r="G807" s="832" t="s">
        <v>3809</v>
      </c>
      <c r="H807" s="849">
        <v>3</v>
      </c>
      <c r="I807" s="849">
        <v>1119</v>
      </c>
      <c r="J807" s="832">
        <v>0.19946524064171123</v>
      </c>
      <c r="K807" s="832">
        <v>373</v>
      </c>
      <c r="L807" s="849">
        <v>15</v>
      </c>
      <c r="M807" s="849">
        <v>5610</v>
      </c>
      <c r="N807" s="832">
        <v>1</v>
      </c>
      <c r="O807" s="832">
        <v>374</v>
      </c>
      <c r="P807" s="849">
        <v>7</v>
      </c>
      <c r="Q807" s="849">
        <v>2632</v>
      </c>
      <c r="R807" s="837">
        <v>0.46916221033868094</v>
      </c>
      <c r="S807" s="850">
        <v>376</v>
      </c>
    </row>
    <row r="808" spans="1:19" ht="14.4" customHeight="1" x14ac:dyDescent="0.3">
      <c r="A808" s="831" t="s">
        <v>3622</v>
      </c>
      <c r="B808" s="832" t="s">
        <v>3623</v>
      </c>
      <c r="C808" s="832" t="s">
        <v>605</v>
      </c>
      <c r="D808" s="832" t="s">
        <v>1284</v>
      </c>
      <c r="E808" s="832" t="s">
        <v>3605</v>
      </c>
      <c r="F808" s="832" t="s">
        <v>3618</v>
      </c>
      <c r="G808" s="832" t="s">
        <v>3619</v>
      </c>
      <c r="H808" s="849">
        <v>2</v>
      </c>
      <c r="I808" s="849">
        <v>2674</v>
      </c>
      <c r="J808" s="832">
        <v>0.66567089868060747</v>
      </c>
      <c r="K808" s="832">
        <v>1337</v>
      </c>
      <c r="L808" s="849">
        <v>3</v>
      </c>
      <c r="M808" s="849">
        <v>4017</v>
      </c>
      <c r="N808" s="832">
        <v>1</v>
      </c>
      <c r="O808" s="832">
        <v>1339</v>
      </c>
      <c r="P808" s="849">
        <v>3</v>
      </c>
      <c r="Q808" s="849">
        <v>4032</v>
      </c>
      <c r="R808" s="837">
        <v>1.0037341299477223</v>
      </c>
      <c r="S808" s="850">
        <v>1344</v>
      </c>
    </row>
    <row r="809" spans="1:19" ht="14.4" customHeight="1" x14ac:dyDescent="0.3">
      <c r="A809" s="831" t="s">
        <v>3622</v>
      </c>
      <c r="B809" s="832" t="s">
        <v>3623</v>
      </c>
      <c r="C809" s="832" t="s">
        <v>605</v>
      </c>
      <c r="D809" s="832" t="s">
        <v>1284</v>
      </c>
      <c r="E809" s="832" t="s">
        <v>3605</v>
      </c>
      <c r="F809" s="832" t="s">
        <v>3620</v>
      </c>
      <c r="G809" s="832" t="s">
        <v>3621</v>
      </c>
      <c r="H809" s="849">
        <v>3</v>
      </c>
      <c r="I809" s="849">
        <v>1086</v>
      </c>
      <c r="J809" s="832">
        <v>2.9917355371900825</v>
      </c>
      <c r="K809" s="832">
        <v>362</v>
      </c>
      <c r="L809" s="849">
        <v>1</v>
      </c>
      <c r="M809" s="849">
        <v>363</v>
      </c>
      <c r="N809" s="832">
        <v>1</v>
      </c>
      <c r="O809" s="832">
        <v>363</v>
      </c>
      <c r="P809" s="849">
        <v>6</v>
      </c>
      <c r="Q809" s="849">
        <v>2184</v>
      </c>
      <c r="R809" s="837">
        <v>6.0165289256198351</v>
      </c>
      <c r="S809" s="850">
        <v>364</v>
      </c>
    </row>
    <row r="810" spans="1:19" ht="14.4" customHeight="1" x14ac:dyDescent="0.3">
      <c r="A810" s="831" t="s">
        <v>3622</v>
      </c>
      <c r="B810" s="832" t="s">
        <v>3623</v>
      </c>
      <c r="C810" s="832" t="s">
        <v>605</v>
      </c>
      <c r="D810" s="832" t="s">
        <v>3599</v>
      </c>
      <c r="E810" s="832" t="s">
        <v>3605</v>
      </c>
      <c r="F810" s="832" t="s">
        <v>3720</v>
      </c>
      <c r="G810" s="832" t="s">
        <v>3721</v>
      </c>
      <c r="H810" s="849"/>
      <c r="I810" s="849"/>
      <c r="J810" s="832"/>
      <c r="K810" s="832"/>
      <c r="L810" s="849">
        <v>1</v>
      </c>
      <c r="M810" s="849">
        <v>206</v>
      </c>
      <c r="N810" s="832">
        <v>1</v>
      </c>
      <c r="O810" s="832">
        <v>206</v>
      </c>
      <c r="P810" s="849"/>
      <c r="Q810" s="849"/>
      <c r="R810" s="837"/>
      <c r="S810" s="850"/>
    </row>
    <row r="811" spans="1:19" ht="14.4" customHeight="1" x14ac:dyDescent="0.3">
      <c r="A811" s="831" t="s">
        <v>3622</v>
      </c>
      <c r="B811" s="832" t="s">
        <v>3623</v>
      </c>
      <c r="C811" s="832" t="s">
        <v>605</v>
      </c>
      <c r="D811" s="832" t="s">
        <v>3599</v>
      </c>
      <c r="E811" s="832" t="s">
        <v>3605</v>
      </c>
      <c r="F811" s="832" t="s">
        <v>3606</v>
      </c>
      <c r="G811" s="832" t="s">
        <v>3607</v>
      </c>
      <c r="H811" s="849"/>
      <c r="I811" s="849"/>
      <c r="J811" s="832"/>
      <c r="K811" s="832"/>
      <c r="L811" s="849">
        <v>9</v>
      </c>
      <c r="M811" s="849">
        <v>2268</v>
      </c>
      <c r="N811" s="832">
        <v>1</v>
      </c>
      <c r="O811" s="832">
        <v>252</v>
      </c>
      <c r="P811" s="849"/>
      <c r="Q811" s="849"/>
      <c r="R811" s="837"/>
      <c r="S811" s="850"/>
    </row>
    <row r="812" spans="1:19" ht="14.4" customHeight="1" x14ac:dyDescent="0.3">
      <c r="A812" s="831" t="s">
        <v>3622</v>
      </c>
      <c r="B812" s="832" t="s">
        <v>3623</v>
      </c>
      <c r="C812" s="832" t="s">
        <v>605</v>
      </c>
      <c r="D812" s="832" t="s">
        <v>3599</v>
      </c>
      <c r="E812" s="832" t="s">
        <v>3605</v>
      </c>
      <c r="F812" s="832" t="s">
        <v>3738</v>
      </c>
      <c r="G812" s="832" t="s">
        <v>3739</v>
      </c>
      <c r="H812" s="849"/>
      <c r="I812" s="849"/>
      <c r="J812" s="832"/>
      <c r="K812" s="832"/>
      <c r="L812" s="849">
        <v>1</v>
      </c>
      <c r="M812" s="849">
        <v>127</v>
      </c>
      <c r="N812" s="832">
        <v>1</v>
      </c>
      <c r="O812" s="832">
        <v>127</v>
      </c>
      <c r="P812" s="849"/>
      <c r="Q812" s="849"/>
      <c r="R812" s="837"/>
      <c r="S812" s="850"/>
    </row>
    <row r="813" spans="1:19" ht="14.4" customHeight="1" x14ac:dyDescent="0.3">
      <c r="A813" s="831" t="s">
        <v>3622</v>
      </c>
      <c r="B813" s="832" t="s">
        <v>3623</v>
      </c>
      <c r="C813" s="832" t="s">
        <v>605</v>
      </c>
      <c r="D813" s="832" t="s">
        <v>3599</v>
      </c>
      <c r="E813" s="832" t="s">
        <v>3605</v>
      </c>
      <c r="F813" s="832" t="s">
        <v>3610</v>
      </c>
      <c r="G813" s="832" t="s">
        <v>3611</v>
      </c>
      <c r="H813" s="849"/>
      <c r="I813" s="849"/>
      <c r="J813" s="832"/>
      <c r="K813" s="832"/>
      <c r="L813" s="849">
        <v>11</v>
      </c>
      <c r="M813" s="849">
        <v>366.66</v>
      </c>
      <c r="N813" s="832">
        <v>1</v>
      </c>
      <c r="O813" s="832">
        <v>33.332727272727276</v>
      </c>
      <c r="P813" s="849"/>
      <c r="Q813" s="849"/>
      <c r="R813" s="837"/>
      <c r="S813" s="850"/>
    </row>
    <row r="814" spans="1:19" ht="14.4" customHeight="1" x14ac:dyDescent="0.3">
      <c r="A814" s="831" t="s">
        <v>3622</v>
      </c>
      <c r="B814" s="832" t="s">
        <v>3623</v>
      </c>
      <c r="C814" s="832" t="s">
        <v>605</v>
      </c>
      <c r="D814" s="832" t="s">
        <v>3599</v>
      </c>
      <c r="E814" s="832" t="s">
        <v>3605</v>
      </c>
      <c r="F814" s="832" t="s">
        <v>3766</v>
      </c>
      <c r="G814" s="832" t="s">
        <v>3767</v>
      </c>
      <c r="H814" s="849"/>
      <c r="I814" s="849"/>
      <c r="J814" s="832"/>
      <c r="K814" s="832"/>
      <c r="L814" s="849">
        <v>4</v>
      </c>
      <c r="M814" s="849">
        <v>1232</v>
      </c>
      <c r="N814" s="832">
        <v>1</v>
      </c>
      <c r="O814" s="832">
        <v>308</v>
      </c>
      <c r="P814" s="849"/>
      <c r="Q814" s="849"/>
      <c r="R814" s="837"/>
      <c r="S814" s="850"/>
    </row>
    <row r="815" spans="1:19" ht="14.4" customHeight="1" x14ac:dyDescent="0.3">
      <c r="A815" s="831" t="s">
        <v>3622</v>
      </c>
      <c r="B815" s="832" t="s">
        <v>3623</v>
      </c>
      <c r="C815" s="832" t="s">
        <v>605</v>
      </c>
      <c r="D815" s="832" t="s">
        <v>3599</v>
      </c>
      <c r="E815" s="832" t="s">
        <v>3605</v>
      </c>
      <c r="F815" s="832" t="s">
        <v>3808</v>
      </c>
      <c r="G815" s="832" t="s">
        <v>3809</v>
      </c>
      <c r="H815" s="849"/>
      <c r="I815" s="849"/>
      <c r="J815" s="832"/>
      <c r="K815" s="832"/>
      <c r="L815" s="849">
        <v>1</v>
      </c>
      <c r="M815" s="849">
        <v>374</v>
      </c>
      <c r="N815" s="832">
        <v>1</v>
      </c>
      <c r="O815" s="832">
        <v>374</v>
      </c>
      <c r="P815" s="849"/>
      <c r="Q815" s="849"/>
      <c r="R815" s="837"/>
      <c r="S815" s="850"/>
    </row>
    <row r="816" spans="1:19" ht="14.4" customHeight="1" x14ac:dyDescent="0.3">
      <c r="A816" s="831" t="s">
        <v>3622</v>
      </c>
      <c r="B816" s="832" t="s">
        <v>3623</v>
      </c>
      <c r="C816" s="832" t="s">
        <v>605</v>
      </c>
      <c r="D816" s="832" t="s">
        <v>1275</v>
      </c>
      <c r="E816" s="832" t="s">
        <v>3624</v>
      </c>
      <c r="F816" s="832" t="s">
        <v>3661</v>
      </c>
      <c r="G816" s="832" t="s">
        <v>3637</v>
      </c>
      <c r="H816" s="849"/>
      <c r="I816" s="849"/>
      <c r="J816" s="832"/>
      <c r="K816" s="832"/>
      <c r="L816" s="849"/>
      <c r="M816" s="849"/>
      <c r="N816" s="832"/>
      <c r="O816" s="832"/>
      <c r="P816" s="849">
        <v>0.4</v>
      </c>
      <c r="Q816" s="849">
        <v>655.8</v>
      </c>
      <c r="R816" s="837"/>
      <c r="S816" s="850">
        <v>1639.4999999999998</v>
      </c>
    </row>
    <row r="817" spans="1:19" ht="14.4" customHeight="1" x14ac:dyDescent="0.3">
      <c r="A817" s="831" t="s">
        <v>3622</v>
      </c>
      <c r="B817" s="832" t="s">
        <v>3623</v>
      </c>
      <c r="C817" s="832" t="s">
        <v>605</v>
      </c>
      <c r="D817" s="832" t="s">
        <v>1275</v>
      </c>
      <c r="E817" s="832" t="s">
        <v>3602</v>
      </c>
      <c r="F817" s="832" t="s">
        <v>3666</v>
      </c>
      <c r="G817" s="832" t="s">
        <v>3667</v>
      </c>
      <c r="H817" s="849"/>
      <c r="I817" s="849"/>
      <c r="J817" s="832"/>
      <c r="K817" s="832"/>
      <c r="L817" s="849"/>
      <c r="M817" s="849"/>
      <c r="N817" s="832"/>
      <c r="O817" s="832"/>
      <c r="P817" s="849">
        <v>4</v>
      </c>
      <c r="Q817" s="849">
        <v>10500.44</v>
      </c>
      <c r="R817" s="837"/>
      <c r="S817" s="850">
        <v>2625.11</v>
      </c>
    </row>
    <row r="818" spans="1:19" ht="14.4" customHeight="1" x14ac:dyDescent="0.3">
      <c r="A818" s="831" t="s">
        <v>3622</v>
      </c>
      <c r="B818" s="832" t="s">
        <v>3623</v>
      </c>
      <c r="C818" s="832" t="s">
        <v>605</v>
      </c>
      <c r="D818" s="832" t="s">
        <v>1275</v>
      </c>
      <c r="E818" s="832" t="s">
        <v>3602</v>
      </c>
      <c r="F818" s="832" t="s">
        <v>3676</v>
      </c>
      <c r="G818" s="832" t="s">
        <v>3677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408.74</v>
      </c>
      <c r="R818" s="837"/>
      <c r="S818" s="850">
        <v>408.74</v>
      </c>
    </row>
    <row r="819" spans="1:19" ht="14.4" customHeight="1" x14ac:dyDescent="0.3">
      <c r="A819" s="831" t="s">
        <v>3622</v>
      </c>
      <c r="B819" s="832" t="s">
        <v>3623</v>
      </c>
      <c r="C819" s="832" t="s">
        <v>605</v>
      </c>
      <c r="D819" s="832" t="s">
        <v>1275</v>
      </c>
      <c r="E819" s="832" t="s">
        <v>3602</v>
      </c>
      <c r="F819" s="832" t="s">
        <v>3603</v>
      </c>
      <c r="G819" s="832" t="s">
        <v>3604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2170.0300000000002</v>
      </c>
      <c r="R819" s="837"/>
      <c r="S819" s="850">
        <v>2170.0300000000002</v>
      </c>
    </row>
    <row r="820" spans="1:19" ht="14.4" customHeight="1" x14ac:dyDescent="0.3">
      <c r="A820" s="831" t="s">
        <v>3622</v>
      </c>
      <c r="B820" s="832" t="s">
        <v>3623</v>
      </c>
      <c r="C820" s="832" t="s">
        <v>605</v>
      </c>
      <c r="D820" s="832" t="s">
        <v>1275</v>
      </c>
      <c r="E820" s="832" t="s">
        <v>3605</v>
      </c>
      <c r="F820" s="832" t="s">
        <v>3720</v>
      </c>
      <c r="G820" s="832" t="s">
        <v>3721</v>
      </c>
      <c r="H820" s="849"/>
      <c r="I820" s="849"/>
      <c r="J820" s="832"/>
      <c r="K820" s="832"/>
      <c r="L820" s="849"/>
      <c r="M820" s="849"/>
      <c r="N820" s="832"/>
      <c r="O820" s="832"/>
      <c r="P820" s="849">
        <v>2</v>
      </c>
      <c r="Q820" s="849">
        <v>414</v>
      </c>
      <c r="R820" s="837"/>
      <c r="S820" s="850">
        <v>207</v>
      </c>
    </row>
    <row r="821" spans="1:19" ht="14.4" customHeight="1" x14ac:dyDescent="0.3">
      <c r="A821" s="831" t="s">
        <v>3622</v>
      </c>
      <c r="B821" s="832" t="s">
        <v>3623</v>
      </c>
      <c r="C821" s="832" t="s">
        <v>605</v>
      </c>
      <c r="D821" s="832" t="s">
        <v>1275</v>
      </c>
      <c r="E821" s="832" t="s">
        <v>3605</v>
      </c>
      <c r="F821" s="832" t="s">
        <v>3730</v>
      </c>
      <c r="G821" s="832" t="s">
        <v>3731</v>
      </c>
      <c r="H821" s="849"/>
      <c r="I821" s="849"/>
      <c r="J821" s="832"/>
      <c r="K821" s="832"/>
      <c r="L821" s="849">
        <v>9</v>
      </c>
      <c r="M821" s="849">
        <v>333</v>
      </c>
      <c r="N821" s="832">
        <v>1</v>
      </c>
      <c r="O821" s="832">
        <v>37</v>
      </c>
      <c r="P821" s="849">
        <v>24</v>
      </c>
      <c r="Q821" s="849">
        <v>912</v>
      </c>
      <c r="R821" s="837">
        <v>2.7387387387387387</v>
      </c>
      <c r="S821" s="850">
        <v>38</v>
      </c>
    </row>
    <row r="822" spans="1:19" ht="14.4" customHeight="1" x14ac:dyDescent="0.3">
      <c r="A822" s="831" t="s">
        <v>3622</v>
      </c>
      <c r="B822" s="832" t="s">
        <v>3623</v>
      </c>
      <c r="C822" s="832" t="s">
        <v>605</v>
      </c>
      <c r="D822" s="832" t="s">
        <v>1275</v>
      </c>
      <c r="E822" s="832" t="s">
        <v>3605</v>
      </c>
      <c r="F822" s="832" t="s">
        <v>3732</v>
      </c>
      <c r="G822" s="832" t="s">
        <v>3733</v>
      </c>
      <c r="H822" s="849"/>
      <c r="I822" s="849"/>
      <c r="J822" s="832"/>
      <c r="K822" s="832"/>
      <c r="L822" s="849"/>
      <c r="M822" s="849"/>
      <c r="N822" s="832"/>
      <c r="O822" s="832"/>
      <c r="P822" s="849">
        <v>2</v>
      </c>
      <c r="Q822" s="849">
        <v>20</v>
      </c>
      <c r="R822" s="837"/>
      <c r="S822" s="850">
        <v>10</v>
      </c>
    </row>
    <row r="823" spans="1:19" ht="14.4" customHeight="1" x14ac:dyDescent="0.3">
      <c r="A823" s="831" t="s">
        <v>3622</v>
      </c>
      <c r="B823" s="832" t="s">
        <v>3623</v>
      </c>
      <c r="C823" s="832" t="s">
        <v>605</v>
      </c>
      <c r="D823" s="832" t="s">
        <v>1275</v>
      </c>
      <c r="E823" s="832" t="s">
        <v>3605</v>
      </c>
      <c r="F823" s="832" t="s">
        <v>3606</v>
      </c>
      <c r="G823" s="832" t="s">
        <v>3607</v>
      </c>
      <c r="H823" s="849"/>
      <c r="I823" s="849"/>
      <c r="J823" s="832"/>
      <c r="K823" s="832"/>
      <c r="L823" s="849">
        <v>44</v>
      </c>
      <c r="M823" s="849">
        <v>11088</v>
      </c>
      <c r="N823" s="832">
        <v>1</v>
      </c>
      <c r="O823" s="832">
        <v>252</v>
      </c>
      <c r="P823" s="849">
        <v>22</v>
      </c>
      <c r="Q823" s="849">
        <v>5588</v>
      </c>
      <c r="R823" s="837">
        <v>0.50396825396825395</v>
      </c>
      <c r="S823" s="850">
        <v>254</v>
      </c>
    </row>
    <row r="824" spans="1:19" ht="14.4" customHeight="1" x14ac:dyDescent="0.3">
      <c r="A824" s="831" t="s">
        <v>3622</v>
      </c>
      <c r="B824" s="832" t="s">
        <v>3623</v>
      </c>
      <c r="C824" s="832" t="s">
        <v>605</v>
      </c>
      <c r="D824" s="832" t="s">
        <v>1275</v>
      </c>
      <c r="E824" s="832" t="s">
        <v>3605</v>
      </c>
      <c r="F824" s="832" t="s">
        <v>3738</v>
      </c>
      <c r="G824" s="832" t="s">
        <v>3739</v>
      </c>
      <c r="H824" s="849"/>
      <c r="I824" s="849"/>
      <c r="J824" s="832"/>
      <c r="K824" s="832"/>
      <c r="L824" s="849">
        <v>2</v>
      </c>
      <c r="M824" s="849">
        <v>254</v>
      </c>
      <c r="N824" s="832">
        <v>1</v>
      </c>
      <c r="O824" s="832">
        <v>127</v>
      </c>
      <c r="P824" s="849">
        <v>4</v>
      </c>
      <c r="Q824" s="849">
        <v>504</v>
      </c>
      <c r="R824" s="837">
        <v>1.984251968503937</v>
      </c>
      <c r="S824" s="850">
        <v>126</v>
      </c>
    </row>
    <row r="825" spans="1:19" ht="14.4" customHeight="1" x14ac:dyDescent="0.3">
      <c r="A825" s="831" t="s">
        <v>3622</v>
      </c>
      <c r="B825" s="832" t="s">
        <v>3623</v>
      </c>
      <c r="C825" s="832" t="s">
        <v>605</v>
      </c>
      <c r="D825" s="832" t="s">
        <v>1275</v>
      </c>
      <c r="E825" s="832" t="s">
        <v>3605</v>
      </c>
      <c r="F825" s="832" t="s">
        <v>3740</v>
      </c>
      <c r="G825" s="832" t="s">
        <v>3741</v>
      </c>
      <c r="H825" s="849"/>
      <c r="I825" s="849"/>
      <c r="J825" s="832"/>
      <c r="K825" s="832"/>
      <c r="L825" s="849">
        <v>1</v>
      </c>
      <c r="M825" s="849">
        <v>312</v>
      </c>
      <c r="N825" s="832">
        <v>1</v>
      </c>
      <c r="O825" s="832">
        <v>312</v>
      </c>
      <c r="P825" s="849">
        <v>1</v>
      </c>
      <c r="Q825" s="849">
        <v>314</v>
      </c>
      <c r="R825" s="837">
        <v>1.0064102564102564</v>
      </c>
      <c r="S825" s="850">
        <v>314</v>
      </c>
    </row>
    <row r="826" spans="1:19" ht="14.4" customHeight="1" x14ac:dyDescent="0.3">
      <c r="A826" s="831" t="s">
        <v>3622</v>
      </c>
      <c r="B826" s="832" t="s">
        <v>3623</v>
      </c>
      <c r="C826" s="832" t="s">
        <v>605</v>
      </c>
      <c r="D826" s="832" t="s">
        <v>1275</v>
      </c>
      <c r="E826" s="832" t="s">
        <v>3605</v>
      </c>
      <c r="F826" s="832" t="s">
        <v>3746</v>
      </c>
      <c r="G826" s="832" t="s">
        <v>3747</v>
      </c>
      <c r="H826" s="849"/>
      <c r="I826" s="849"/>
      <c r="J826" s="832"/>
      <c r="K826" s="832"/>
      <c r="L826" s="849">
        <v>1</v>
      </c>
      <c r="M826" s="849">
        <v>334</v>
      </c>
      <c r="N826" s="832">
        <v>1</v>
      </c>
      <c r="O826" s="832">
        <v>334</v>
      </c>
      <c r="P826" s="849"/>
      <c r="Q826" s="849"/>
      <c r="R826" s="837"/>
      <c r="S826" s="850"/>
    </row>
    <row r="827" spans="1:19" ht="14.4" customHeight="1" x14ac:dyDescent="0.3">
      <c r="A827" s="831" t="s">
        <v>3622</v>
      </c>
      <c r="B827" s="832" t="s">
        <v>3623</v>
      </c>
      <c r="C827" s="832" t="s">
        <v>605</v>
      </c>
      <c r="D827" s="832" t="s">
        <v>1275</v>
      </c>
      <c r="E827" s="832" t="s">
        <v>3605</v>
      </c>
      <c r="F827" s="832" t="s">
        <v>3762</v>
      </c>
      <c r="G827" s="832" t="s">
        <v>3763</v>
      </c>
      <c r="H827" s="849"/>
      <c r="I827" s="849"/>
      <c r="J827" s="832"/>
      <c r="K827" s="832"/>
      <c r="L827" s="849"/>
      <c r="M827" s="849"/>
      <c r="N827" s="832"/>
      <c r="O827" s="832"/>
      <c r="P827" s="849">
        <v>3</v>
      </c>
      <c r="Q827" s="849">
        <v>3561</v>
      </c>
      <c r="R827" s="837"/>
      <c r="S827" s="850">
        <v>1187</v>
      </c>
    </row>
    <row r="828" spans="1:19" ht="14.4" customHeight="1" x14ac:dyDescent="0.3">
      <c r="A828" s="831" t="s">
        <v>3622</v>
      </c>
      <c r="B828" s="832" t="s">
        <v>3623</v>
      </c>
      <c r="C828" s="832" t="s">
        <v>605</v>
      </c>
      <c r="D828" s="832" t="s">
        <v>1275</v>
      </c>
      <c r="E828" s="832" t="s">
        <v>3605</v>
      </c>
      <c r="F828" s="832" t="s">
        <v>3764</v>
      </c>
      <c r="G828" s="832" t="s">
        <v>3765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715</v>
      </c>
      <c r="R828" s="837"/>
      <c r="S828" s="850">
        <v>715</v>
      </c>
    </row>
    <row r="829" spans="1:19" ht="14.4" customHeight="1" x14ac:dyDescent="0.3">
      <c r="A829" s="831" t="s">
        <v>3622</v>
      </c>
      <c r="B829" s="832" t="s">
        <v>3623</v>
      </c>
      <c r="C829" s="832" t="s">
        <v>605</v>
      </c>
      <c r="D829" s="832" t="s">
        <v>1275</v>
      </c>
      <c r="E829" s="832" t="s">
        <v>3605</v>
      </c>
      <c r="F829" s="832" t="s">
        <v>3610</v>
      </c>
      <c r="G829" s="832" t="s">
        <v>3611</v>
      </c>
      <c r="H829" s="849"/>
      <c r="I829" s="849"/>
      <c r="J829" s="832"/>
      <c r="K829" s="832"/>
      <c r="L829" s="849">
        <v>51</v>
      </c>
      <c r="M829" s="849">
        <v>1700.0100000000002</v>
      </c>
      <c r="N829" s="832">
        <v>1</v>
      </c>
      <c r="O829" s="832">
        <v>33.333529411764708</v>
      </c>
      <c r="P829" s="849">
        <v>29</v>
      </c>
      <c r="Q829" s="849">
        <v>966.67000000000007</v>
      </c>
      <c r="R829" s="837">
        <v>0.56862606690548878</v>
      </c>
      <c r="S829" s="850">
        <v>33.333448275862068</v>
      </c>
    </row>
    <row r="830" spans="1:19" ht="14.4" customHeight="1" x14ac:dyDescent="0.3">
      <c r="A830" s="831" t="s">
        <v>3622</v>
      </c>
      <c r="B830" s="832" t="s">
        <v>3623</v>
      </c>
      <c r="C830" s="832" t="s">
        <v>605</v>
      </c>
      <c r="D830" s="832" t="s">
        <v>1275</v>
      </c>
      <c r="E830" s="832" t="s">
        <v>3605</v>
      </c>
      <c r="F830" s="832" t="s">
        <v>3766</v>
      </c>
      <c r="G830" s="832" t="s">
        <v>3767</v>
      </c>
      <c r="H830" s="849"/>
      <c r="I830" s="849"/>
      <c r="J830" s="832"/>
      <c r="K830" s="832"/>
      <c r="L830" s="849">
        <v>27</v>
      </c>
      <c r="M830" s="849">
        <v>8316</v>
      </c>
      <c r="N830" s="832">
        <v>1</v>
      </c>
      <c r="O830" s="832">
        <v>308</v>
      </c>
      <c r="P830" s="849">
        <v>8</v>
      </c>
      <c r="Q830" s="849">
        <v>2488</v>
      </c>
      <c r="R830" s="837">
        <v>0.29918229918229916</v>
      </c>
      <c r="S830" s="850">
        <v>311</v>
      </c>
    </row>
    <row r="831" spans="1:19" ht="14.4" customHeight="1" x14ac:dyDescent="0.3">
      <c r="A831" s="831" t="s">
        <v>3622</v>
      </c>
      <c r="B831" s="832" t="s">
        <v>3623</v>
      </c>
      <c r="C831" s="832" t="s">
        <v>605</v>
      </c>
      <c r="D831" s="832" t="s">
        <v>1275</v>
      </c>
      <c r="E831" s="832" t="s">
        <v>3605</v>
      </c>
      <c r="F831" s="832" t="s">
        <v>3768</v>
      </c>
      <c r="G831" s="832" t="s">
        <v>3769</v>
      </c>
      <c r="H831" s="849"/>
      <c r="I831" s="849"/>
      <c r="J831" s="832"/>
      <c r="K831" s="832"/>
      <c r="L831" s="849"/>
      <c r="M831" s="849"/>
      <c r="N831" s="832"/>
      <c r="O831" s="832"/>
      <c r="P831" s="849">
        <v>2</v>
      </c>
      <c r="Q831" s="849">
        <v>526</v>
      </c>
      <c r="R831" s="837"/>
      <c r="S831" s="850">
        <v>263</v>
      </c>
    </row>
    <row r="832" spans="1:19" ht="14.4" customHeight="1" x14ac:dyDescent="0.3">
      <c r="A832" s="831" t="s">
        <v>3622</v>
      </c>
      <c r="B832" s="832" t="s">
        <v>3623</v>
      </c>
      <c r="C832" s="832" t="s">
        <v>605</v>
      </c>
      <c r="D832" s="832" t="s">
        <v>1275</v>
      </c>
      <c r="E832" s="832" t="s">
        <v>3605</v>
      </c>
      <c r="F832" s="832" t="s">
        <v>3772</v>
      </c>
      <c r="G832" s="832" t="s">
        <v>3773</v>
      </c>
      <c r="H832" s="849"/>
      <c r="I832" s="849"/>
      <c r="J832" s="832"/>
      <c r="K832" s="832"/>
      <c r="L832" s="849"/>
      <c r="M832" s="849"/>
      <c r="N832" s="832"/>
      <c r="O832" s="832"/>
      <c r="P832" s="849">
        <v>2</v>
      </c>
      <c r="Q832" s="849">
        <v>174</v>
      </c>
      <c r="R832" s="837"/>
      <c r="S832" s="850">
        <v>87</v>
      </c>
    </row>
    <row r="833" spans="1:19" ht="14.4" customHeight="1" x14ac:dyDescent="0.3">
      <c r="A833" s="831" t="s">
        <v>3622</v>
      </c>
      <c r="B833" s="832" t="s">
        <v>3623</v>
      </c>
      <c r="C833" s="832" t="s">
        <v>605</v>
      </c>
      <c r="D833" s="832" t="s">
        <v>1275</v>
      </c>
      <c r="E833" s="832" t="s">
        <v>3605</v>
      </c>
      <c r="F833" s="832" t="s">
        <v>3774</v>
      </c>
      <c r="G833" s="832" t="s">
        <v>3775</v>
      </c>
      <c r="H833" s="849"/>
      <c r="I833" s="849"/>
      <c r="J833" s="832"/>
      <c r="K833" s="832"/>
      <c r="L833" s="849">
        <v>1</v>
      </c>
      <c r="M833" s="849">
        <v>155</v>
      </c>
      <c r="N833" s="832">
        <v>1</v>
      </c>
      <c r="O833" s="832">
        <v>155</v>
      </c>
      <c r="P833" s="849">
        <v>3</v>
      </c>
      <c r="Q833" s="849">
        <v>468</v>
      </c>
      <c r="R833" s="837">
        <v>3.0193548387096776</v>
      </c>
      <c r="S833" s="850">
        <v>156</v>
      </c>
    </row>
    <row r="834" spans="1:19" ht="14.4" customHeight="1" x14ac:dyDescent="0.3">
      <c r="A834" s="831" t="s">
        <v>3622</v>
      </c>
      <c r="B834" s="832" t="s">
        <v>3623</v>
      </c>
      <c r="C834" s="832" t="s">
        <v>605</v>
      </c>
      <c r="D834" s="832" t="s">
        <v>1275</v>
      </c>
      <c r="E834" s="832" t="s">
        <v>3605</v>
      </c>
      <c r="F834" s="832" t="s">
        <v>3614</v>
      </c>
      <c r="G834" s="832" t="s">
        <v>3615</v>
      </c>
      <c r="H834" s="849"/>
      <c r="I834" s="849"/>
      <c r="J834" s="832"/>
      <c r="K834" s="832"/>
      <c r="L834" s="849">
        <v>4</v>
      </c>
      <c r="M834" s="849">
        <v>2372</v>
      </c>
      <c r="N834" s="832">
        <v>1</v>
      </c>
      <c r="O834" s="832">
        <v>593</v>
      </c>
      <c r="P834" s="849">
        <v>2</v>
      </c>
      <c r="Q834" s="849">
        <v>1190</v>
      </c>
      <c r="R834" s="837">
        <v>0.50168634064080941</v>
      </c>
      <c r="S834" s="850">
        <v>595</v>
      </c>
    </row>
    <row r="835" spans="1:19" ht="14.4" customHeight="1" x14ac:dyDescent="0.3">
      <c r="A835" s="831" t="s">
        <v>3622</v>
      </c>
      <c r="B835" s="832" t="s">
        <v>3623</v>
      </c>
      <c r="C835" s="832" t="s">
        <v>605</v>
      </c>
      <c r="D835" s="832" t="s">
        <v>1275</v>
      </c>
      <c r="E835" s="832" t="s">
        <v>3605</v>
      </c>
      <c r="F835" s="832" t="s">
        <v>3616</v>
      </c>
      <c r="G835" s="832" t="s">
        <v>3617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770</v>
      </c>
      <c r="R835" s="837"/>
      <c r="S835" s="850">
        <v>770</v>
      </c>
    </row>
    <row r="836" spans="1:19" ht="14.4" customHeight="1" x14ac:dyDescent="0.3">
      <c r="A836" s="831" t="s">
        <v>3622</v>
      </c>
      <c r="B836" s="832" t="s">
        <v>3623</v>
      </c>
      <c r="C836" s="832" t="s">
        <v>605</v>
      </c>
      <c r="D836" s="832" t="s">
        <v>1275</v>
      </c>
      <c r="E836" s="832" t="s">
        <v>3605</v>
      </c>
      <c r="F836" s="832" t="s">
        <v>3786</v>
      </c>
      <c r="G836" s="832" t="s">
        <v>3787</v>
      </c>
      <c r="H836" s="849"/>
      <c r="I836" s="849"/>
      <c r="J836" s="832"/>
      <c r="K836" s="832"/>
      <c r="L836" s="849">
        <v>10</v>
      </c>
      <c r="M836" s="849">
        <v>44080</v>
      </c>
      <c r="N836" s="832">
        <v>1</v>
      </c>
      <c r="O836" s="832">
        <v>4408</v>
      </c>
      <c r="P836" s="849">
        <v>1</v>
      </c>
      <c r="Q836" s="849">
        <v>4429</v>
      </c>
      <c r="R836" s="837">
        <v>0.10047640653357531</v>
      </c>
      <c r="S836" s="850">
        <v>4429</v>
      </c>
    </row>
    <row r="837" spans="1:19" ht="14.4" customHeight="1" x14ac:dyDescent="0.3">
      <c r="A837" s="831" t="s">
        <v>3622</v>
      </c>
      <c r="B837" s="832" t="s">
        <v>3623</v>
      </c>
      <c r="C837" s="832" t="s">
        <v>605</v>
      </c>
      <c r="D837" s="832" t="s">
        <v>1275</v>
      </c>
      <c r="E837" s="832" t="s">
        <v>3605</v>
      </c>
      <c r="F837" s="832" t="s">
        <v>3790</v>
      </c>
      <c r="G837" s="832" t="s">
        <v>3791</v>
      </c>
      <c r="H837" s="849"/>
      <c r="I837" s="849"/>
      <c r="J837" s="832"/>
      <c r="K837" s="832"/>
      <c r="L837" s="849">
        <v>43</v>
      </c>
      <c r="M837" s="849">
        <v>4988</v>
      </c>
      <c r="N837" s="832">
        <v>1</v>
      </c>
      <c r="O837" s="832">
        <v>116</v>
      </c>
      <c r="P837" s="849">
        <v>73</v>
      </c>
      <c r="Q837" s="849">
        <v>8468</v>
      </c>
      <c r="R837" s="837">
        <v>1.6976744186046511</v>
      </c>
      <c r="S837" s="850">
        <v>116</v>
      </c>
    </row>
    <row r="838" spans="1:19" ht="14.4" customHeight="1" x14ac:dyDescent="0.3">
      <c r="A838" s="831" t="s">
        <v>3622</v>
      </c>
      <c r="B838" s="832" t="s">
        <v>3623</v>
      </c>
      <c r="C838" s="832" t="s">
        <v>605</v>
      </c>
      <c r="D838" s="832" t="s">
        <v>1275</v>
      </c>
      <c r="E838" s="832" t="s">
        <v>3605</v>
      </c>
      <c r="F838" s="832" t="s">
        <v>3808</v>
      </c>
      <c r="G838" s="832" t="s">
        <v>3809</v>
      </c>
      <c r="H838" s="849"/>
      <c r="I838" s="849"/>
      <c r="J838" s="832"/>
      <c r="K838" s="832"/>
      <c r="L838" s="849">
        <v>5</v>
      </c>
      <c r="M838" s="849">
        <v>1870</v>
      </c>
      <c r="N838" s="832">
        <v>1</v>
      </c>
      <c r="O838" s="832">
        <v>374</v>
      </c>
      <c r="P838" s="849">
        <v>3</v>
      </c>
      <c r="Q838" s="849">
        <v>1128</v>
      </c>
      <c r="R838" s="837">
        <v>0.60320855614973257</v>
      </c>
      <c r="S838" s="850">
        <v>376</v>
      </c>
    </row>
    <row r="839" spans="1:19" ht="14.4" customHeight="1" x14ac:dyDescent="0.3">
      <c r="A839" s="831" t="s">
        <v>3622</v>
      </c>
      <c r="B839" s="832" t="s">
        <v>3623</v>
      </c>
      <c r="C839" s="832" t="s">
        <v>605</v>
      </c>
      <c r="D839" s="832" t="s">
        <v>1275</v>
      </c>
      <c r="E839" s="832" t="s">
        <v>3605</v>
      </c>
      <c r="F839" s="832" t="s">
        <v>3618</v>
      </c>
      <c r="G839" s="832" t="s">
        <v>3619</v>
      </c>
      <c r="H839" s="849"/>
      <c r="I839" s="849"/>
      <c r="J839" s="832"/>
      <c r="K839" s="832"/>
      <c r="L839" s="849">
        <v>3</v>
      </c>
      <c r="M839" s="849">
        <v>4017</v>
      </c>
      <c r="N839" s="832">
        <v>1</v>
      </c>
      <c r="O839" s="832">
        <v>1339</v>
      </c>
      <c r="P839" s="849">
        <v>2</v>
      </c>
      <c r="Q839" s="849">
        <v>2688</v>
      </c>
      <c r="R839" s="837">
        <v>0.66915608663181481</v>
      </c>
      <c r="S839" s="850">
        <v>1344</v>
      </c>
    </row>
    <row r="840" spans="1:19" ht="14.4" customHeight="1" x14ac:dyDescent="0.3">
      <c r="A840" s="831" t="s">
        <v>3622</v>
      </c>
      <c r="B840" s="832" t="s">
        <v>3623</v>
      </c>
      <c r="C840" s="832" t="s">
        <v>605</v>
      </c>
      <c r="D840" s="832" t="s">
        <v>1275</v>
      </c>
      <c r="E840" s="832" t="s">
        <v>3605</v>
      </c>
      <c r="F840" s="832" t="s">
        <v>3620</v>
      </c>
      <c r="G840" s="832" t="s">
        <v>3621</v>
      </c>
      <c r="H840" s="849"/>
      <c r="I840" s="849"/>
      <c r="J840" s="832"/>
      <c r="K840" s="832"/>
      <c r="L840" s="849">
        <v>1</v>
      </c>
      <c r="M840" s="849">
        <v>363</v>
      </c>
      <c r="N840" s="832">
        <v>1</v>
      </c>
      <c r="O840" s="832">
        <v>363</v>
      </c>
      <c r="P840" s="849">
        <v>1</v>
      </c>
      <c r="Q840" s="849">
        <v>364</v>
      </c>
      <c r="R840" s="837">
        <v>1.002754820936639</v>
      </c>
      <c r="S840" s="850">
        <v>364</v>
      </c>
    </row>
    <row r="841" spans="1:19" ht="14.4" customHeight="1" x14ac:dyDescent="0.3">
      <c r="A841" s="831" t="s">
        <v>3622</v>
      </c>
      <c r="B841" s="832" t="s">
        <v>3623</v>
      </c>
      <c r="C841" s="832" t="s">
        <v>605</v>
      </c>
      <c r="D841" s="832" t="s">
        <v>1281</v>
      </c>
      <c r="E841" s="832" t="s">
        <v>3624</v>
      </c>
      <c r="F841" s="832" t="s">
        <v>3648</v>
      </c>
      <c r="G841" s="832" t="s">
        <v>3649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3219.14</v>
      </c>
      <c r="R841" s="837"/>
      <c r="S841" s="850">
        <v>3219.14</v>
      </c>
    </row>
    <row r="842" spans="1:19" ht="14.4" customHeight="1" x14ac:dyDescent="0.3">
      <c r="A842" s="831" t="s">
        <v>3622</v>
      </c>
      <c r="B842" s="832" t="s">
        <v>3623</v>
      </c>
      <c r="C842" s="832" t="s">
        <v>605</v>
      </c>
      <c r="D842" s="832" t="s">
        <v>1281</v>
      </c>
      <c r="E842" s="832" t="s">
        <v>3624</v>
      </c>
      <c r="F842" s="832" t="s">
        <v>3661</v>
      </c>
      <c r="G842" s="832" t="s">
        <v>3637</v>
      </c>
      <c r="H842" s="849"/>
      <c r="I842" s="849"/>
      <c r="J842" s="832"/>
      <c r="K842" s="832"/>
      <c r="L842" s="849"/>
      <c r="M842" s="849"/>
      <c r="N842" s="832"/>
      <c r="O842" s="832"/>
      <c r="P842" s="849">
        <v>0.30000000000000004</v>
      </c>
      <c r="Q842" s="849">
        <v>491.84999999999997</v>
      </c>
      <c r="R842" s="837"/>
      <c r="S842" s="850">
        <v>1639.4999999999995</v>
      </c>
    </row>
    <row r="843" spans="1:19" ht="14.4" customHeight="1" x14ac:dyDescent="0.3">
      <c r="A843" s="831" t="s">
        <v>3622</v>
      </c>
      <c r="B843" s="832" t="s">
        <v>3623</v>
      </c>
      <c r="C843" s="832" t="s">
        <v>605</v>
      </c>
      <c r="D843" s="832" t="s">
        <v>1281</v>
      </c>
      <c r="E843" s="832" t="s">
        <v>3602</v>
      </c>
      <c r="F843" s="832" t="s">
        <v>3666</v>
      </c>
      <c r="G843" s="832" t="s">
        <v>3667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2625.11</v>
      </c>
      <c r="R843" s="837"/>
      <c r="S843" s="850">
        <v>2625.11</v>
      </c>
    </row>
    <row r="844" spans="1:19" ht="14.4" customHeight="1" x14ac:dyDescent="0.3">
      <c r="A844" s="831" t="s">
        <v>3622</v>
      </c>
      <c r="B844" s="832" t="s">
        <v>3623</v>
      </c>
      <c r="C844" s="832" t="s">
        <v>605</v>
      </c>
      <c r="D844" s="832" t="s">
        <v>1281</v>
      </c>
      <c r="E844" s="832" t="s">
        <v>3602</v>
      </c>
      <c r="F844" s="832" t="s">
        <v>3674</v>
      </c>
      <c r="G844" s="832" t="s">
        <v>3675</v>
      </c>
      <c r="H844" s="849"/>
      <c r="I844" s="849"/>
      <c r="J844" s="832"/>
      <c r="K844" s="832"/>
      <c r="L844" s="849"/>
      <c r="M844" s="849"/>
      <c r="N844" s="832"/>
      <c r="O844" s="832"/>
      <c r="P844" s="849">
        <v>1</v>
      </c>
      <c r="Q844" s="849">
        <v>901.64</v>
      </c>
      <c r="R844" s="837"/>
      <c r="S844" s="850">
        <v>901.64</v>
      </c>
    </row>
    <row r="845" spans="1:19" ht="14.4" customHeight="1" x14ac:dyDescent="0.3">
      <c r="A845" s="831" t="s">
        <v>3622</v>
      </c>
      <c r="B845" s="832" t="s">
        <v>3623</v>
      </c>
      <c r="C845" s="832" t="s">
        <v>605</v>
      </c>
      <c r="D845" s="832" t="s">
        <v>1281</v>
      </c>
      <c r="E845" s="832" t="s">
        <v>3602</v>
      </c>
      <c r="F845" s="832" t="s">
        <v>3676</v>
      </c>
      <c r="G845" s="832" t="s">
        <v>3677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408.74</v>
      </c>
      <c r="R845" s="837"/>
      <c r="S845" s="850">
        <v>408.74</v>
      </c>
    </row>
    <row r="846" spans="1:19" ht="14.4" customHeight="1" x14ac:dyDescent="0.3">
      <c r="A846" s="831" t="s">
        <v>3622</v>
      </c>
      <c r="B846" s="832" t="s">
        <v>3623</v>
      </c>
      <c r="C846" s="832" t="s">
        <v>605</v>
      </c>
      <c r="D846" s="832" t="s">
        <v>1281</v>
      </c>
      <c r="E846" s="832" t="s">
        <v>3602</v>
      </c>
      <c r="F846" s="832" t="s">
        <v>3603</v>
      </c>
      <c r="G846" s="832" t="s">
        <v>3604</v>
      </c>
      <c r="H846" s="849"/>
      <c r="I846" s="849"/>
      <c r="J846" s="832"/>
      <c r="K846" s="832"/>
      <c r="L846" s="849"/>
      <c r="M846" s="849"/>
      <c r="N846" s="832"/>
      <c r="O846" s="832"/>
      <c r="P846" s="849">
        <v>2</v>
      </c>
      <c r="Q846" s="849">
        <v>4340.0600000000004</v>
      </c>
      <c r="R846" s="837"/>
      <c r="S846" s="850">
        <v>2170.0300000000002</v>
      </c>
    </row>
    <row r="847" spans="1:19" ht="14.4" customHeight="1" x14ac:dyDescent="0.3">
      <c r="A847" s="831" t="s">
        <v>3622</v>
      </c>
      <c r="B847" s="832" t="s">
        <v>3623</v>
      </c>
      <c r="C847" s="832" t="s">
        <v>605</v>
      </c>
      <c r="D847" s="832" t="s">
        <v>1281</v>
      </c>
      <c r="E847" s="832" t="s">
        <v>3602</v>
      </c>
      <c r="F847" s="832" t="s">
        <v>3714</v>
      </c>
      <c r="G847" s="832" t="s">
        <v>3715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642</v>
      </c>
      <c r="R847" s="837"/>
      <c r="S847" s="850">
        <v>642</v>
      </c>
    </row>
    <row r="848" spans="1:19" ht="14.4" customHeight="1" x14ac:dyDescent="0.3">
      <c r="A848" s="831" t="s">
        <v>3622</v>
      </c>
      <c r="B848" s="832" t="s">
        <v>3623</v>
      </c>
      <c r="C848" s="832" t="s">
        <v>605</v>
      </c>
      <c r="D848" s="832" t="s">
        <v>1281</v>
      </c>
      <c r="E848" s="832" t="s">
        <v>3605</v>
      </c>
      <c r="F848" s="832" t="s">
        <v>3730</v>
      </c>
      <c r="G848" s="832" t="s">
        <v>3731</v>
      </c>
      <c r="H848" s="849"/>
      <c r="I848" s="849"/>
      <c r="J848" s="832"/>
      <c r="K848" s="832"/>
      <c r="L848" s="849"/>
      <c r="M848" s="849"/>
      <c r="N848" s="832"/>
      <c r="O848" s="832"/>
      <c r="P848" s="849">
        <v>21</v>
      </c>
      <c r="Q848" s="849">
        <v>798</v>
      </c>
      <c r="R848" s="837"/>
      <c r="S848" s="850">
        <v>38</v>
      </c>
    </row>
    <row r="849" spans="1:19" ht="14.4" customHeight="1" x14ac:dyDescent="0.3">
      <c r="A849" s="831" t="s">
        <v>3622</v>
      </c>
      <c r="B849" s="832" t="s">
        <v>3623</v>
      </c>
      <c r="C849" s="832" t="s">
        <v>605</v>
      </c>
      <c r="D849" s="832" t="s">
        <v>1281</v>
      </c>
      <c r="E849" s="832" t="s">
        <v>3605</v>
      </c>
      <c r="F849" s="832" t="s">
        <v>3606</v>
      </c>
      <c r="G849" s="832" t="s">
        <v>3607</v>
      </c>
      <c r="H849" s="849"/>
      <c r="I849" s="849"/>
      <c r="J849" s="832"/>
      <c r="K849" s="832"/>
      <c r="L849" s="849"/>
      <c r="M849" s="849"/>
      <c r="N849" s="832"/>
      <c r="O849" s="832"/>
      <c r="P849" s="849">
        <v>37</v>
      </c>
      <c r="Q849" s="849">
        <v>9398</v>
      </c>
      <c r="R849" s="837"/>
      <c r="S849" s="850">
        <v>254</v>
      </c>
    </row>
    <row r="850" spans="1:19" ht="14.4" customHeight="1" x14ac:dyDescent="0.3">
      <c r="A850" s="831" t="s">
        <v>3622</v>
      </c>
      <c r="B850" s="832" t="s">
        <v>3623</v>
      </c>
      <c r="C850" s="832" t="s">
        <v>605</v>
      </c>
      <c r="D850" s="832" t="s">
        <v>1281</v>
      </c>
      <c r="E850" s="832" t="s">
        <v>3605</v>
      </c>
      <c r="F850" s="832" t="s">
        <v>3738</v>
      </c>
      <c r="G850" s="832" t="s">
        <v>3739</v>
      </c>
      <c r="H850" s="849"/>
      <c r="I850" s="849"/>
      <c r="J850" s="832"/>
      <c r="K850" s="832"/>
      <c r="L850" s="849"/>
      <c r="M850" s="849"/>
      <c r="N850" s="832"/>
      <c r="O850" s="832"/>
      <c r="P850" s="849">
        <v>33</v>
      </c>
      <c r="Q850" s="849">
        <v>4158</v>
      </c>
      <c r="R850" s="837"/>
      <c r="S850" s="850">
        <v>126</v>
      </c>
    </row>
    <row r="851" spans="1:19" ht="14.4" customHeight="1" x14ac:dyDescent="0.3">
      <c r="A851" s="831" t="s">
        <v>3622</v>
      </c>
      <c r="B851" s="832" t="s">
        <v>3623</v>
      </c>
      <c r="C851" s="832" t="s">
        <v>605</v>
      </c>
      <c r="D851" s="832" t="s">
        <v>1281</v>
      </c>
      <c r="E851" s="832" t="s">
        <v>3605</v>
      </c>
      <c r="F851" s="832" t="s">
        <v>3740</v>
      </c>
      <c r="G851" s="832" t="s">
        <v>3741</v>
      </c>
      <c r="H851" s="849"/>
      <c r="I851" s="849"/>
      <c r="J851" s="832"/>
      <c r="K851" s="832"/>
      <c r="L851" s="849"/>
      <c r="M851" s="849"/>
      <c r="N851" s="832"/>
      <c r="O851" s="832"/>
      <c r="P851" s="849">
        <v>2</v>
      </c>
      <c r="Q851" s="849">
        <v>628</v>
      </c>
      <c r="R851" s="837"/>
      <c r="S851" s="850">
        <v>314</v>
      </c>
    </row>
    <row r="852" spans="1:19" ht="14.4" customHeight="1" x14ac:dyDescent="0.3">
      <c r="A852" s="831" t="s">
        <v>3622</v>
      </c>
      <c r="B852" s="832" t="s">
        <v>3623</v>
      </c>
      <c r="C852" s="832" t="s">
        <v>605</v>
      </c>
      <c r="D852" s="832" t="s">
        <v>1281</v>
      </c>
      <c r="E852" s="832" t="s">
        <v>3605</v>
      </c>
      <c r="F852" s="832" t="s">
        <v>3746</v>
      </c>
      <c r="G852" s="832" t="s">
        <v>3747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335</v>
      </c>
      <c r="R852" s="837"/>
      <c r="S852" s="850">
        <v>335</v>
      </c>
    </row>
    <row r="853" spans="1:19" ht="14.4" customHeight="1" x14ac:dyDescent="0.3">
      <c r="A853" s="831" t="s">
        <v>3622</v>
      </c>
      <c r="B853" s="832" t="s">
        <v>3623</v>
      </c>
      <c r="C853" s="832" t="s">
        <v>605</v>
      </c>
      <c r="D853" s="832" t="s">
        <v>1281</v>
      </c>
      <c r="E853" s="832" t="s">
        <v>3605</v>
      </c>
      <c r="F853" s="832" t="s">
        <v>3762</v>
      </c>
      <c r="G853" s="832" t="s">
        <v>3763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1187</v>
      </c>
      <c r="R853" s="837"/>
      <c r="S853" s="850">
        <v>1187</v>
      </c>
    </row>
    <row r="854" spans="1:19" ht="14.4" customHeight="1" x14ac:dyDescent="0.3">
      <c r="A854" s="831" t="s">
        <v>3622</v>
      </c>
      <c r="B854" s="832" t="s">
        <v>3623</v>
      </c>
      <c r="C854" s="832" t="s">
        <v>605</v>
      </c>
      <c r="D854" s="832" t="s">
        <v>1281</v>
      </c>
      <c r="E854" s="832" t="s">
        <v>3605</v>
      </c>
      <c r="F854" s="832" t="s">
        <v>3610</v>
      </c>
      <c r="G854" s="832" t="s">
        <v>3611</v>
      </c>
      <c r="H854" s="849"/>
      <c r="I854" s="849"/>
      <c r="J854" s="832"/>
      <c r="K854" s="832"/>
      <c r="L854" s="849"/>
      <c r="M854" s="849"/>
      <c r="N854" s="832"/>
      <c r="O854" s="832"/>
      <c r="P854" s="849">
        <v>71</v>
      </c>
      <c r="Q854" s="849">
        <v>2366.66</v>
      </c>
      <c r="R854" s="837"/>
      <c r="S854" s="850">
        <v>33.333239436619714</v>
      </c>
    </row>
    <row r="855" spans="1:19" ht="14.4" customHeight="1" x14ac:dyDescent="0.3">
      <c r="A855" s="831" t="s">
        <v>3622</v>
      </c>
      <c r="B855" s="832" t="s">
        <v>3623</v>
      </c>
      <c r="C855" s="832" t="s">
        <v>605</v>
      </c>
      <c r="D855" s="832" t="s">
        <v>1281</v>
      </c>
      <c r="E855" s="832" t="s">
        <v>3605</v>
      </c>
      <c r="F855" s="832" t="s">
        <v>3766</v>
      </c>
      <c r="G855" s="832" t="s">
        <v>3767</v>
      </c>
      <c r="H855" s="849"/>
      <c r="I855" s="849"/>
      <c r="J855" s="832"/>
      <c r="K855" s="832"/>
      <c r="L855" s="849"/>
      <c r="M855" s="849"/>
      <c r="N855" s="832"/>
      <c r="O855" s="832"/>
      <c r="P855" s="849">
        <v>26</v>
      </c>
      <c r="Q855" s="849">
        <v>8086</v>
      </c>
      <c r="R855" s="837"/>
      <c r="S855" s="850">
        <v>311</v>
      </c>
    </row>
    <row r="856" spans="1:19" ht="14.4" customHeight="1" x14ac:dyDescent="0.3">
      <c r="A856" s="831" t="s">
        <v>3622</v>
      </c>
      <c r="B856" s="832" t="s">
        <v>3623</v>
      </c>
      <c r="C856" s="832" t="s">
        <v>605</v>
      </c>
      <c r="D856" s="832" t="s">
        <v>1281</v>
      </c>
      <c r="E856" s="832" t="s">
        <v>3605</v>
      </c>
      <c r="F856" s="832" t="s">
        <v>3776</v>
      </c>
      <c r="G856" s="832" t="s">
        <v>3777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33</v>
      </c>
      <c r="R856" s="837"/>
      <c r="S856" s="850">
        <v>33</v>
      </c>
    </row>
    <row r="857" spans="1:19" ht="14.4" customHeight="1" x14ac:dyDescent="0.3">
      <c r="A857" s="831" t="s">
        <v>3622</v>
      </c>
      <c r="B857" s="832" t="s">
        <v>3623</v>
      </c>
      <c r="C857" s="832" t="s">
        <v>605</v>
      </c>
      <c r="D857" s="832" t="s">
        <v>1281</v>
      </c>
      <c r="E857" s="832" t="s">
        <v>3605</v>
      </c>
      <c r="F857" s="832" t="s">
        <v>3782</v>
      </c>
      <c r="G857" s="832" t="s">
        <v>3783</v>
      </c>
      <c r="H857" s="849"/>
      <c r="I857" s="849"/>
      <c r="J857" s="832"/>
      <c r="K857" s="832"/>
      <c r="L857" s="849"/>
      <c r="M857" s="849"/>
      <c r="N857" s="832"/>
      <c r="O857" s="832"/>
      <c r="P857" s="849">
        <v>1</v>
      </c>
      <c r="Q857" s="849">
        <v>964</v>
      </c>
      <c r="R857" s="837"/>
      <c r="S857" s="850">
        <v>964</v>
      </c>
    </row>
    <row r="858" spans="1:19" ht="14.4" customHeight="1" x14ac:dyDescent="0.3">
      <c r="A858" s="831" t="s">
        <v>3622</v>
      </c>
      <c r="B858" s="832" t="s">
        <v>3623</v>
      </c>
      <c r="C858" s="832" t="s">
        <v>605</v>
      </c>
      <c r="D858" s="832" t="s">
        <v>1281</v>
      </c>
      <c r="E858" s="832" t="s">
        <v>3605</v>
      </c>
      <c r="F858" s="832" t="s">
        <v>3614</v>
      </c>
      <c r="G858" s="832" t="s">
        <v>3615</v>
      </c>
      <c r="H858" s="849"/>
      <c r="I858" s="849"/>
      <c r="J858" s="832"/>
      <c r="K858" s="832"/>
      <c r="L858" s="849"/>
      <c r="M858" s="849"/>
      <c r="N858" s="832"/>
      <c r="O858" s="832"/>
      <c r="P858" s="849">
        <v>8</v>
      </c>
      <c r="Q858" s="849">
        <v>4760</v>
      </c>
      <c r="R858" s="837"/>
      <c r="S858" s="850">
        <v>595</v>
      </c>
    </row>
    <row r="859" spans="1:19" ht="14.4" customHeight="1" x14ac:dyDescent="0.3">
      <c r="A859" s="831" t="s">
        <v>3622</v>
      </c>
      <c r="B859" s="832" t="s">
        <v>3623</v>
      </c>
      <c r="C859" s="832" t="s">
        <v>605</v>
      </c>
      <c r="D859" s="832" t="s">
        <v>1281</v>
      </c>
      <c r="E859" s="832" t="s">
        <v>3605</v>
      </c>
      <c r="F859" s="832" t="s">
        <v>3616</v>
      </c>
      <c r="G859" s="832" t="s">
        <v>3617</v>
      </c>
      <c r="H859" s="849"/>
      <c r="I859" s="849"/>
      <c r="J859" s="832"/>
      <c r="K859" s="832"/>
      <c r="L859" s="849"/>
      <c r="M859" s="849"/>
      <c r="N859" s="832"/>
      <c r="O859" s="832"/>
      <c r="P859" s="849">
        <v>2</v>
      </c>
      <c r="Q859" s="849">
        <v>1540</v>
      </c>
      <c r="R859" s="837"/>
      <c r="S859" s="850">
        <v>770</v>
      </c>
    </row>
    <row r="860" spans="1:19" ht="14.4" customHeight="1" x14ac:dyDescent="0.3">
      <c r="A860" s="831" t="s">
        <v>3622</v>
      </c>
      <c r="B860" s="832" t="s">
        <v>3623</v>
      </c>
      <c r="C860" s="832" t="s">
        <v>605</v>
      </c>
      <c r="D860" s="832" t="s">
        <v>1281</v>
      </c>
      <c r="E860" s="832" t="s">
        <v>3605</v>
      </c>
      <c r="F860" s="832" t="s">
        <v>3786</v>
      </c>
      <c r="G860" s="832" t="s">
        <v>3787</v>
      </c>
      <c r="H860" s="849"/>
      <c r="I860" s="849"/>
      <c r="J860" s="832"/>
      <c r="K860" s="832"/>
      <c r="L860" s="849"/>
      <c r="M860" s="849"/>
      <c r="N860" s="832"/>
      <c r="O860" s="832"/>
      <c r="P860" s="849">
        <v>4</v>
      </c>
      <c r="Q860" s="849">
        <v>17716</v>
      </c>
      <c r="R860" s="837"/>
      <c r="S860" s="850">
        <v>4429</v>
      </c>
    </row>
    <row r="861" spans="1:19" ht="14.4" customHeight="1" x14ac:dyDescent="0.3">
      <c r="A861" s="831" t="s">
        <v>3622</v>
      </c>
      <c r="B861" s="832" t="s">
        <v>3623</v>
      </c>
      <c r="C861" s="832" t="s">
        <v>605</v>
      </c>
      <c r="D861" s="832" t="s">
        <v>1281</v>
      </c>
      <c r="E861" s="832" t="s">
        <v>3605</v>
      </c>
      <c r="F861" s="832" t="s">
        <v>3790</v>
      </c>
      <c r="G861" s="832" t="s">
        <v>3791</v>
      </c>
      <c r="H861" s="849"/>
      <c r="I861" s="849"/>
      <c r="J861" s="832"/>
      <c r="K861" s="832"/>
      <c r="L861" s="849"/>
      <c r="M861" s="849"/>
      <c r="N861" s="832"/>
      <c r="O861" s="832"/>
      <c r="P861" s="849">
        <v>64</v>
      </c>
      <c r="Q861" s="849">
        <v>7424</v>
      </c>
      <c r="R861" s="837"/>
      <c r="S861" s="850">
        <v>116</v>
      </c>
    </row>
    <row r="862" spans="1:19" ht="14.4" customHeight="1" x14ac:dyDescent="0.3">
      <c r="A862" s="831" t="s">
        <v>3622</v>
      </c>
      <c r="B862" s="832" t="s">
        <v>3623</v>
      </c>
      <c r="C862" s="832" t="s">
        <v>605</v>
      </c>
      <c r="D862" s="832" t="s">
        <v>1281</v>
      </c>
      <c r="E862" s="832" t="s">
        <v>3605</v>
      </c>
      <c r="F862" s="832" t="s">
        <v>3798</v>
      </c>
      <c r="G862" s="832" t="s">
        <v>3799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398</v>
      </c>
      <c r="R862" s="837"/>
      <c r="S862" s="850">
        <v>398</v>
      </c>
    </row>
    <row r="863" spans="1:19" ht="14.4" customHeight="1" x14ac:dyDescent="0.3">
      <c r="A863" s="831" t="s">
        <v>3622</v>
      </c>
      <c r="B863" s="832" t="s">
        <v>3623</v>
      </c>
      <c r="C863" s="832" t="s">
        <v>605</v>
      </c>
      <c r="D863" s="832" t="s">
        <v>1281</v>
      </c>
      <c r="E863" s="832" t="s">
        <v>3605</v>
      </c>
      <c r="F863" s="832" t="s">
        <v>3808</v>
      </c>
      <c r="G863" s="832" t="s">
        <v>3809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376</v>
      </c>
      <c r="R863" s="837"/>
      <c r="S863" s="850">
        <v>376</v>
      </c>
    </row>
    <row r="864" spans="1:19" ht="14.4" customHeight="1" x14ac:dyDescent="0.3">
      <c r="A864" s="831" t="s">
        <v>3622</v>
      </c>
      <c r="B864" s="832" t="s">
        <v>3623</v>
      </c>
      <c r="C864" s="832" t="s">
        <v>605</v>
      </c>
      <c r="D864" s="832" t="s">
        <v>1281</v>
      </c>
      <c r="E864" s="832" t="s">
        <v>3605</v>
      </c>
      <c r="F864" s="832" t="s">
        <v>3618</v>
      </c>
      <c r="G864" s="832" t="s">
        <v>3619</v>
      </c>
      <c r="H864" s="849"/>
      <c r="I864" s="849"/>
      <c r="J864" s="832"/>
      <c r="K864" s="832"/>
      <c r="L864" s="849"/>
      <c r="M864" s="849"/>
      <c r="N864" s="832"/>
      <c r="O864" s="832"/>
      <c r="P864" s="849">
        <v>6</v>
      </c>
      <c r="Q864" s="849">
        <v>8064</v>
      </c>
      <c r="R864" s="837"/>
      <c r="S864" s="850">
        <v>1344</v>
      </c>
    </row>
    <row r="865" spans="1:19" ht="14.4" customHeight="1" x14ac:dyDescent="0.3">
      <c r="A865" s="831" t="s">
        <v>3622</v>
      </c>
      <c r="B865" s="832" t="s">
        <v>3623</v>
      </c>
      <c r="C865" s="832" t="s">
        <v>605</v>
      </c>
      <c r="D865" s="832" t="s">
        <v>1281</v>
      </c>
      <c r="E865" s="832" t="s">
        <v>3605</v>
      </c>
      <c r="F865" s="832" t="s">
        <v>3620</v>
      </c>
      <c r="G865" s="832" t="s">
        <v>3621</v>
      </c>
      <c r="H865" s="849"/>
      <c r="I865" s="849"/>
      <c r="J865" s="832"/>
      <c r="K865" s="832"/>
      <c r="L865" s="849"/>
      <c r="M865" s="849"/>
      <c r="N865" s="832"/>
      <c r="O865" s="832"/>
      <c r="P865" s="849">
        <v>3</v>
      </c>
      <c r="Q865" s="849">
        <v>1092</v>
      </c>
      <c r="R865" s="837"/>
      <c r="S865" s="850">
        <v>364</v>
      </c>
    </row>
    <row r="866" spans="1:19" ht="14.4" customHeight="1" x14ac:dyDescent="0.3">
      <c r="A866" s="831" t="s">
        <v>3622</v>
      </c>
      <c r="B866" s="832" t="s">
        <v>3623</v>
      </c>
      <c r="C866" s="832" t="s">
        <v>605</v>
      </c>
      <c r="D866" s="832" t="s">
        <v>1273</v>
      </c>
      <c r="E866" s="832" t="s">
        <v>3624</v>
      </c>
      <c r="F866" s="832" t="s">
        <v>3648</v>
      </c>
      <c r="G866" s="832" t="s">
        <v>3649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3236.3</v>
      </c>
      <c r="R866" s="837"/>
      <c r="S866" s="850">
        <v>3236.3</v>
      </c>
    </row>
    <row r="867" spans="1:19" ht="14.4" customHeight="1" x14ac:dyDescent="0.3">
      <c r="A867" s="831" t="s">
        <v>3622</v>
      </c>
      <c r="B867" s="832" t="s">
        <v>3623</v>
      </c>
      <c r="C867" s="832" t="s">
        <v>605</v>
      </c>
      <c r="D867" s="832" t="s">
        <v>1273</v>
      </c>
      <c r="E867" s="832" t="s">
        <v>3624</v>
      </c>
      <c r="F867" s="832" t="s">
        <v>3661</v>
      </c>
      <c r="G867" s="832" t="s">
        <v>3637</v>
      </c>
      <c r="H867" s="849"/>
      <c r="I867" s="849"/>
      <c r="J867" s="832"/>
      <c r="K867" s="832"/>
      <c r="L867" s="849"/>
      <c r="M867" s="849"/>
      <c r="N867" s="832"/>
      <c r="O867" s="832"/>
      <c r="P867" s="849">
        <v>0.2</v>
      </c>
      <c r="Q867" s="849">
        <v>327.9</v>
      </c>
      <c r="R867" s="837"/>
      <c r="S867" s="850">
        <v>1639.4999999999998</v>
      </c>
    </row>
    <row r="868" spans="1:19" ht="14.4" customHeight="1" x14ac:dyDescent="0.3">
      <c r="A868" s="831" t="s">
        <v>3622</v>
      </c>
      <c r="B868" s="832" t="s">
        <v>3623</v>
      </c>
      <c r="C868" s="832" t="s">
        <v>605</v>
      </c>
      <c r="D868" s="832" t="s">
        <v>1273</v>
      </c>
      <c r="E868" s="832" t="s">
        <v>3602</v>
      </c>
      <c r="F868" s="832" t="s">
        <v>3666</v>
      </c>
      <c r="G868" s="832" t="s">
        <v>3667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2625.11</v>
      </c>
      <c r="R868" s="837"/>
      <c r="S868" s="850">
        <v>2625.11</v>
      </c>
    </row>
    <row r="869" spans="1:19" ht="14.4" customHeight="1" x14ac:dyDescent="0.3">
      <c r="A869" s="831" t="s">
        <v>3622</v>
      </c>
      <c r="B869" s="832" t="s">
        <v>3623</v>
      </c>
      <c r="C869" s="832" t="s">
        <v>605</v>
      </c>
      <c r="D869" s="832" t="s">
        <v>1273</v>
      </c>
      <c r="E869" s="832" t="s">
        <v>3602</v>
      </c>
      <c r="F869" s="832" t="s">
        <v>3684</v>
      </c>
      <c r="G869" s="832" t="s">
        <v>3685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740</v>
      </c>
      <c r="R869" s="837"/>
      <c r="S869" s="850">
        <v>740</v>
      </c>
    </row>
    <row r="870" spans="1:19" ht="14.4" customHeight="1" x14ac:dyDescent="0.3">
      <c r="A870" s="831" t="s">
        <v>3622</v>
      </c>
      <c r="B870" s="832" t="s">
        <v>3623</v>
      </c>
      <c r="C870" s="832" t="s">
        <v>605</v>
      </c>
      <c r="D870" s="832" t="s">
        <v>1273</v>
      </c>
      <c r="E870" s="832" t="s">
        <v>3605</v>
      </c>
      <c r="F870" s="832" t="s">
        <v>3720</v>
      </c>
      <c r="G870" s="832" t="s">
        <v>3721</v>
      </c>
      <c r="H870" s="849"/>
      <c r="I870" s="849"/>
      <c r="J870" s="832"/>
      <c r="K870" s="832"/>
      <c r="L870" s="849"/>
      <c r="M870" s="849"/>
      <c r="N870" s="832"/>
      <c r="O870" s="832"/>
      <c r="P870" s="849">
        <v>8</v>
      </c>
      <c r="Q870" s="849">
        <v>1656</v>
      </c>
      <c r="R870" s="837"/>
      <c r="S870" s="850">
        <v>207</v>
      </c>
    </row>
    <row r="871" spans="1:19" ht="14.4" customHeight="1" x14ac:dyDescent="0.3">
      <c r="A871" s="831" t="s">
        <v>3622</v>
      </c>
      <c r="B871" s="832" t="s">
        <v>3623</v>
      </c>
      <c r="C871" s="832" t="s">
        <v>605</v>
      </c>
      <c r="D871" s="832" t="s">
        <v>1273</v>
      </c>
      <c r="E871" s="832" t="s">
        <v>3605</v>
      </c>
      <c r="F871" s="832" t="s">
        <v>3730</v>
      </c>
      <c r="G871" s="832" t="s">
        <v>3731</v>
      </c>
      <c r="H871" s="849"/>
      <c r="I871" s="849"/>
      <c r="J871" s="832"/>
      <c r="K871" s="832"/>
      <c r="L871" s="849"/>
      <c r="M871" s="849"/>
      <c r="N871" s="832"/>
      <c r="O871" s="832"/>
      <c r="P871" s="849">
        <v>48</v>
      </c>
      <c r="Q871" s="849">
        <v>1824</v>
      </c>
      <c r="R871" s="837"/>
      <c r="S871" s="850">
        <v>38</v>
      </c>
    </row>
    <row r="872" spans="1:19" ht="14.4" customHeight="1" x14ac:dyDescent="0.3">
      <c r="A872" s="831" t="s">
        <v>3622</v>
      </c>
      <c r="B872" s="832" t="s">
        <v>3623</v>
      </c>
      <c r="C872" s="832" t="s">
        <v>605</v>
      </c>
      <c r="D872" s="832" t="s">
        <v>1273</v>
      </c>
      <c r="E872" s="832" t="s">
        <v>3605</v>
      </c>
      <c r="F872" s="832" t="s">
        <v>3606</v>
      </c>
      <c r="G872" s="832" t="s">
        <v>3607</v>
      </c>
      <c r="H872" s="849"/>
      <c r="I872" s="849"/>
      <c r="J872" s="832"/>
      <c r="K872" s="832"/>
      <c r="L872" s="849"/>
      <c r="M872" s="849"/>
      <c r="N872" s="832"/>
      <c r="O872" s="832"/>
      <c r="P872" s="849">
        <v>39</v>
      </c>
      <c r="Q872" s="849">
        <v>9906</v>
      </c>
      <c r="R872" s="837"/>
      <c r="S872" s="850">
        <v>254</v>
      </c>
    </row>
    <row r="873" spans="1:19" ht="14.4" customHeight="1" x14ac:dyDescent="0.3">
      <c r="A873" s="831" t="s">
        <v>3622</v>
      </c>
      <c r="B873" s="832" t="s">
        <v>3623</v>
      </c>
      <c r="C873" s="832" t="s">
        <v>605</v>
      </c>
      <c r="D873" s="832" t="s">
        <v>1273</v>
      </c>
      <c r="E873" s="832" t="s">
        <v>3605</v>
      </c>
      <c r="F873" s="832" t="s">
        <v>3738</v>
      </c>
      <c r="G873" s="832" t="s">
        <v>3739</v>
      </c>
      <c r="H873" s="849"/>
      <c r="I873" s="849"/>
      <c r="J873" s="832"/>
      <c r="K873" s="832"/>
      <c r="L873" s="849"/>
      <c r="M873" s="849"/>
      <c r="N873" s="832"/>
      <c r="O873" s="832"/>
      <c r="P873" s="849">
        <v>41</v>
      </c>
      <c r="Q873" s="849">
        <v>5166</v>
      </c>
      <c r="R873" s="837"/>
      <c r="S873" s="850">
        <v>126</v>
      </c>
    </row>
    <row r="874" spans="1:19" ht="14.4" customHeight="1" x14ac:dyDescent="0.3">
      <c r="A874" s="831" t="s">
        <v>3622</v>
      </c>
      <c r="B874" s="832" t="s">
        <v>3623</v>
      </c>
      <c r="C874" s="832" t="s">
        <v>605</v>
      </c>
      <c r="D874" s="832" t="s">
        <v>1273</v>
      </c>
      <c r="E874" s="832" t="s">
        <v>3605</v>
      </c>
      <c r="F874" s="832" t="s">
        <v>3740</v>
      </c>
      <c r="G874" s="832" t="s">
        <v>3741</v>
      </c>
      <c r="H874" s="849"/>
      <c r="I874" s="849"/>
      <c r="J874" s="832"/>
      <c r="K874" s="832"/>
      <c r="L874" s="849"/>
      <c r="M874" s="849"/>
      <c r="N874" s="832"/>
      <c r="O874" s="832"/>
      <c r="P874" s="849">
        <v>1</v>
      </c>
      <c r="Q874" s="849">
        <v>314</v>
      </c>
      <c r="R874" s="837"/>
      <c r="S874" s="850">
        <v>314</v>
      </c>
    </row>
    <row r="875" spans="1:19" ht="14.4" customHeight="1" x14ac:dyDescent="0.3">
      <c r="A875" s="831" t="s">
        <v>3622</v>
      </c>
      <c r="B875" s="832" t="s">
        <v>3623</v>
      </c>
      <c r="C875" s="832" t="s">
        <v>605</v>
      </c>
      <c r="D875" s="832" t="s">
        <v>1273</v>
      </c>
      <c r="E875" s="832" t="s">
        <v>3605</v>
      </c>
      <c r="F875" s="832" t="s">
        <v>3746</v>
      </c>
      <c r="G875" s="832" t="s">
        <v>3747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335</v>
      </c>
      <c r="R875" s="837"/>
      <c r="S875" s="850">
        <v>335</v>
      </c>
    </row>
    <row r="876" spans="1:19" ht="14.4" customHeight="1" x14ac:dyDescent="0.3">
      <c r="A876" s="831" t="s">
        <v>3622</v>
      </c>
      <c r="B876" s="832" t="s">
        <v>3623</v>
      </c>
      <c r="C876" s="832" t="s">
        <v>605</v>
      </c>
      <c r="D876" s="832" t="s">
        <v>1273</v>
      </c>
      <c r="E876" s="832" t="s">
        <v>3605</v>
      </c>
      <c r="F876" s="832" t="s">
        <v>3762</v>
      </c>
      <c r="G876" s="832" t="s">
        <v>3763</v>
      </c>
      <c r="H876" s="849"/>
      <c r="I876" s="849"/>
      <c r="J876" s="832"/>
      <c r="K876" s="832"/>
      <c r="L876" s="849"/>
      <c r="M876" s="849"/>
      <c r="N876" s="832"/>
      <c r="O876" s="832"/>
      <c r="P876" s="849">
        <v>2</v>
      </c>
      <c r="Q876" s="849">
        <v>2374</v>
      </c>
      <c r="R876" s="837"/>
      <c r="S876" s="850">
        <v>1187</v>
      </c>
    </row>
    <row r="877" spans="1:19" ht="14.4" customHeight="1" x14ac:dyDescent="0.3">
      <c r="A877" s="831" t="s">
        <v>3622</v>
      </c>
      <c r="B877" s="832" t="s">
        <v>3623</v>
      </c>
      <c r="C877" s="832" t="s">
        <v>605</v>
      </c>
      <c r="D877" s="832" t="s">
        <v>1273</v>
      </c>
      <c r="E877" s="832" t="s">
        <v>3605</v>
      </c>
      <c r="F877" s="832" t="s">
        <v>3610</v>
      </c>
      <c r="G877" s="832" t="s">
        <v>3611</v>
      </c>
      <c r="H877" s="849"/>
      <c r="I877" s="849"/>
      <c r="J877" s="832"/>
      <c r="K877" s="832"/>
      <c r="L877" s="849"/>
      <c r="M877" s="849"/>
      <c r="N877" s="832"/>
      <c r="O877" s="832"/>
      <c r="P877" s="849">
        <v>83</v>
      </c>
      <c r="Q877" s="849">
        <v>2766.66</v>
      </c>
      <c r="R877" s="837"/>
      <c r="S877" s="850">
        <v>33.333253012048189</v>
      </c>
    </row>
    <row r="878" spans="1:19" ht="14.4" customHeight="1" x14ac:dyDescent="0.3">
      <c r="A878" s="831" t="s">
        <v>3622</v>
      </c>
      <c r="B878" s="832" t="s">
        <v>3623</v>
      </c>
      <c r="C878" s="832" t="s">
        <v>605</v>
      </c>
      <c r="D878" s="832" t="s">
        <v>1273</v>
      </c>
      <c r="E878" s="832" t="s">
        <v>3605</v>
      </c>
      <c r="F878" s="832" t="s">
        <v>3766</v>
      </c>
      <c r="G878" s="832" t="s">
        <v>3767</v>
      </c>
      <c r="H878" s="849"/>
      <c r="I878" s="849"/>
      <c r="J878" s="832"/>
      <c r="K878" s="832"/>
      <c r="L878" s="849"/>
      <c r="M878" s="849"/>
      <c r="N878" s="832"/>
      <c r="O878" s="832"/>
      <c r="P878" s="849">
        <v>30</v>
      </c>
      <c r="Q878" s="849">
        <v>9330</v>
      </c>
      <c r="R878" s="837"/>
      <c r="S878" s="850">
        <v>311</v>
      </c>
    </row>
    <row r="879" spans="1:19" ht="14.4" customHeight="1" x14ac:dyDescent="0.3">
      <c r="A879" s="831" t="s">
        <v>3622</v>
      </c>
      <c r="B879" s="832" t="s">
        <v>3623</v>
      </c>
      <c r="C879" s="832" t="s">
        <v>605</v>
      </c>
      <c r="D879" s="832" t="s">
        <v>1273</v>
      </c>
      <c r="E879" s="832" t="s">
        <v>3605</v>
      </c>
      <c r="F879" s="832" t="s">
        <v>3772</v>
      </c>
      <c r="G879" s="832" t="s">
        <v>3773</v>
      </c>
      <c r="H879" s="849"/>
      <c r="I879" s="849"/>
      <c r="J879" s="832"/>
      <c r="K879" s="832"/>
      <c r="L879" s="849"/>
      <c r="M879" s="849"/>
      <c r="N879" s="832"/>
      <c r="O879" s="832"/>
      <c r="P879" s="849">
        <v>2</v>
      </c>
      <c r="Q879" s="849">
        <v>174</v>
      </c>
      <c r="R879" s="837"/>
      <c r="S879" s="850">
        <v>87</v>
      </c>
    </row>
    <row r="880" spans="1:19" ht="14.4" customHeight="1" x14ac:dyDescent="0.3">
      <c r="A880" s="831" t="s">
        <v>3622</v>
      </c>
      <c r="B880" s="832" t="s">
        <v>3623</v>
      </c>
      <c r="C880" s="832" t="s">
        <v>605</v>
      </c>
      <c r="D880" s="832" t="s">
        <v>1273</v>
      </c>
      <c r="E880" s="832" t="s">
        <v>3605</v>
      </c>
      <c r="F880" s="832" t="s">
        <v>3774</v>
      </c>
      <c r="G880" s="832" t="s">
        <v>3775</v>
      </c>
      <c r="H880" s="849"/>
      <c r="I880" s="849"/>
      <c r="J880" s="832"/>
      <c r="K880" s="832"/>
      <c r="L880" s="849"/>
      <c r="M880" s="849"/>
      <c r="N880" s="832"/>
      <c r="O880" s="832"/>
      <c r="P880" s="849">
        <v>13</v>
      </c>
      <c r="Q880" s="849">
        <v>2028</v>
      </c>
      <c r="R880" s="837"/>
      <c r="S880" s="850">
        <v>156</v>
      </c>
    </row>
    <row r="881" spans="1:19" ht="14.4" customHeight="1" x14ac:dyDescent="0.3">
      <c r="A881" s="831" t="s">
        <v>3622</v>
      </c>
      <c r="B881" s="832" t="s">
        <v>3623</v>
      </c>
      <c r="C881" s="832" t="s">
        <v>605</v>
      </c>
      <c r="D881" s="832" t="s">
        <v>1273</v>
      </c>
      <c r="E881" s="832" t="s">
        <v>3605</v>
      </c>
      <c r="F881" s="832" t="s">
        <v>3776</v>
      </c>
      <c r="G881" s="832" t="s">
        <v>3777</v>
      </c>
      <c r="H881" s="849"/>
      <c r="I881" s="849"/>
      <c r="J881" s="832"/>
      <c r="K881" s="832"/>
      <c r="L881" s="849"/>
      <c r="M881" s="849"/>
      <c r="N881" s="832"/>
      <c r="O881" s="832"/>
      <c r="P881" s="849">
        <v>3</v>
      </c>
      <c r="Q881" s="849">
        <v>99</v>
      </c>
      <c r="R881" s="837"/>
      <c r="S881" s="850">
        <v>33</v>
      </c>
    </row>
    <row r="882" spans="1:19" ht="14.4" customHeight="1" x14ac:dyDescent="0.3">
      <c r="A882" s="831" t="s">
        <v>3622</v>
      </c>
      <c r="B882" s="832" t="s">
        <v>3623</v>
      </c>
      <c r="C882" s="832" t="s">
        <v>605</v>
      </c>
      <c r="D882" s="832" t="s">
        <v>1273</v>
      </c>
      <c r="E882" s="832" t="s">
        <v>3605</v>
      </c>
      <c r="F882" s="832" t="s">
        <v>3614</v>
      </c>
      <c r="G882" s="832" t="s">
        <v>3615</v>
      </c>
      <c r="H882" s="849"/>
      <c r="I882" s="849"/>
      <c r="J882" s="832"/>
      <c r="K882" s="832"/>
      <c r="L882" s="849"/>
      <c r="M882" s="849"/>
      <c r="N882" s="832"/>
      <c r="O882" s="832"/>
      <c r="P882" s="849">
        <v>2</v>
      </c>
      <c r="Q882" s="849">
        <v>1190</v>
      </c>
      <c r="R882" s="837"/>
      <c r="S882" s="850">
        <v>595</v>
      </c>
    </row>
    <row r="883" spans="1:19" ht="14.4" customHeight="1" x14ac:dyDescent="0.3">
      <c r="A883" s="831" t="s">
        <v>3622</v>
      </c>
      <c r="B883" s="832" t="s">
        <v>3623</v>
      </c>
      <c r="C883" s="832" t="s">
        <v>605</v>
      </c>
      <c r="D883" s="832" t="s">
        <v>1273</v>
      </c>
      <c r="E883" s="832" t="s">
        <v>3605</v>
      </c>
      <c r="F883" s="832" t="s">
        <v>3616</v>
      </c>
      <c r="G883" s="832" t="s">
        <v>3617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770</v>
      </c>
      <c r="R883" s="837"/>
      <c r="S883" s="850">
        <v>770</v>
      </c>
    </row>
    <row r="884" spans="1:19" ht="14.4" customHeight="1" x14ac:dyDescent="0.3">
      <c r="A884" s="831" t="s">
        <v>3622</v>
      </c>
      <c r="B884" s="832" t="s">
        <v>3623</v>
      </c>
      <c r="C884" s="832" t="s">
        <v>605</v>
      </c>
      <c r="D884" s="832" t="s">
        <v>1273</v>
      </c>
      <c r="E884" s="832" t="s">
        <v>3605</v>
      </c>
      <c r="F884" s="832" t="s">
        <v>3786</v>
      </c>
      <c r="G884" s="832" t="s">
        <v>3787</v>
      </c>
      <c r="H884" s="849"/>
      <c r="I884" s="849"/>
      <c r="J884" s="832"/>
      <c r="K884" s="832"/>
      <c r="L884" s="849"/>
      <c r="M884" s="849"/>
      <c r="N884" s="832"/>
      <c r="O884" s="832"/>
      <c r="P884" s="849">
        <v>3</v>
      </c>
      <c r="Q884" s="849">
        <v>13287</v>
      </c>
      <c r="R884" s="837"/>
      <c r="S884" s="850">
        <v>4429</v>
      </c>
    </row>
    <row r="885" spans="1:19" ht="14.4" customHeight="1" x14ac:dyDescent="0.3">
      <c r="A885" s="831" t="s">
        <v>3622</v>
      </c>
      <c r="B885" s="832" t="s">
        <v>3623</v>
      </c>
      <c r="C885" s="832" t="s">
        <v>605</v>
      </c>
      <c r="D885" s="832" t="s">
        <v>1273</v>
      </c>
      <c r="E885" s="832" t="s">
        <v>3605</v>
      </c>
      <c r="F885" s="832" t="s">
        <v>3790</v>
      </c>
      <c r="G885" s="832" t="s">
        <v>3791</v>
      </c>
      <c r="H885" s="849"/>
      <c r="I885" s="849"/>
      <c r="J885" s="832"/>
      <c r="K885" s="832"/>
      <c r="L885" s="849"/>
      <c r="M885" s="849"/>
      <c r="N885" s="832"/>
      <c r="O885" s="832"/>
      <c r="P885" s="849">
        <v>29</v>
      </c>
      <c r="Q885" s="849">
        <v>3364</v>
      </c>
      <c r="R885" s="837"/>
      <c r="S885" s="850">
        <v>116</v>
      </c>
    </row>
    <row r="886" spans="1:19" ht="14.4" customHeight="1" x14ac:dyDescent="0.3">
      <c r="A886" s="831" t="s">
        <v>3622</v>
      </c>
      <c r="B886" s="832" t="s">
        <v>3623</v>
      </c>
      <c r="C886" s="832" t="s">
        <v>605</v>
      </c>
      <c r="D886" s="832" t="s">
        <v>1273</v>
      </c>
      <c r="E886" s="832" t="s">
        <v>3605</v>
      </c>
      <c r="F886" s="832" t="s">
        <v>3796</v>
      </c>
      <c r="G886" s="832" t="s">
        <v>3797</v>
      </c>
      <c r="H886" s="849"/>
      <c r="I886" s="849"/>
      <c r="J886" s="832"/>
      <c r="K886" s="832"/>
      <c r="L886" s="849"/>
      <c r="M886" s="849"/>
      <c r="N886" s="832"/>
      <c r="O886" s="832"/>
      <c r="P886" s="849">
        <v>28</v>
      </c>
      <c r="Q886" s="849">
        <v>4536</v>
      </c>
      <c r="R886" s="837"/>
      <c r="S886" s="850">
        <v>162</v>
      </c>
    </row>
    <row r="887" spans="1:19" ht="14.4" customHeight="1" x14ac:dyDescent="0.3">
      <c r="A887" s="831" t="s">
        <v>3622</v>
      </c>
      <c r="B887" s="832" t="s">
        <v>3623</v>
      </c>
      <c r="C887" s="832" t="s">
        <v>605</v>
      </c>
      <c r="D887" s="832" t="s">
        <v>1273</v>
      </c>
      <c r="E887" s="832" t="s">
        <v>3605</v>
      </c>
      <c r="F887" s="832" t="s">
        <v>3808</v>
      </c>
      <c r="G887" s="832" t="s">
        <v>3809</v>
      </c>
      <c r="H887" s="849"/>
      <c r="I887" s="849"/>
      <c r="J887" s="832"/>
      <c r="K887" s="832"/>
      <c r="L887" s="849"/>
      <c r="M887" s="849"/>
      <c r="N887" s="832"/>
      <c r="O887" s="832"/>
      <c r="P887" s="849">
        <v>3</v>
      </c>
      <c r="Q887" s="849">
        <v>1128</v>
      </c>
      <c r="R887" s="837"/>
      <c r="S887" s="850">
        <v>376</v>
      </c>
    </row>
    <row r="888" spans="1:19" ht="14.4" customHeight="1" x14ac:dyDescent="0.3">
      <c r="A888" s="831" t="s">
        <v>3622</v>
      </c>
      <c r="B888" s="832" t="s">
        <v>3623</v>
      </c>
      <c r="C888" s="832" t="s">
        <v>605</v>
      </c>
      <c r="D888" s="832" t="s">
        <v>1273</v>
      </c>
      <c r="E888" s="832" t="s">
        <v>3605</v>
      </c>
      <c r="F888" s="832" t="s">
        <v>3620</v>
      </c>
      <c r="G888" s="832" t="s">
        <v>3621</v>
      </c>
      <c r="H888" s="849"/>
      <c r="I888" s="849"/>
      <c r="J888" s="832"/>
      <c r="K888" s="832"/>
      <c r="L888" s="849"/>
      <c r="M888" s="849"/>
      <c r="N888" s="832"/>
      <c r="O888" s="832"/>
      <c r="P888" s="849">
        <v>1</v>
      </c>
      <c r="Q888" s="849">
        <v>364</v>
      </c>
      <c r="R888" s="837"/>
      <c r="S888" s="850">
        <v>364</v>
      </c>
    </row>
    <row r="889" spans="1:19" ht="14.4" customHeight="1" x14ac:dyDescent="0.3">
      <c r="A889" s="831" t="s">
        <v>3622</v>
      </c>
      <c r="B889" s="832" t="s">
        <v>3623</v>
      </c>
      <c r="C889" s="832" t="s">
        <v>605</v>
      </c>
      <c r="D889" s="832" t="s">
        <v>1273</v>
      </c>
      <c r="E889" s="832" t="s">
        <v>3605</v>
      </c>
      <c r="F889" s="832" t="s">
        <v>3812</v>
      </c>
      <c r="G889" s="832" t="s">
        <v>3813</v>
      </c>
      <c r="H889" s="849"/>
      <c r="I889" s="849"/>
      <c r="J889" s="832"/>
      <c r="K889" s="832"/>
      <c r="L889" s="849"/>
      <c r="M889" s="849"/>
      <c r="N889" s="832"/>
      <c r="O889" s="832"/>
      <c r="P889" s="849">
        <v>1</v>
      </c>
      <c r="Q889" s="849">
        <v>99</v>
      </c>
      <c r="R889" s="837"/>
      <c r="S889" s="850">
        <v>99</v>
      </c>
    </row>
    <row r="890" spans="1:19" ht="14.4" customHeight="1" x14ac:dyDescent="0.3">
      <c r="A890" s="831" t="s">
        <v>3622</v>
      </c>
      <c r="B890" s="832" t="s">
        <v>3623</v>
      </c>
      <c r="C890" s="832" t="s">
        <v>605</v>
      </c>
      <c r="D890" s="832" t="s">
        <v>1278</v>
      </c>
      <c r="E890" s="832" t="s">
        <v>3624</v>
      </c>
      <c r="F890" s="832" t="s">
        <v>3635</v>
      </c>
      <c r="G890" s="832" t="s">
        <v>626</v>
      </c>
      <c r="H890" s="849"/>
      <c r="I890" s="849"/>
      <c r="J890" s="832"/>
      <c r="K890" s="832"/>
      <c r="L890" s="849"/>
      <c r="M890" s="849"/>
      <c r="N890" s="832"/>
      <c r="O890" s="832"/>
      <c r="P890" s="849">
        <v>0.2</v>
      </c>
      <c r="Q890" s="849">
        <v>9.42</v>
      </c>
      <c r="R890" s="837"/>
      <c r="S890" s="850">
        <v>47.099999999999994</v>
      </c>
    </row>
    <row r="891" spans="1:19" ht="14.4" customHeight="1" x14ac:dyDescent="0.3">
      <c r="A891" s="831" t="s">
        <v>3622</v>
      </c>
      <c r="B891" s="832" t="s">
        <v>3623</v>
      </c>
      <c r="C891" s="832" t="s">
        <v>605</v>
      </c>
      <c r="D891" s="832" t="s">
        <v>1278</v>
      </c>
      <c r="E891" s="832" t="s">
        <v>3624</v>
      </c>
      <c r="F891" s="832" t="s">
        <v>3661</v>
      </c>
      <c r="G891" s="832" t="s">
        <v>3637</v>
      </c>
      <c r="H891" s="849"/>
      <c r="I891" s="849"/>
      <c r="J891" s="832"/>
      <c r="K891" s="832"/>
      <c r="L891" s="849"/>
      <c r="M891" s="849"/>
      <c r="N891" s="832"/>
      <c r="O891" s="832"/>
      <c r="P891" s="849">
        <v>0.30000000000000004</v>
      </c>
      <c r="Q891" s="849">
        <v>491.84999999999997</v>
      </c>
      <c r="R891" s="837"/>
      <c r="S891" s="850">
        <v>1639.4999999999995</v>
      </c>
    </row>
    <row r="892" spans="1:19" ht="14.4" customHeight="1" x14ac:dyDescent="0.3">
      <c r="A892" s="831" t="s">
        <v>3622</v>
      </c>
      <c r="B892" s="832" t="s">
        <v>3623</v>
      </c>
      <c r="C892" s="832" t="s">
        <v>605</v>
      </c>
      <c r="D892" s="832" t="s">
        <v>1278</v>
      </c>
      <c r="E892" s="832" t="s">
        <v>3602</v>
      </c>
      <c r="F892" s="832" t="s">
        <v>3666</v>
      </c>
      <c r="G892" s="832" t="s">
        <v>3667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2625.11</v>
      </c>
      <c r="R892" s="837"/>
      <c r="S892" s="850">
        <v>2625.11</v>
      </c>
    </row>
    <row r="893" spans="1:19" ht="14.4" customHeight="1" x14ac:dyDescent="0.3">
      <c r="A893" s="831" t="s">
        <v>3622</v>
      </c>
      <c r="B893" s="832" t="s">
        <v>3623</v>
      </c>
      <c r="C893" s="832" t="s">
        <v>605</v>
      </c>
      <c r="D893" s="832" t="s">
        <v>1278</v>
      </c>
      <c r="E893" s="832" t="s">
        <v>3602</v>
      </c>
      <c r="F893" s="832" t="s">
        <v>3676</v>
      </c>
      <c r="G893" s="832" t="s">
        <v>3677</v>
      </c>
      <c r="H893" s="849"/>
      <c r="I893" s="849"/>
      <c r="J893" s="832"/>
      <c r="K893" s="832"/>
      <c r="L893" s="849"/>
      <c r="M893" s="849"/>
      <c r="N893" s="832"/>
      <c r="O893" s="832"/>
      <c r="P893" s="849">
        <v>2</v>
      </c>
      <c r="Q893" s="849">
        <v>817.48</v>
      </c>
      <c r="R893" s="837"/>
      <c r="S893" s="850">
        <v>408.74</v>
      </c>
    </row>
    <row r="894" spans="1:19" ht="14.4" customHeight="1" x14ac:dyDescent="0.3">
      <c r="A894" s="831" t="s">
        <v>3622</v>
      </c>
      <c r="B894" s="832" t="s">
        <v>3623</v>
      </c>
      <c r="C894" s="832" t="s">
        <v>605</v>
      </c>
      <c r="D894" s="832" t="s">
        <v>1278</v>
      </c>
      <c r="E894" s="832" t="s">
        <v>3602</v>
      </c>
      <c r="F894" s="832" t="s">
        <v>3682</v>
      </c>
      <c r="G894" s="832" t="s">
        <v>3683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1665</v>
      </c>
      <c r="R894" s="837"/>
      <c r="S894" s="850">
        <v>1665</v>
      </c>
    </row>
    <row r="895" spans="1:19" ht="14.4" customHeight="1" x14ac:dyDescent="0.3">
      <c r="A895" s="831" t="s">
        <v>3622</v>
      </c>
      <c r="B895" s="832" t="s">
        <v>3623</v>
      </c>
      <c r="C895" s="832" t="s">
        <v>605</v>
      </c>
      <c r="D895" s="832" t="s">
        <v>1278</v>
      </c>
      <c r="E895" s="832" t="s">
        <v>3602</v>
      </c>
      <c r="F895" s="832" t="s">
        <v>3603</v>
      </c>
      <c r="G895" s="832" t="s">
        <v>3604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2170.0300000000002</v>
      </c>
      <c r="R895" s="837"/>
      <c r="S895" s="850">
        <v>2170.0300000000002</v>
      </c>
    </row>
    <row r="896" spans="1:19" ht="14.4" customHeight="1" x14ac:dyDescent="0.3">
      <c r="A896" s="831" t="s">
        <v>3622</v>
      </c>
      <c r="B896" s="832" t="s">
        <v>3623</v>
      </c>
      <c r="C896" s="832" t="s">
        <v>605</v>
      </c>
      <c r="D896" s="832" t="s">
        <v>1278</v>
      </c>
      <c r="E896" s="832" t="s">
        <v>3602</v>
      </c>
      <c r="F896" s="832" t="s">
        <v>3714</v>
      </c>
      <c r="G896" s="832" t="s">
        <v>3715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642</v>
      </c>
      <c r="R896" s="837"/>
      <c r="S896" s="850">
        <v>642</v>
      </c>
    </row>
    <row r="897" spans="1:19" ht="14.4" customHeight="1" x14ac:dyDescent="0.3">
      <c r="A897" s="831" t="s">
        <v>3622</v>
      </c>
      <c r="B897" s="832" t="s">
        <v>3623</v>
      </c>
      <c r="C897" s="832" t="s">
        <v>605</v>
      </c>
      <c r="D897" s="832" t="s">
        <v>1278</v>
      </c>
      <c r="E897" s="832" t="s">
        <v>3605</v>
      </c>
      <c r="F897" s="832" t="s">
        <v>3720</v>
      </c>
      <c r="G897" s="832" t="s">
        <v>3721</v>
      </c>
      <c r="H897" s="849"/>
      <c r="I897" s="849"/>
      <c r="J897" s="832"/>
      <c r="K897" s="832"/>
      <c r="L897" s="849"/>
      <c r="M897" s="849"/>
      <c r="N897" s="832"/>
      <c r="O897" s="832"/>
      <c r="P897" s="849">
        <v>2</v>
      </c>
      <c r="Q897" s="849">
        <v>414</v>
      </c>
      <c r="R897" s="837"/>
      <c r="S897" s="850">
        <v>207</v>
      </c>
    </row>
    <row r="898" spans="1:19" ht="14.4" customHeight="1" x14ac:dyDescent="0.3">
      <c r="A898" s="831" t="s">
        <v>3622</v>
      </c>
      <c r="B898" s="832" t="s">
        <v>3623</v>
      </c>
      <c r="C898" s="832" t="s">
        <v>605</v>
      </c>
      <c r="D898" s="832" t="s">
        <v>1278</v>
      </c>
      <c r="E898" s="832" t="s">
        <v>3605</v>
      </c>
      <c r="F898" s="832" t="s">
        <v>3730</v>
      </c>
      <c r="G898" s="832" t="s">
        <v>3731</v>
      </c>
      <c r="H898" s="849"/>
      <c r="I898" s="849"/>
      <c r="J898" s="832"/>
      <c r="K898" s="832"/>
      <c r="L898" s="849"/>
      <c r="M898" s="849"/>
      <c r="N898" s="832"/>
      <c r="O898" s="832"/>
      <c r="P898" s="849">
        <v>33</v>
      </c>
      <c r="Q898" s="849">
        <v>1254</v>
      </c>
      <c r="R898" s="837"/>
      <c r="S898" s="850">
        <v>38</v>
      </c>
    </row>
    <row r="899" spans="1:19" ht="14.4" customHeight="1" x14ac:dyDescent="0.3">
      <c r="A899" s="831" t="s">
        <v>3622</v>
      </c>
      <c r="B899" s="832" t="s">
        <v>3623</v>
      </c>
      <c r="C899" s="832" t="s">
        <v>605</v>
      </c>
      <c r="D899" s="832" t="s">
        <v>1278</v>
      </c>
      <c r="E899" s="832" t="s">
        <v>3605</v>
      </c>
      <c r="F899" s="832" t="s">
        <v>3732</v>
      </c>
      <c r="G899" s="832" t="s">
        <v>3733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10</v>
      </c>
      <c r="R899" s="837"/>
      <c r="S899" s="850">
        <v>10</v>
      </c>
    </row>
    <row r="900" spans="1:19" ht="14.4" customHeight="1" x14ac:dyDescent="0.3">
      <c r="A900" s="831" t="s">
        <v>3622</v>
      </c>
      <c r="B900" s="832" t="s">
        <v>3623</v>
      </c>
      <c r="C900" s="832" t="s">
        <v>605</v>
      </c>
      <c r="D900" s="832" t="s">
        <v>1278</v>
      </c>
      <c r="E900" s="832" t="s">
        <v>3605</v>
      </c>
      <c r="F900" s="832" t="s">
        <v>3606</v>
      </c>
      <c r="G900" s="832" t="s">
        <v>3607</v>
      </c>
      <c r="H900" s="849"/>
      <c r="I900" s="849"/>
      <c r="J900" s="832"/>
      <c r="K900" s="832"/>
      <c r="L900" s="849"/>
      <c r="M900" s="849"/>
      <c r="N900" s="832"/>
      <c r="O900" s="832"/>
      <c r="P900" s="849">
        <v>8</v>
      </c>
      <c r="Q900" s="849">
        <v>2032</v>
      </c>
      <c r="R900" s="837"/>
      <c r="S900" s="850">
        <v>254</v>
      </c>
    </row>
    <row r="901" spans="1:19" ht="14.4" customHeight="1" x14ac:dyDescent="0.3">
      <c r="A901" s="831" t="s">
        <v>3622</v>
      </c>
      <c r="B901" s="832" t="s">
        <v>3623</v>
      </c>
      <c r="C901" s="832" t="s">
        <v>605</v>
      </c>
      <c r="D901" s="832" t="s">
        <v>1278</v>
      </c>
      <c r="E901" s="832" t="s">
        <v>3605</v>
      </c>
      <c r="F901" s="832" t="s">
        <v>3738</v>
      </c>
      <c r="G901" s="832" t="s">
        <v>3739</v>
      </c>
      <c r="H901" s="849"/>
      <c r="I901" s="849"/>
      <c r="J901" s="832"/>
      <c r="K901" s="832"/>
      <c r="L901" s="849"/>
      <c r="M901" s="849"/>
      <c r="N901" s="832"/>
      <c r="O901" s="832"/>
      <c r="P901" s="849">
        <v>17</v>
      </c>
      <c r="Q901" s="849">
        <v>2142</v>
      </c>
      <c r="R901" s="837"/>
      <c r="S901" s="850">
        <v>126</v>
      </c>
    </row>
    <row r="902" spans="1:19" ht="14.4" customHeight="1" x14ac:dyDescent="0.3">
      <c r="A902" s="831" t="s">
        <v>3622</v>
      </c>
      <c r="B902" s="832" t="s">
        <v>3623</v>
      </c>
      <c r="C902" s="832" t="s">
        <v>605</v>
      </c>
      <c r="D902" s="832" t="s">
        <v>1278</v>
      </c>
      <c r="E902" s="832" t="s">
        <v>3605</v>
      </c>
      <c r="F902" s="832" t="s">
        <v>3750</v>
      </c>
      <c r="G902" s="832" t="s">
        <v>3751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357</v>
      </c>
      <c r="R902" s="837"/>
      <c r="S902" s="850">
        <v>357</v>
      </c>
    </row>
    <row r="903" spans="1:19" ht="14.4" customHeight="1" x14ac:dyDescent="0.3">
      <c r="A903" s="831" t="s">
        <v>3622</v>
      </c>
      <c r="B903" s="832" t="s">
        <v>3623</v>
      </c>
      <c r="C903" s="832" t="s">
        <v>605</v>
      </c>
      <c r="D903" s="832" t="s">
        <v>1278</v>
      </c>
      <c r="E903" s="832" t="s">
        <v>3605</v>
      </c>
      <c r="F903" s="832" t="s">
        <v>3758</v>
      </c>
      <c r="G903" s="832" t="s">
        <v>3759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298</v>
      </c>
      <c r="R903" s="837"/>
      <c r="S903" s="850">
        <v>298</v>
      </c>
    </row>
    <row r="904" spans="1:19" ht="14.4" customHeight="1" x14ac:dyDescent="0.3">
      <c r="A904" s="831" t="s">
        <v>3622</v>
      </c>
      <c r="B904" s="832" t="s">
        <v>3623</v>
      </c>
      <c r="C904" s="832" t="s">
        <v>605</v>
      </c>
      <c r="D904" s="832" t="s">
        <v>1278</v>
      </c>
      <c r="E904" s="832" t="s">
        <v>3605</v>
      </c>
      <c r="F904" s="832" t="s">
        <v>3762</v>
      </c>
      <c r="G904" s="832" t="s">
        <v>3763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1187</v>
      </c>
      <c r="R904" s="837"/>
      <c r="S904" s="850">
        <v>1187</v>
      </c>
    </row>
    <row r="905" spans="1:19" ht="14.4" customHeight="1" x14ac:dyDescent="0.3">
      <c r="A905" s="831" t="s">
        <v>3622</v>
      </c>
      <c r="B905" s="832" t="s">
        <v>3623</v>
      </c>
      <c r="C905" s="832" t="s">
        <v>605</v>
      </c>
      <c r="D905" s="832" t="s">
        <v>1278</v>
      </c>
      <c r="E905" s="832" t="s">
        <v>3605</v>
      </c>
      <c r="F905" s="832" t="s">
        <v>3610</v>
      </c>
      <c r="G905" s="832" t="s">
        <v>3611</v>
      </c>
      <c r="H905" s="849"/>
      <c r="I905" s="849"/>
      <c r="J905" s="832"/>
      <c r="K905" s="832"/>
      <c r="L905" s="849"/>
      <c r="M905" s="849"/>
      <c r="N905" s="832"/>
      <c r="O905" s="832"/>
      <c r="P905" s="849">
        <v>28</v>
      </c>
      <c r="Q905" s="849">
        <v>933.31999999999994</v>
      </c>
      <c r="R905" s="837"/>
      <c r="S905" s="850">
        <v>33.332857142857144</v>
      </c>
    </row>
    <row r="906" spans="1:19" ht="14.4" customHeight="1" x14ac:dyDescent="0.3">
      <c r="A906" s="831" t="s">
        <v>3622</v>
      </c>
      <c r="B906" s="832" t="s">
        <v>3623</v>
      </c>
      <c r="C906" s="832" t="s">
        <v>605</v>
      </c>
      <c r="D906" s="832" t="s">
        <v>1278</v>
      </c>
      <c r="E906" s="832" t="s">
        <v>3605</v>
      </c>
      <c r="F906" s="832" t="s">
        <v>3766</v>
      </c>
      <c r="G906" s="832" t="s">
        <v>3767</v>
      </c>
      <c r="H906" s="849"/>
      <c r="I906" s="849"/>
      <c r="J906" s="832"/>
      <c r="K906" s="832"/>
      <c r="L906" s="849"/>
      <c r="M906" s="849"/>
      <c r="N906" s="832"/>
      <c r="O906" s="832"/>
      <c r="P906" s="849">
        <v>13</v>
      </c>
      <c r="Q906" s="849">
        <v>4043</v>
      </c>
      <c r="R906" s="837"/>
      <c r="S906" s="850">
        <v>311</v>
      </c>
    </row>
    <row r="907" spans="1:19" ht="14.4" customHeight="1" x14ac:dyDescent="0.3">
      <c r="A907" s="831" t="s">
        <v>3622</v>
      </c>
      <c r="B907" s="832" t="s">
        <v>3623</v>
      </c>
      <c r="C907" s="832" t="s">
        <v>605</v>
      </c>
      <c r="D907" s="832" t="s">
        <v>1278</v>
      </c>
      <c r="E907" s="832" t="s">
        <v>3605</v>
      </c>
      <c r="F907" s="832" t="s">
        <v>3774</v>
      </c>
      <c r="G907" s="832" t="s">
        <v>3775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156</v>
      </c>
      <c r="R907" s="837"/>
      <c r="S907" s="850">
        <v>156</v>
      </c>
    </row>
    <row r="908" spans="1:19" ht="14.4" customHeight="1" x14ac:dyDescent="0.3">
      <c r="A908" s="831" t="s">
        <v>3622</v>
      </c>
      <c r="B908" s="832" t="s">
        <v>3623</v>
      </c>
      <c r="C908" s="832" t="s">
        <v>605</v>
      </c>
      <c r="D908" s="832" t="s">
        <v>1278</v>
      </c>
      <c r="E908" s="832" t="s">
        <v>3605</v>
      </c>
      <c r="F908" s="832" t="s">
        <v>3776</v>
      </c>
      <c r="G908" s="832" t="s">
        <v>3777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66</v>
      </c>
      <c r="R908" s="837"/>
      <c r="S908" s="850">
        <v>33</v>
      </c>
    </row>
    <row r="909" spans="1:19" ht="14.4" customHeight="1" x14ac:dyDescent="0.3">
      <c r="A909" s="831" t="s">
        <v>3622</v>
      </c>
      <c r="B909" s="832" t="s">
        <v>3623</v>
      </c>
      <c r="C909" s="832" t="s">
        <v>605</v>
      </c>
      <c r="D909" s="832" t="s">
        <v>1278</v>
      </c>
      <c r="E909" s="832" t="s">
        <v>3605</v>
      </c>
      <c r="F909" s="832" t="s">
        <v>3614</v>
      </c>
      <c r="G909" s="832" t="s">
        <v>3615</v>
      </c>
      <c r="H909" s="849"/>
      <c r="I909" s="849"/>
      <c r="J909" s="832"/>
      <c r="K909" s="832"/>
      <c r="L909" s="849"/>
      <c r="M909" s="849"/>
      <c r="N909" s="832"/>
      <c r="O909" s="832"/>
      <c r="P909" s="849">
        <v>4</v>
      </c>
      <c r="Q909" s="849">
        <v>2380</v>
      </c>
      <c r="R909" s="837"/>
      <c r="S909" s="850">
        <v>595</v>
      </c>
    </row>
    <row r="910" spans="1:19" ht="14.4" customHeight="1" x14ac:dyDescent="0.3">
      <c r="A910" s="831" t="s">
        <v>3622</v>
      </c>
      <c r="B910" s="832" t="s">
        <v>3623</v>
      </c>
      <c r="C910" s="832" t="s">
        <v>605</v>
      </c>
      <c r="D910" s="832" t="s">
        <v>1278</v>
      </c>
      <c r="E910" s="832" t="s">
        <v>3605</v>
      </c>
      <c r="F910" s="832" t="s">
        <v>3616</v>
      </c>
      <c r="G910" s="832" t="s">
        <v>3617</v>
      </c>
      <c r="H910" s="849"/>
      <c r="I910" s="849"/>
      <c r="J910" s="832"/>
      <c r="K910" s="832"/>
      <c r="L910" s="849"/>
      <c r="M910" s="849"/>
      <c r="N910" s="832"/>
      <c r="O910" s="832"/>
      <c r="P910" s="849">
        <v>2</v>
      </c>
      <c r="Q910" s="849">
        <v>1540</v>
      </c>
      <c r="R910" s="837"/>
      <c r="S910" s="850">
        <v>770</v>
      </c>
    </row>
    <row r="911" spans="1:19" ht="14.4" customHeight="1" x14ac:dyDescent="0.3">
      <c r="A911" s="831" t="s">
        <v>3622</v>
      </c>
      <c r="B911" s="832" t="s">
        <v>3623</v>
      </c>
      <c r="C911" s="832" t="s">
        <v>605</v>
      </c>
      <c r="D911" s="832" t="s">
        <v>1278</v>
      </c>
      <c r="E911" s="832" t="s">
        <v>3605</v>
      </c>
      <c r="F911" s="832" t="s">
        <v>3786</v>
      </c>
      <c r="G911" s="832" t="s">
        <v>3787</v>
      </c>
      <c r="H911" s="849"/>
      <c r="I911" s="849"/>
      <c r="J911" s="832"/>
      <c r="K911" s="832"/>
      <c r="L911" s="849"/>
      <c r="M911" s="849"/>
      <c r="N911" s="832"/>
      <c r="O911" s="832"/>
      <c r="P911" s="849">
        <v>2</v>
      </c>
      <c r="Q911" s="849">
        <v>8858</v>
      </c>
      <c r="R911" s="837"/>
      <c r="S911" s="850">
        <v>4429</v>
      </c>
    </row>
    <row r="912" spans="1:19" ht="14.4" customHeight="1" x14ac:dyDescent="0.3">
      <c r="A912" s="831" t="s">
        <v>3622</v>
      </c>
      <c r="B912" s="832" t="s">
        <v>3623</v>
      </c>
      <c r="C912" s="832" t="s">
        <v>605</v>
      </c>
      <c r="D912" s="832" t="s">
        <v>1278</v>
      </c>
      <c r="E912" s="832" t="s">
        <v>3605</v>
      </c>
      <c r="F912" s="832" t="s">
        <v>3790</v>
      </c>
      <c r="G912" s="832" t="s">
        <v>3791</v>
      </c>
      <c r="H912" s="849"/>
      <c r="I912" s="849"/>
      <c r="J912" s="832"/>
      <c r="K912" s="832"/>
      <c r="L912" s="849"/>
      <c r="M912" s="849"/>
      <c r="N912" s="832"/>
      <c r="O912" s="832"/>
      <c r="P912" s="849">
        <v>78</v>
      </c>
      <c r="Q912" s="849">
        <v>9048</v>
      </c>
      <c r="R912" s="837"/>
      <c r="S912" s="850">
        <v>116</v>
      </c>
    </row>
    <row r="913" spans="1:19" ht="14.4" customHeight="1" x14ac:dyDescent="0.3">
      <c r="A913" s="831" t="s">
        <v>3622</v>
      </c>
      <c r="B913" s="832" t="s">
        <v>3623</v>
      </c>
      <c r="C913" s="832" t="s">
        <v>605</v>
      </c>
      <c r="D913" s="832" t="s">
        <v>1278</v>
      </c>
      <c r="E913" s="832" t="s">
        <v>3605</v>
      </c>
      <c r="F913" s="832" t="s">
        <v>3798</v>
      </c>
      <c r="G913" s="832" t="s">
        <v>3799</v>
      </c>
      <c r="H913" s="849"/>
      <c r="I913" s="849"/>
      <c r="J913" s="832"/>
      <c r="K913" s="832"/>
      <c r="L913" s="849"/>
      <c r="M913" s="849"/>
      <c r="N913" s="832"/>
      <c r="O913" s="832"/>
      <c r="P913" s="849">
        <v>2</v>
      </c>
      <c r="Q913" s="849">
        <v>796</v>
      </c>
      <c r="R913" s="837"/>
      <c r="S913" s="850">
        <v>398</v>
      </c>
    </row>
    <row r="914" spans="1:19" ht="14.4" customHeight="1" x14ac:dyDescent="0.3">
      <c r="A914" s="831" t="s">
        <v>3622</v>
      </c>
      <c r="B914" s="832" t="s">
        <v>3623</v>
      </c>
      <c r="C914" s="832" t="s">
        <v>605</v>
      </c>
      <c r="D914" s="832" t="s">
        <v>1278</v>
      </c>
      <c r="E914" s="832" t="s">
        <v>3605</v>
      </c>
      <c r="F914" s="832" t="s">
        <v>3808</v>
      </c>
      <c r="G914" s="832" t="s">
        <v>3809</v>
      </c>
      <c r="H914" s="849"/>
      <c r="I914" s="849"/>
      <c r="J914" s="832"/>
      <c r="K914" s="832"/>
      <c r="L914" s="849"/>
      <c r="M914" s="849"/>
      <c r="N914" s="832"/>
      <c r="O914" s="832"/>
      <c r="P914" s="849">
        <v>3</v>
      </c>
      <c r="Q914" s="849">
        <v>1128</v>
      </c>
      <c r="R914" s="837"/>
      <c r="S914" s="850">
        <v>376</v>
      </c>
    </row>
    <row r="915" spans="1:19" ht="14.4" customHeight="1" x14ac:dyDescent="0.3">
      <c r="A915" s="831" t="s">
        <v>3622</v>
      </c>
      <c r="B915" s="832" t="s">
        <v>3623</v>
      </c>
      <c r="C915" s="832" t="s">
        <v>605</v>
      </c>
      <c r="D915" s="832" t="s">
        <v>1278</v>
      </c>
      <c r="E915" s="832" t="s">
        <v>3605</v>
      </c>
      <c r="F915" s="832" t="s">
        <v>3620</v>
      </c>
      <c r="G915" s="832" t="s">
        <v>3621</v>
      </c>
      <c r="H915" s="849"/>
      <c r="I915" s="849"/>
      <c r="J915" s="832"/>
      <c r="K915" s="832"/>
      <c r="L915" s="849"/>
      <c r="M915" s="849"/>
      <c r="N915" s="832"/>
      <c r="O915" s="832"/>
      <c r="P915" s="849">
        <v>1</v>
      </c>
      <c r="Q915" s="849">
        <v>364</v>
      </c>
      <c r="R915" s="837"/>
      <c r="S915" s="850">
        <v>364</v>
      </c>
    </row>
    <row r="916" spans="1:19" ht="14.4" customHeight="1" x14ac:dyDescent="0.3">
      <c r="A916" s="831" t="s">
        <v>3622</v>
      </c>
      <c r="B916" s="832" t="s">
        <v>3623</v>
      </c>
      <c r="C916" s="832" t="s">
        <v>3005</v>
      </c>
      <c r="D916" s="832" t="s">
        <v>3593</v>
      </c>
      <c r="E916" s="832" t="s">
        <v>3624</v>
      </c>
      <c r="F916" s="832" t="s">
        <v>3661</v>
      </c>
      <c r="G916" s="832" t="s">
        <v>3637</v>
      </c>
      <c r="H916" s="849"/>
      <c r="I916" s="849"/>
      <c r="J916" s="832"/>
      <c r="K916" s="832"/>
      <c r="L916" s="849"/>
      <c r="M916" s="849"/>
      <c r="N916" s="832"/>
      <c r="O916" s="832"/>
      <c r="P916" s="849">
        <v>0.1</v>
      </c>
      <c r="Q916" s="849">
        <v>163.95</v>
      </c>
      <c r="R916" s="837"/>
      <c r="S916" s="850">
        <v>1639.4999999999998</v>
      </c>
    </row>
    <row r="917" spans="1:19" ht="14.4" customHeight="1" x14ac:dyDescent="0.3">
      <c r="A917" s="831" t="s">
        <v>3622</v>
      </c>
      <c r="B917" s="832" t="s">
        <v>3623</v>
      </c>
      <c r="C917" s="832" t="s">
        <v>3005</v>
      </c>
      <c r="D917" s="832" t="s">
        <v>3593</v>
      </c>
      <c r="E917" s="832" t="s">
        <v>3605</v>
      </c>
      <c r="F917" s="832" t="s">
        <v>3730</v>
      </c>
      <c r="G917" s="832" t="s">
        <v>3731</v>
      </c>
      <c r="H917" s="849">
        <v>14</v>
      </c>
      <c r="I917" s="849">
        <v>518</v>
      </c>
      <c r="J917" s="832">
        <v>14</v>
      </c>
      <c r="K917" s="832">
        <v>37</v>
      </c>
      <c r="L917" s="849">
        <v>1</v>
      </c>
      <c r="M917" s="849">
        <v>37</v>
      </c>
      <c r="N917" s="832">
        <v>1</v>
      </c>
      <c r="O917" s="832">
        <v>37</v>
      </c>
      <c r="P917" s="849">
        <v>2</v>
      </c>
      <c r="Q917" s="849">
        <v>76</v>
      </c>
      <c r="R917" s="837">
        <v>2.0540540540540539</v>
      </c>
      <c r="S917" s="850">
        <v>38</v>
      </c>
    </row>
    <row r="918" spans="1:19" ht="14.4" customHeight="1" x14ac:dyDescent="0.3">
      <c r="A918" s="831" t="s">
        <v>3622</v>
      </c>
      <c r="B918" s="832" t="s">
        <v>3623</v>
      </c>
      <c r="C918" s="832" t="s">
        <v>3005</v>
      </c>
      <c r="D918" s="832" t="s">
        <v>3593</v>
      </c>
      <c r="E918" s="832" t="s">
        <v>3605</v>
      </c>
      <c r="F918" s="832" t="s">
        <v>3732</v>
      </c>
      <c r="G918" s="832" t="s">
        <v>3733</v>
      </c>
      <c r="H918" s="849">
        <v>2</v>
      </c>
      <c r="I918" s="849">
        <v>20</v>
      </c>
      <c r="J918" s="832">
        <v>0.15384615384615385</v>
      </c>
      <c r="K918" s="832">
        <v>10</v>
      </c>
      <c r="L918" s="849">
        <v>13</v>
      </c>
      <c r="M918" s="849">
        <v>130</v>
      </c>
      <c r="N918" s="832">
        <v>1</v>
      </c>
      <c r="O918" s="832">
        <v>10</v>
      </c>
      <c r="P918" s="849"/>
      <c r="Q918" s="849"/>
      <c r="R918" s="837"/>
      <c r="S918" s="850"/>
    </row>
    <row r="919" spans="1:19" ht="14.4" customHeight="1" x14ac:dyDescent="0.3">
      <c r="A919" s="831" t="s">
        <v>3622</v>
      </c>
      <c r="B919" s="832" t="s">
        <v>3623</v>
      </c>
      <c r="C919" s="832" t="s">
        <v>3005</v>
      </c>
      <c r="D919" s="832" t="s">
        <v>3593</v>
      </c>
      <c r="E919" s="832" t="s">
        <v>3605</v>
      </c>
      <c r="F919" s="832" t="s">
        <v>3606</v>
      </c>
      <c r="G919" s="832" t="s">
        <v>3607</v>
      </c>
      <c r="H919" s="849">
        <v>5</v>
      </c>
      <c r="I919" s="849">
        <v>1255</v>
      </c>
      <c r="J919" s="832">
        <v>4.9801587301587302</v>
      </c>
      <c r="K919" s="832">
        <v>251</v>
      </c>
      <c r="L919" s="849">
        <v>1</v>
      </c>
      <c r="M919" s="849">
        <v>252</v>
      </c>
      <c r="N919" s="832">
        <v>1</v>
      </c>
      <c r="O919" s="832">
        <v>252</v>
      </c>
      <c r="P919" s="849">
        <v>2</v>
      </c>
      <c r="Q919" s="849">
        <v>508</v>
      </c>
      <c r="R919" s="837">
        <v>2.0158730158730158</v>
      </c>
      <c r="S919" s="850">
        <v>254</v>
      </c>
    </row>
    <row r="920" spans="1:19" ht="14.4" customHeight="1" x14ac:dyDescent="0.3">
      <c r="A920" s="831" t="s">
        <v>3622</v>
      </c>
      <c r="B920" s="832" t="s">
        <v>3623</v>
      </c>
      <c r="C920" s="832" t="s">
        <v>3005</v>
      </c>
      <c r="D920" s="832" t="s">
        <v>3593</v>
      </c>
      <c r="E920" s="832" t="s">
        <v>3605</v>
      </c>
      <c r="F920" s="832" t="s">
        <v>3738</v>
      </c>
      <c r="G920" s="832" t="s">
        <v>3739</v>
      </c>
      <c r="H920" s="849">
        <v>2</v>
      </c>
      <c r="I920" s="849">
        <v>252</v>
      </c>
      <c r="J920" s="832">
        <v>0.11672070402964335</v>
      </c>
      <c r="K920" s="832">
        <v>126</v>
      </c>
      <c r="L920" s="849">
        <v>17</v>
      </c>
      <c r="M920" s="849">
        <v>2159</v>
      </c>
      <c r="N920" s="832">
        <v>1</v>
      </c>
      <c r="O920" s="832">
        <v>127</v>
      </c>
      <c r="P920" s="849">
        <v>2</v>
      </c>
      <c r="Q920" s="849">
        <v>252</v>
      </c>
      <c r="R920" s="837">
        <v>0.11672070402964335</v>
      </c>
      <c r="S920" s="850">
        <v>126</v>
      </c>
    </row>
    <row r="921" spans="1:19" ht="14.4" customHeight="1" x14ac:dyDescent="0.3">
      <c r="A921" s="831" t="s">
        <v>3622</v>
      </c>
      <c r="B921" s="832" t="s">
        <v>3623</v>
      </c>
      <c r="C921" s="832" t="s">
        <v>3005</v>
      </c>
      <c r="D921" s="832" t="s">
        <v>3593</v>
      </c>
      <c r="E921" s="832" t="s">
        <v>3605</v>
      </c>
      <c r="F921" s="832" t="s">
        <v>3740</v>
      </c>
      <c r="G921" s="832" t="s">
        <v>3741</v>
      </c>
      <c r="H921" s="849"/>
      <c r="I921" s="849"/>
      <c r="J921" s="832"/>
      <c r="K921" s="832"/>
      <c r="L921" s="849"/>
      <c r="M921" s="849"/>
      <c r="N921" s="832"/>
      <c r="O921" s="832"/>
      <c r="P921" s="849">
        <v>1</v>
      </c>
      <c r="Q921" s="849">
        <v>314</v>
      </c>
      <c r="R921" s="837"/>
      <c r="S921" s="850">
        <v>314</v>
      </c>
    </row>
    <row r="922" spans="1:19" ht="14.4" customHeight="1" x14ac:dyDescent="0.3">
      <c r="A922" s="831" t="s">
        <v>3622</v>
      </c>
      <c r="B922" s="832" t="s">
        <v>3623</v>
      </c>
      <c r="C922" s="832" t="s">
        <v>3005</v>
      </c>
      <c r="D922" s="832" t="s">
        <v>3593</v>
      </c>
      <c r="E922" s="832" t="s">
        <v>3605</v>
      </c>
      <c r="F922" s="832" t="s">
        <v>3610</v>
      </c>
      <c r="G922" s="832" t="s">
        <v>3611</v>
      </c>
      <c r="H922" s="849">
        <v>7</v>
      </c>
      <c r="I922" s="849">
        <v>233.32</v>
      </c>
      <c r="J922" s="832">
        <v>0.34997825010874939</v>
      </c>
      <c r="K922" s="832">
        <v>33.331428571428567</v>
      </c>
      <c r="L922" s="849">
        <v>20</v>
      </c>
      <c r="M922" s="849">
        <v>666.67000000000007</v>
      </c>
      <c r="N922" s="832">
        <v>1</v>
      </c>
      <c r="O922" s="832">
        <v>33.333500000000001</v>
      </c>
      <c r="P922" s="849">
        <v>4</v>
      </c>
      <c r="Q922" s="849">
        <v>133.32999999999998</v>
      </c>
      <c r="R922" s="837">
        <v>0.19999400002999981</v>
      </c>
      <c r="S922" s="850">
        <v>33.332499999999996</v>
      </c>
    </row>
    <row r="923" spans="1:19" ht="14.4" customHeight="1" x14ac:dyDescent="0.3">
      <c r="A923" s="831" t="s">
        <v>3622</v>
      </c>
      <c r="B923" s="832" t="s">
        <v>3623</v>
      </c>
      <c r="C923" s="832" t="s">
        <v>3005</v>
      </c>
      <c r="D923" s="832" t="s">
        <v>3593</v>
      </c>
      <c r="E923" s="832" t="s">
        <v>3605</v>
      </c>
      <c r="F923" s="832" t="s">
        <v>3612</v>
      </c>
      <c r="G923" s="832" t="s">
        <v>3613</v>
      </c>
      <c r="H923" s="849"/>
      <c r="I923" s="849"/>
      <c r="J923" s="832"/>
      <c r="K923" s="832"/>
      <c r="L923" s="849">
        <v>1</v>
      </c>
      <c r="M923" s="849">
        <v>868</v>
      </c>
      <c r="N923" s="832">
        <v>1</v>
      </c>
      <c r="O923" s="832">
        <v>868</v>
      </c>
      <c r="P923" s="849"/>
      <c r="Q923" s="849"/>
      <c r="R923" s="837"/>
      <c r="S923" s="850"/>
    </row>
    <row r="924" spans="1:19" ht="14.4" customHeight="1" x14ac:dyDescent="0.3">
      <c r="A924" s="831" t="s">
        <v>3622</v>
      </c>
      <c r="B924" s="832" t="s">
        <v>3623</v>
      </c>
      <c r="C924" s="832" t="s">
        <v>3005</v>
      </c>
      <c r="D924" s="832" t="s">
        <v>3593</v>
      </c>
      <c r="E924" s="832" t="s">
        <v>3605</v>
      </c>
      <c r="F924" s="832" t="s">
        <v>3614</v>
      </c>
      <c r="G924" s="832" t="s">
        <v>3615</v>
      </c>
      <c r="H924" s="849">
        <v>6</v>
      </c>
      <c r="I924" s="849">
        <v>3552</v>
      </c>
      <c r="J924" s="832">
        <v>0.99831365935919059</v>
      </c>
      <c r="K924" s="832">
        <v>592</v>
      </c>
      <c r="L924" s="849">
        <v>6</v>
      </c>
      <c r="M924" s="849">
        <v>3558</v>
      </c>
      <c r="N924" s="832">
        <v>1</v>
      </c>
      <c r="O924" s="832">
        <v>593</v>
      </c>
      <c r="P924" s="849"/>
      <c r="Q924" s="849"/>
      <c r="R924" s="837"/>
      <c r="S924" s="850"/>
    </row>
    <row r="925" spans="1:19" ht="14.4" customHeight="1" x14ac:dyDescent="0.3">
      <c r="A925" s="831" t="s">
        <v>3622</v>
      </c>
      <c r="B925" s="832" t="s">
        <v>3623</v>
      </c>
      <c r="C925" s="832" t="s">
        <v>3005</v>
      </c>
      <c r="D925" s="832" t="s">
        <v>3593</v>
      </c>
      <c r="E925" s="832" t="s">
        <v>3605</v>
      </c>
      <c r="F925" s="832" t="s">
        <v>3616</v>
      </c>
      <c r="G925" s="832" t="s">
        <v>3617</v>
      </c>
      <c r="H925" s="849">
        <v>1</v>
      </c>
      <c r="I925" s="849">
        <v>767</v>
      </c>
      <c r="J925" s="832"/>
      <c r="K925" s="832">
        <v>767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3622</v>
      </c>
      <c r="B926" s="832" t="s">
        <v>3623</v>
      </c>
      <c r="C926" s="832" t="s">
        <v>3005</v>
      </c>
      <c r="D926" s="832" t="s">
        <v>3593</v>
      </c>
      <c r="E926" s="832" t="s">
        <v>3605</v>
      </c>
      <c r="F926" s="832" t="s">
        <v>3618</v>
      </c>
      <c r="G926" s="832" t="s">
        <v>3619</v>
      </c>
      <c r="H926" s="849">
        <v>12</v>
      </c>
      <c r="I926" s="849">
        <v>16044</v>
      </c>
      <c r="J926" s="832">
        <v>1.0892796523864485</v>
      </c>
      <c r="K926" s="832">
        <v>1337</v>
      </c>
      <c r="L926" s="849">
        <v>11</v>
      </c>
      <c r="M926" s="849">
        <v>14729</v>
      </c>
      <c r="N926" s="832">
        <v>1</v>
      </c>
      <c r="O926" s="832">
        <v>1339</v>
      </c>
      <c r="P926" s="849"/>
      <c r="Q926" s="849"/>
      <c r="R926" s="837"/>
      <c r="S926" s="850"/>
    </row>
    <row r="927" spans="1:19" ht="14.4" customHeight="1" x14ac:dyDescent="0.3">
      <c r="A927" s="831" t="s">
        <v>3622</v>
      </c>
      <c r="B927" s="832" t="s">
        <v>3623</v>
      </c>
      <c r="C927" s="832" t="s">
        <v>3005</v>
      </c>
      <c r="D927" s="832" t="s">
        <v>3593</v>
      </c>
      <c r="E927" s="832" t="s">
        <v>3605</v>
      </c>
      <c r="F927" s="832" t="s">
        <v>3620</v>
      </c>
      <c r="G927" s="832" t="s">
        <v>3621</v>
      </c>
      <c r="H927" s="849">
        <v>1</v>
      </c>
      <c r="I927" s="849">
        <v>362</v>
      </c>
      <c r="J927" s="832">
        <v>0.99724517906336085</v>
      </c>
      <c r="K927" s="832">
        <v>362</v>
      </c>
      <c r="L927" s="849">
        <v>1</v>
      </c>
      <c r="M927" s="849">
        <v>363</v>
      </c>
      <c r="N927" s="832">
        <v>1</v>
      </c>
      <c r="O927" s="832">
        <v>363</v>
      </c>
      <c r="P927" s="849"/>
      <c r="Q927" s="849"/>
      <c r="R927" s="837"/>
      <c r="S927" s="850"/>
    </row>
    <row r="928" spans="1:19" ht="14.4" customHeight="1" x14ac:dyDescent="0.3">
      <c r="A928" s="831" t="s">
        <v>3622</v>
      </c>
      <c r="B928" s="832" t="s">
        <v>3623</v>
      </c>
      <c r="C928" s="832" t="s">
        <v>3005</v>
      </c>
      <c r="D928" s="832" t="s">
        <v>1268</v>
      </c>
      <c r="E928" s="832" t="s">
        <v>3624</v>
      </c>
      <c r="F928" s="832" t="s">
        <v>3625</v>
      </c>
      <c r="G928" s="832" t="s">
        <v>3626</v>
      </c>
      <c r="H928" s="849">
        <v>0.1</v>
      </c>
      <c r="I928" s="849">
        <v>15.1</v>
      </c>
      <c r="J928" s="832"/>
      <c r="K928" s="832">
        <v>151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 t="s">
        <v>3622</v>
      </c>
      <c r="B929" s="832" t="s">
        <v>3623</v>
      </c>
      <c r="C929" s="832" t="s">
        <v>3005</v>
      </c>
      <c r="D929" s="832" t="s">
        <v>1268</v>
      </c>
      <c r="E929" s="832" t="s">
        <v>3624</v>
      </c>
      <c r="F929" s="832" t="s">
        <v>3820</v>
      </c>
      <c r="G929" s="832" t="s">
        <v>847</v>
      </c>
      <c r="H929" s="849"/>
      <c r="I929" s="849"/>
      <c r="J929" s="832"/>
      <c r="K929" s="832"/>
      <c r="L929" s="849">
        <v>0.2</v>
      </c>
      <c r="M929" s="849">
        <v>15.37</v>
      </c>
      <c r="N929" s="832">
        <v>1</v>
      </c>
      <c r="O929" s="832">
        <v>76.849999999999994</v>
      </c>
      <c r="P929" s="849"/>
      <c r="Q929" s="849"/>
      <c r="R929" s="837"/>
      <c r="S929" s="850"/>
    </row>
    <row r="930" spans="1:19" ht="14.4" customHeight="1" x14ac:dyDescent="0.3">
      <c r="A930" s="831" t="s">
        <v>3622</v>
      </c>
      <c r="B930" s="832" t="s">
        <v>3623</v>
      </c>
      <c r="C930" s="832" t="s">
        <v>3005</v>
      </c>
      <c r="D930" s="832" t="s">
        <v>1268</v>
      </c>
      <c r="E930" s="832" t="s">
        <v>3624</v>
      </c>
      <c r="F930" s="832" t="s">
        <v>3636</v>
      </c>
      <c r="G930" s="832" t="s">
        <v>3637</v>
      </c>
      <c r="H930" s="849">
        <v>0.1</v>
      </c>
      <c r="I930" s="849">
        <v>454.76</v>
      </c>
      <c r="J930" s="832"/>
      <c r="K930" s="832">
        <v>4547.5999999999995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3622</v>
      </c>
      <c r="B931" s="832" t="s">
        <v>3623</v>
      </c>
      <c r="C931" s="832" t="s">
        <v>3005</v>
      </c>
      <c r="D931" s="832" t="s">
        <v>1268</v>
      </c>
      <c r="E931" s="832" t="s">
        <v>3624</v>
      </c>
      <c r="F931" s="832" t="s">
        <v>3821</v>
      </c>
      <c r="G931" s="832" t="s">
        <v>3822</v>
      </c>
      <c r="H931" s="849"/>
      <c r="I931" s="849"/>
      <c r="J931" s="832"/>
      <c r="K931" s="832"/>
      <c r="L931" s="849"/>
      <c r="M931" s="849"/>
      <c r="N931" s="832"/>
      <c r="O931" s="832"/>
      <c r="P931" s="849">
        <v>2</v>
      </c>
      <c r="Q931" s="849">
        <v>103.5</v>
      </c>
      <c r="R931" s="837"/>
      <c r="S931" s="850">
        <v>51.75</v>
      </c>
    </row>
    <row r="932" spans="1:19" ht="14.4" customHeight="1" x14ac:dyDescent="0.3">
      <c r="A932" s="831" t="s">
        <v>3622</v>
      </c>
      <c r="B932" s="832" t="s">
        <v>3623</v>
      </c>
      <c r="C932" s="832" t="s">
        <v>3005</v>
      </c>
      <c r="D932" s="832" t="s">
        <v>1268</v>
      </c>
      <c r="E932" s="832" t="s">
        <v>3624</v>
      </c>
      <c r="F932" s="832" t="s">
        <v>3653</v>
      </c>
      <c r="G932" s="832" t="s">
        <v>1045</v>
      </c>
      <c r="H932" s="849">
        <v>4</v>
      </c>
      <c r="I932" s="849">
        <v>11679.2</v>
      </c>
      <c r="J932" s="832">
        <v>0.74128470646478806</v>
      </c>
      <c r="K932" s="832">
        <v>2919.8</v>
      </c>
      <c r="L932" s="849">
        <v>5</v>
      </c>
      <c r="M932" s="849">
        <v>15755.350000000002</v>
      </c>
      <c r="N932" s="832">
        <v>1</v>
      </c>
      <c r="O932" s="832">
        <v>3151.0700000000006</v>
      </c>
      <c r="P932" s="849">
        <v>7</v>
      </c>
      <c r="Q932" s="849">
        <v>21252</v>
      </c>
      <c r="R932" s="837">
        <v>1.348875143998705</v>
      </c>
      <c r="S932" s="850">
        <v>3036</v>
      </c>
    </row>
    <row r="933" spans="1:19" ht="14.4" customHeight="1" x14ac:dyDescent="0.3">
      <c r="A933" s="831" t="s">
        <v>3622</v>
      </c>
      <c r="B933" s="832" t="s">
        <v>3623</v>
      </c>
      <c r="C933" s="832" t="s">
        <v>3005</v>
      </c>
      <c r="D933" s="832" t="s">
        <v>1268</v>
      </c>
      <c r="E933" s="832" t="s">
        <v>3624</v>
      </c>
      <c r="F933" s="832" t="s">
        <v>3659</v>
      </c>
      <c r="G933" s="832" t="s">
        <v>3660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147.75</v>
      </c>
      <c r="R933" s="837"/>
      <c r="S933" s="850">
        <v>147.75</v>
      </c>
    </row>
    <row r="934" spans="1:19" ht="14.4" customHeight="1" x14ac:dyDescent="0.3">
      <c r="A934" s="831" t="s">
        <v>3622</v>
      </c>
      <c r="B934" s="832" t="s">
        <v>3623</v>
      </c>
      <c r="C934" s="832" t="s">
        <v>3005</v>
      </c>
      <c r="D934" s="832" t="s">
        <v>1268</v>
      </c>
      <c r="E934" s="832" t="s">
        <v>3602</v>
      </c>
      <c r="F934" s="832" t="s">
        <v>3666</v>
      </c>
      <c r="G934" s="832" t="s">
        <v>3667</v>
      </c>
      <c r="H934" s="849">
        <v>1</v>
      </c>
      <c r="I934" s="849">
        <v>2625.11</v>
      </c>
      <c r="J934" s="832"/>
      <c r="K934" s="832">
        <v>2625.11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3622</v>
      </c>
      <c r="B935" s="832" t="s">
        <v>3623</v>
      </c>
      <c r="C935" s="832" t="s">
        <v>3005</v>
      </c>
      <c r="D935" s="832" t="s">
        <v>1268</v>
      </c>
      <c r="E935" s="832" t="s">
        <v>3602</v>
      </c>
      <c r="F935" s="832" t="s">
        <v>3678</v>
      </c>
      <c r="G935" s="832" t="s">
        <v>3679</v>
      </c>
      <c r="H935" s="849"/>
      <c r="I935" s="849"/>
      <c r="J935" s="832"/>
      <c r="K935" s="832"/>
      <c r="L935" s="849">
        <v>2</v>
      </c>
      <c r="M935" s="849">
        <v>375.94</v>
      </c>
      <c r="N935" s="832">
        <v>1</v>
      </c>
      <c r="O935" s="832">
        <v>187.97</v>
      </c>
      <c r="P935" s="849"/>
      <c r="Q935" s="849"/>
      <c r="R935" s="837"/>
      <c r="S935" s="850"/>
    </row>
    <row r="936" spans="1:19" ht="14.4" customHeight="1" x14ac:dyDescent="0.3">
      <c r="A936" s="831" t="s">
        <v>3622</v>
      </c>
      <c r="B936" s="832" t="s">
        <v>3623</v>
      </c>
      <c r="C936" s="832" t="s">
        <v>3005</v>
      </c>
      <c r="D936" s="832" t="s">
        <v>1268</v>
      </c>
      <c r="E936" s="832" t="s">
        <v>3602</v>
      </c>
      <c r="F936" s="832" t="s">
        <v>3688</v>
      </c>
      <c r="G936" s="832" t="s">
        <v>3689</v>
      </c>
      <c r="H936" s="849">
        <v>1</v>
      </c>
      <c r="I936" s="849">
        <v>1396.5</v>
      </c>
      <c r="J936" s="832"/>
      <c r="K936" s="832">
        <v>1396.5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3622</v>
      </c>
      <c r="B937" s="832" t="s">
        <v>3623</v>
      </c>
      <c r="C937" s="832" t="s">
        <v>3005</v>
      </c>
      <c r="D937" s="832" t="s">
        <v>1268</v>
      </c>
      <c r="E937" s="832" t="s">
        <v>3602</v>
      </c>
      <c r="F937" s="832" t="s">
        <v>3698</v>
      </c>
      <c r="G937" s="832" t="s">
        <v>3699</v>
      </c>
      <c r="H937" s="849">
        <v>4</v>
      </c>
      <c r="I937" s="849">
        <v>5264.72</v>
      </c>
      <c r="J937" s="832">
        <v>1</v>
      </c>
      <c r="K937" s="832">
        <v>1316.18</v>
      </c>
      <c r="L937" s="849">
        <v>4</v>
      </c>
      <c r="M937" s="849">
        <v>5264.72</v>
      </c>
      <c r="N937" s="832">
        <v>1</v>
      </c>
      <c r="O937" s="832">
        <v>1316.18</v>
      </c>
      <c r="P937" s="849">
        <v>5</v>
      </c>
      <c r="Q937" s="849">
        <v>6580.9000000000005</v>
      </c>
      <c r="R937" s="837">
        <v>1.25</v>
      </c>
      <c r="S937" s="850">
        <v>1316.18</v>
      </c>
    </row>
    <row r="938" spans="1:19" ht="14.4" customHeight="1" x14ac:dyDescent="0.3">
      <c r="A938" s="831" t="s">
        <v>3622</v>
      </c>
      <c r="B938" s="832" t="s">
        <v>3623</v>
      </c>
      <c r="C938" s="832" t="s">
        <v>3005</v>
      </c>
      <c r="D938" s="832" t="s">
        <v>1268</v>
      </c>
      <c r="E938" s="832" t="s">
        <v>3602</v>
      </c>
      <c r="F938" s="832" t="s">
        <v>3700</v>
      </c>
      <c r="G938" s="832" t="s">
        <v>3701</v>
      </c>
      <c r="H938" s="849"/>
      <c r="I938" s="849"/>
      <c r="J938" s="832"/>
      <c r="K938" s="832"/>
      <c r="L938" s="849">
        <v>1</v>
      </c>
      <c r="M938" s="849">
        <v>2631.6</v>
      </c>
      <c r="N938" s="832">
        <v>1</v>
      </c>
      <c r="O938" s="832">
        <v>2631.6</v>
      </c>
      <c r="P938" s="849"/>
      <c r="Q938" s="849"/>
      <c r="R938" s="837"/>
      <c r="S938" s="850"/>
    </row>
    <row r="939" spans="1:19" ht="14.4" customHeight="1" x14ac:dyDescent="0.3">
      <c r="A939" s="831" t="s">
        <v>3622</v>
      </c>
      <c r="B939" s="832" t="s">
        <v>3623</v>
      </c>
      <c r="C939" s="832" t="s">
        <v>3005</v>
      </c>
      <c r="D939" s="832" t="s">
        <v>1268</v>
      </c>
      <c r="E939" s="832" t="s">
        <v>3602</v>
      </c>
      <c r="F939" s="832" t="s">
        <v>3704</v>
      </c>
      <c r="G939" s="832" t="s">
        <v>3705</v>
      </c>
      <c r="H939" s="849">
        <v>1</v>
      </c>
      <c r="I939" s="849">
        <v>2200</v>
      </c>
      <c r="J939" s="832"/>
      <c r="K939" s="832">
        <v>2200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3622</v>
      </c>
      <c r="B940" s="832" t="s">
        <v>3623</v>
      </c>
      <c r="C940" s="832" t="s">
        <v>3005</v>
      </c>
      <c r="D940" s="832" t="s">
        <v>1268</v>
      </c>
      <c r="E940" s="832" t="s">
        <v>3602</v>
      </c>
      <c r="F940" s="832" t="s">
        <v>3823</v>
      </c>
      <c r="G940" s="832" t="s">
        <v>3824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1289.8800000000001</v>
      </c>
      <c r="R940" s="837"/>
      <c r="S940" s="850">
        <v>1289.8800000000001</v>
      </c>
    </row>
    <row r="941" spans="1:19" ht="14.4" customHeight="1" x14ac:dyDescent="0.3">
      <c r="A941" s="831" t="s">
        <v>3622</v>
      </c>
      <c r="B941" s="832" t="s">
        <v>3623</v>
      </c>
      <c r="C941" s="832" t="s">
        <v>3005</v>
      </c>
      <c r="D941" s="832" t="s">
        <v>1268</v>
      </c>
      <c r="E941" s="832" t="s">
        <v>3605</v>
      </c>
      <c r="F941" s="832" t="s">
        <v>3720</v>
      </c>
      <c r="G941" s="832" t="s">
        <v>3721</v>
      </c>
      <c r="H941" s="849">
        <v>1</v>
      </c>
      <c r="I941" s="849">
        <v>205</v>
      </c>
      <c r="J941" s="832"/>
      <c r="K941" s="832">
        <v>205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3622</v>
      </c>
      <c r="B942" s="832" t="s">
        <v>3623</v>
      </c>
      <c r="C942" s="832" t="s">
        <v>3005</v>
      </c>
      <c r="D942" s="832" t="s">
        <v>1268</v>
      </c>
      <c r="E942" s="832" t="s">
        <v>3605</v>
      </c>
      <c r="F942" s="832" t="s">
        <v>3730</v>
      </c>
      <c r="G942" s="832" t="s">
        <v>3731</v>
      </c>
      <c r="H942" s="849">
        <v>10</v>
      </c>
      <c r="I942" s="849">
        <v>370</v>
      </c>
      <c r="J942" s="832">
        <v>2.5</v>
      </c>
      <c r="K942" s="832">
        <v>37</v>
      </c>
      <c r="L942" s="849">
        <v>4</v>
      </c>
      <c r="M942" s="849">
        <v>148</v>
      </c>
      <c r="N942" s="832">
        <v>1</v>
      </c>
      <c r="O942" s="832">
        <v>37</v>
      </c>
      <c r="P942" s="849">
        <v>1</v>
      </c>
      <c r="Q942" s="849">
        <v>38</v>
      </c>
      <c r="R942" s="837">
        <v>0.25675675675675674</v>
      </c>
      <c r="S942" s="850">
        <v>38</v>
      </c>
    </row>
    <row r="943" spans="1:19" ht="14.4" customHeight="1" x14ac:dyDescent="0.3">
      <c r="A943" s="831" t="s">
        <v>3622</v>
      </c>
      <c r="B943" s="832" t="s">
        <v>3623</v>
      </c>
      <c r="C943" s="832" t="s">
        <v>3005</v>
      </c>
      <c r="D943" s="832" t="s">
        <v>1268</v>
      </c>
      <c r="E943" s="832" t="s">
        <v>3605</v>
      </c>
      <c r="F943" s="832" t="s">
        <v>3732</v>
      </c>
      <c r="G943" s="832" t="s">
        <v>3733</v>
      </c>
      <c r="H943" s="849">
        <v>47</v>
      </c>
      <c r="I943" s="849">
        <v>470</v>
      </c>
      <c r="J943" s="832">
        <v>0.8867924528301887</v>
      </c>
      <c r="K943" s="832">
        <v>10</v>
      </c>
      <c r="L943" s="849">
        <v>53</v>
      </c>
      <c r="M943" s="849">
        <v>530</v>
      </c>
      <c r="N943" s="832">
        <v>1</v>
      </c>
      <c r="O943" s="832">
        <v>10</v>
      </c>
      <c r="P943" s="849">
        <v>14</v>
      </c>
      <c r="Q943" s="849">
        <v>140</v>
      </c>
      <c r="R943" s="837">
        <v>0.26415094339622641</v>
      </c>
      <c r="S943" s="850">
        <v>10</v>
      </c>
    </row>
    <row r="944" spans="1:19" ht="14.4" customHeight="1" x14ac:dyDescent="0.3">
      <c r="A944" s="831" t="s">
        <v>3622</v>
      </c>
      <c r="B944" s="832" t="s">
        <v>3623</v>
      </c>
      <c r="C944" s="832" t="s">
        <v>3005</v>
      </c>
      <c r="D944" s="832" t="s">
        <v>1268</v>
      </c>
      <c r="E944" s="832" t="s">
        <v>3605</v>
      </c>
      <c r="F944" s="832" t="s">
        <v>3606</v>
      </c>
      <c r="G944" s="832" t="s">
        <v>3607</v>
      </c>
      <c r="H944" s="849">
        <v>4</v>
      </c>
      <c r="I944" s="849">
        <v>1004</v>
      </c>
      <c r="J944" s="832">
        <v>1.9920634920634921</v>
      </c>
      <c r="K944" s="832">
        <v>251</v>
      </c>
      <c r="L944" s="849">
        <v>2</v>
      </c>
      <c r="M944" s="849">
        <v>504</v>
      </c>
      <c r="N944" s="832">
        <v>1</v>
      </c>
      <c r="O944" s="832">
        <v>252</v>
      </c>
      <c r="P944" s="849">
        <v>2</v>
      </c>
      <c r="Q944" s="849">
        <v>508</v>
      </c>
      <c r="R944" s="837">
        <v>1.0079365079365079</v>
      </c>
      <c r="S944" s="850">
        <v>254</v>
      </c>
    </row>
    <row r="945" spans="1:19" ht="14.4" customHeight="1" x14ac:dyDescent="0.3">
      <c r="A945" s="831" t="s">
        <v>3622</v>
      </c>
      <c r="B945" s="832" t="s">
        <v>3623</v>
      </c>
      <c r="C945" s="832" t="s">
        <v>3005</v>
      </c>
      <c r="D945" s="832" t="s">
        <v>1268</v>
      </c>
      <c r="E945" s="832" t="s">
        <v>3605</v>
      </c>
      <c r="F945" s="832" t="s">
        <v>3738</v>
      </c>
      <c r="G945" s="832" t="s">
        <v>3739</v>
      </c>
      <c r="H945" s="849">
        <v>89</v>
      </c>
      <c r="I945" s="849">
        <v>11214</v>
      </c>
      <c r="J945" s="832">
        <v>0.92946539577289677</v>
      </c>
      <c r="K945" s="832">
        <v>126</v>
      </c>
      <c r="L945" s="849">
        <v>95</v>
      </c>
      <c r="M945" s="849">
        <v>12065</v>
      </c>
      <c r="N945" s="832">
        <v>1</v>
      </c>
      <c r="O945" s="832">
        <v>127</v>
      </c>
      <c r="P945" s="849">
        <v>29</v>
      </c>
      <c r="Q945" s="849">
        <v>3654</v>
      </c>
      <c r="R945" s="837">
        <v>0.30285951098217984</v>
      </c>
      <c r="S945" s="850">
        <v>126</v>
      </c>
    </row>
    <row r="946" spans="1:19" ht="14.4" customHeight="1" x14ac:dyDescent="0.3">
      <c r="A946" s="831" t="s">
        <v>3622</v>
      </c>
      <c r="B946" s="832" t="s">
        <v>3623</v>
      </c>
      <c r="C946" s="832" t="s">
        <v>3005</v>
      </c>
      <c r="D946" s="832" t="s">
        <v>1268</v>
      </c>
      <c r="E946" s="832" t="s">
        <v>3605</v>
      </c>
      <c r="F946" s="832" t="s">
        <v>3608</v>
      </c>
      <c r="G946" s="832" t="s">
        <v>3609</v>
      </c>
      <c r="H946" s="849">
        <v>6</v>
      </c>
      <c r="I946" s="849">
        <v>1188</v>
      </c>
      <c r="J946" s="832">
        <v>1.1939698492462312</v>
      </c>
      <c r="K946" s="832">
        <v>198</v>
      </c>
      <c r="L946" s="849">
        <v>5</v>
      </c>
      <c r="M946" s="849">
        <v>995</v>
      </c>
      <c r="N946" s="832">
        <v>1</v>
      </c>
      <c r="O946" s="832">
        <v>199</v>
      </c>
      <c r="P946" s="849">
        <v>4</v>
      </c>
      <c r="Q946" s="849">
        <v>800</v>
      </c>
      <c r="R946" s="837">
        <v>0.8040201005025126</v>
      </c>
      <c r="S946" s="850">
        <v>200</v>
      </c>
    </row>
    <row r="947" spans="1:19" ht="14.4" customHeight="1" x14ac:dyDescent="0.3">
      <c r="A947" s="831" t="s">
        <v>3622</v>
      </c>
      <c r="B947" s="832" t="s">
        <v>3623</v>
      </c>
      <c r="C947" s="832" t="s">
        <v>3005</v>
      </c>
      <c r="D947" s="832" t="s">
        <v>1268</v>
      </c>
      <c r="E947" s="832" t="s">
        <v>3605</v>
      </c>
      <c r="F947" s="832" t="s">
        <v>3746</v>
      </c>
      <c r="G947" s="832" t="s">
        <v>3747</v>
      </c>
      <c r="H947" s="849">
        <v>3</v>
      </c>
      <c r="I947" s="849">
        <v>999</v>
      </c>
      <c r="J947" s="832">
        <v>1.4955089820359282</v>
      </c>
      <c r="K947" s="832">
        <v>333</v>
      </c>
      <c r="L947" s="849">
        <v>2</v>
      </c>
      <c r="M947" s="849">
        <v>668</v>
      </c>
      <c r="N947" s="832">
        <v>1</v>
      </c>
      <c r="O947" s="832">
        <v>334</v>
      </c>
      <c r="P947" s="849"/>
      <c r="Q947" s="849"/>
      <c r="R947" s="837"/>
      <c r="S947" s="850"/>
    </row>
    <row r="948" spans="1:19" ht="14.4" customHeight="1" x14ac:dyDescent="0.3">
      <c r="A948" s="831" t="s">
        <v>3622</v>
      </c>
      <c r="B948" s="832" t="s">
        <v>3623</v>
      </c>
      <c r="C948" s="832" t="s">
        <v>3005</v>
      </c>
      <c r="D948" s="832" t="s">
        <v>1268</v>
      </c>
      <c r="E948" s="832" t="s">
        <v>3605</v>
      </c>
      <c r="F948" s="832" t="s">
        <v>3748</v>
      </c>
      <c r="G948" s="832" t="s">
        <v>3749</v>
      </c>
      <c r="H948" s="849">
        <v>5</v>
      </c>
      <c r="I948" s="849">
        <v>830</v>
      </c>
      <c r="J948" s="832">
        <v>0.7142857142857143</v>
      </c>
      <c r="K948" s="832">
        <v>166</v>
      </c>
      <c r="L948" s="849">
        <v>7</v>
      </c>
      <c r="M948" s="849">
        <v>1162</v>
      </c>
      <c r="N948" s="832">
        <v>1</v>
      </c>
      <c r="O948" s="832">
        <v>166</v>
      </c>
      <c r="P948" s="849">
        <v>5</v>
      </c>
      <c r="Q948" s="849">
        <v>580</v>
      </c>
      <c r="R948" s="837">
        <v>0.49913941480206542</v>
      </c>
      <c r="S948" s="850">
        <v>116</v>
      </c>
    </row>
    <row r="949" spans="1:19" ht="14.4" customHeight="1" x14ac:dyDescent="0.3">
      <c r="A949" s="831" t="s">
        <v>3622</v>
      </c>
      <c r="B949" s="832" t="s">
        <v>3623</v>
      </c>
      <c r="C949" s="832" t="s">
        <v>3005</v>
      </c>
      <c r="D949" s="832" t="s">
        <v>1268</v>
      </c>
      <c r="E949" s="832" t="s">
        <v>3605</v>
      </c>
      <c r="F949" s="832" t="s">
        <v>3750</v>
      </c>
      <c r="G949" s="832" t="s">
        <v>3751</v>
      </c>
      <c r="H949" s="849">
        <v>3</v>
      </c>
      <c r="I949" s="849">
        <v>1053</v>
      </c>
      <c r="J949" s="832"/>
      <c r="K949" s="832">
        <v>351</v>
      </c>
      <c r="L949" s="849"/>
      <c r="M949" s="849"/>
      <c r="N949" s="832"/>
      <c r="O949" s="832"/>
      <c r="P949" s="849"/>
      <c r="Q949" s="849"/>
      <c r="R949" s="837"/>
      <c r="S949" s="850"/>
    </row>
    <row r="950" spans="1:19" ht="14.4" customHeight="1" x14ac:dyDescent="0.3">
      <c r="A950" s="831" t="s">
        <v>3622</v>
      </c>
      <c r="B950" s="832" t="s">
        <v>3623</v>
      </c>
      <c r="C950" s="832" t="s">
        <v>3005</v>
      </c>
      <c r="D950" s="832" t="s">
        <v>1268</v>
      </c>
      <c r="E950" s="832" t="s">
        <v>3605</v>
      </c>
      <c r="F950" s="832" t="s">
        <v>3764</v>
      </c>
      <c r="G950" s="832" t="s">
        <v>3765</v>
      </c>
      <c r="H950" s="849">
        <v>1</v>
      </c>
      <c r="I950" s="849">
        <v>708</v>
      </c>
      <c r="J950" s="832"/>
      <c r="K950" s="832">
        <v>708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3622</v>
      </c>
      <c r="B951" s="832" t="s">
        <v>3623</v>
      </c>
      <c r="C951" s="832" t="s">
        <v>3005</v>
      </c>
      <c r="D951" s="832" t="s">
        <v>1268</v>
      </c>
      <c r="E951" s="832" t="s">
        <v>3605</v>
      </c>
      <c r="F951" s="832" t="s">
        <v>3610</v>
      </c>
      <c r="G951" s="832" t="s">
        <v>3611</v>
      </c>
      <c r="H951" s="849">
        <v>93</v>
      </c>
      <c r="I951" s="849">
        <v>3099.9799999999996</v>
      </c>
      <c r="J951" s="832">
        <v>0.958760654683112</v>
      </c>
      <c r="K951" s="832">
        <v>33.333118279569888</v>
      </c>
      <c r="L951" s="849">
        <v>97</v>
      </c>
      <c r="M951" s="849">
        <v>3233.3199999999997</v>
      </c>
      <c r="N951" s="832">
        <v>1</v>
      </c>
      <c r="O951" s="832">
        <v>33.333195876288656</v>
      </c>
      <c r="P951" s="849">
        <v>30</v>
      </c>
      <c r="Q951" s="849">
        <v>1000</v>
      </c>
      <c r="R951" s="837">
        <v>0.30927962589536456</v>
      </c>
      <c r="S951" s="850">
        <v>33.333333333333336</v>
      </c>
    </row>
    <row r="952" spans="1:19" ht="14.4" customHeight="1" x14ac:dyDescent="0.3">
      <c r="A952" s="831" t="s">
        <v>3622</v>
      </c>
      <c r="B952" s="832" t="s">
        <v>3623</v>
      </c>
      <c r="C952" s="832" t="s">
        <v>3005</v>
      </c>
      <c r="D952" s="832" t="s">
        <v>1268</v>
      </c>
      <c r="E952" s="832" t="s">
        <v>3605</v>
      </c>
      <c r="F952" s="832" t="s">
        <v>3766</v>
      </c>
      <c r="G952" s="832" t="s">
        <v>3767</v>
      </c>
      <c r="H952" s="849">
        <v>1</v>
      </c>
      <c r="I952" s="849">
        <v>308</v>
      </c>
      <c r="J952" s="832">
        <v>1</v>
      </c>
      <c r="K952" s="832">
        <v>308</v>
      </c>
      <c r="L952" s="849">
        <v>1</v>
      </c>
      <c r="M952" s="849">
        <v>308</v>
      </c>
      <c r="N952" s="832">
        <v>1</v>
      </c>
      <c r="O952" s="832">
        <v>308</v>
      </c>
      <c r="P952" s="849"/>
      <c r="Q952" s="849"/>
      <c r="R952" s="837"/>
      <c r="S952" s="850"/>
    </row>
    <row r="953" spans="1:19" ht="14.4" customHeight="1" x14ac:dyDescent="0.3">
      <c r="A953" s="831" t="s">
        <v>3622</v>
      </c>
      <c r="B953" s="832" t="s">
        <v>3623</v>
      </c>
      <c r="C953" s="832" t="s">
        <v>3005</v>
      </c>
      <c r="D953" s="832" t="s">
        <v>1268</v>
      </c>
      <c r="E953" s="832" t="s">
        <v>3605</v>
      </c>
      <c r="F953" s="832" t="s">
        <v>3768</v>
      </c>
      <c r="G953" s="832" t="s">
        <v>3769</v>
      </c>
      <c r="H953" s="849">
        <v>1</v>
      </c>
      <c r="I953" s="849">
        <v>260</v>
      </c>
      <c r="J953" s="832"/>
      <c r="K953" s="832">
        <v>260</v>
      </c>
      <c r="L953" s="849"/>
      <c r="M953" s="849"/>
      <c r="N953" s="832"/>
      <c r="O953" s="832"/>
      <c r="P953" s="849"/>
      <c r="Q953" s="849"/>
      <c r="R953" s="837"/>
      <c r="S953" s="850"/>
    </row>
    <row r="954" spans="1:19" ht="14.4" customHeight="1" x14ac:dyDescent="0.3">
      <c r="A954" s="831" t="s">
        <v>3622</v>
      </c>
      <c r="B954" s="832" t="s">
        <v>3623</v>
      </c>
      <c r="C954" s="832" t="s">
        <v>3005</v>
      </c>
      <c r="D954" s="832" t="s">
        <v>1268</v>
      </c>
      <c r="E954" s="832" t="s">
        <v>3605</v>
      </c>
      <c r="F954" s="832" t="s">
        <v>3772</v>
      </c>
      <c r="G954" s="832" t="s">
        <v>3773</v>
      </c>
      <c r="H954" s="849">
        <v>1</v>
      </c>
      <c r="I954" s="849">
        <v>86</v>
      </c>
      <c r="J954" s="832"/>
      <c r="K954" s="832">
        <v>86</v>
      </c>
      <c r="L954" s="849"/>
      <c r="M954" s="849"/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3622</v>
      </c>
      <c r="B955" s="832" t="s">
        <v>3623</v>
      </c>
      <c r="C955" s="832" t="s">
        <v>3005</v>
      </c>
      <c r="D955" s="832" t="s">
        <v>1268</v>
      </c>
      <c r="E955" s="832" t="s">
        <v>3605</v>
      </c>
      <c r="F955" s="832" t="s">
        <v>3774</v>
      </c>
      <c r="G955" s="832" t="s">
        <v>3775</v>
      </c>
      <c r="H955" s="849">
        <v>6</v>
      </c>
      <c r="I955" s="849">
        <v>924</v>
      </c>
      <c r="J955" s="832">
        <v>1.9870967741935484</v>
      </c>
      <c r="K955" s="832">
        <v>154</v>
      </c>
      <c r="L955" s="849">
        <v>3</v>
      </c>
      <c r="M955" s="849">
        <v>465</v>
      </c>
      <c r="N955" s="832">
        <v>1</v>
      </c>
      <c r="O955" s="832">
        <v>155</v>
      </c>
      <c r="P955" s="849"/>
      <c r="Q955" s="849"/>
      <c r="R955" s="837"/>
      <c r="S955" s="850"/>
    </row>
    <row r="956" spans="1:19" ht="14.4" customHeight="1" x14ac:dyDescent="0.3">
      <c r="A956" s="831" t="s">
        <v>3622</v>
      </c>
      <c r="B956" s="832" t="s">
        <v>3623</v>
      </c>
      <c r="C956" s="832" t="s">
        <v>3005</v>
      </c>
      <c r="D956" s="832" t="s">
        <v>1268</v>
      </c>
      <c r="E956" s="832" t="s">
        <v>3605</v>
      </c>
      <c r="F956" s="832" t="s">
        <v>3776</v>
      </c>
      <c r="G956" s="832" t="s">
        <v>3777</v>
      </c>
      <c r="H956" s="849">
        <v>2</v>
      </c>
      <c r="I956" s="849">
        <v>64</v>
      </c>
      <c r="J956" s="832">
        <v>0.5</v>
      </c>
      <c r="K956" s="832">
        <v>32</v>
      </c>
      <c r="L956" s="849">
        <v>4</v>
      </c>
      <c r="M956" s="849">
        <v>128</v>
      </c>
      <c r="N956" s="832">
        <v>1</v>
      </c>
      <c r="O956" s="832">
        <v>32</v>
      </c>
      <c r="P956" s="849">
        <v>1</v>
      </c>
      <c r="Q956" s="849">
        <v>33</v>
      </c>
      <c r="R956" s="837">
        <v>0.2578125</v>
      </c>
      <c r="S956" s="850">
        <v>33</v>
      </c>
    </row>
    <row r="957" spans="1:19" ht="14.4" customHeight="1" x14ac:dyDescent="0.3">
      <c r="A957" s="831" t="s">
        <v>3622</v>
      </c>
      <c r="B957" s="832" t="s">
        <v>3623</v>
      </c>
      <c r="C957" s="832" t="s">
        <v>3005</v>
      </c>
      <c r="D957" s="832" t="s">
        <v>1268</v>
      </c>
      <c r="E957" s="832" t="s">
        <v>3605</v>
      </c>
      <c r="F957" s="832" t="s">
        <v>3780</v>
      </c>
      <c r="G957" s="832" t="s">
        <v>3781</v>
      </c>
      <c r="H957" s="849">
        <v>4</v>
      </c>
      <c r="I957" s="849">
        <v>296</v>
      </c>
      <c r="J957" s="832">
        <v>4</v>
      </c>
      <c r="K957" s="832">
        <v>74</v>
      </c>
      <c r="L957" s="849">
        <v>1</v>
      </c>
      <c r="M957" s="849">
        <v>74</v>
      </c>
      <c r="N957" s="832">
        <v>1</v>
      </c>
      <c r="O957" s="832">
        <v>74</v>
      </c>
      <c r="P957" s="849">
        <v>1</v>
      </c>
      <c r="Q957" s="849">
        <v>75</v>
      </c>
      <c r="R957" s="837">
        <v>1.0135135135135136</v>
      </c>
      <c r="S957" s="850">
        <v>75</v>
      </c>
    </row>
    <row r="958" spans="1:19" ht="14.4" customHeight="1" x14ac:dyDescent="0.3">
      <c r="A958" s="831" t="s">
        <v>3622</v>
      </c>
      <c r="B958" s="832" t="s">
        <v>3623</v>
      </c>
      <c r="C958" s="832" t="s">
        <v>3005</v>
      </c>
      <c r="D958" s="832" t="s">
        <v>1268</v>
      </c>
      <c r="E958" s="832" t="s">
        <v>3605</v>
      </c>
      <c r="F958" s="832" t="s">
        <v>3612</v>
      </c>
      <c r="G958" s="832" t="s">
        <v>3613</v>
      </c>
      <c r="H958" s="849">
        <v>1</v>
      </c>
      <c r="I958" s="849">
        <v>868</v>
      </c>
      <c r="J958" s="832">
        <v>0.14285714285714285</v>
      </c>
      <c r="K958" s="832">
        <v>868</v>
      </c>
      <c r="L958" s="849">
        <v>7</v>
      </c>
      <c r="M958" s="849">
        <v>6076</v>
      </c>
      <c r="N958" s="832">
        <v>1</v>
      </c>
      <c r="O958" s="832">
        <v>868</v>
      </c>
      <c r="P958" s="849">
        <v>1</v>
      </c>
      <c r="Q958" s="849">
        <v>870</v>
      </c>
      <c r="R958" s="837">
        <v>0.14318630678077682</v>
      </c>
      <c r="S958" s="850">
        <v>870</v>
      </c>
    </row>
    <row r="959" spans="1:19" ht="14.4" customHeight="1" x14ac:dyDescent="0.3">
      <c r="A959" s="831" t="s">
        <v>3622</v>
      </c>
      <c r="B959" s="832" t="s">
        <v>3623</v>
      </c>
      <c r="C959" s="832" t="s">
        <v>3005</v>
      </c>
      <c r="D959" s="832" t="s">
        <v>1268</v>
      </c>
      <c r="E959" s="832" t="s">
        <v>3605</v>
      </c>
      <c r="F959" s="832" t="s">
        <v>3614</v>
      </c>
      <c r="G959" s="832" t="s">
        <v>3615</v>
      </c>
      <c r="H959" s="849">
        <v>33</v>
      </c>
      <c r="I959" s="849">
        <v>19536</v>
      </c>
      <c r="J959" s="832">
        <v>1.0627209922210739</v>
      </c>
      <c r="K959" s="832">
        <v>592</v>
      </c>
      <c r="L959" s="849">
        <v>31</v>
      </c>
      <c r="M959" s="849">
        <v>18383</v>
      </c>
      <c r="N959" s="832">
        <v>1</v>
      </c>
      <c r="O959" s="832">
        <v>593</v>
      </c>
      <c r="P959" s="849">
        <v>28</v>
      </c>
      <c r="Q959" s="849">
        <v>16660</v>
      </c>
      <c r="R959" s="837">
        <v>0.90627209922210739</v>
      </c>
      <c r="S959" s="850">
        <v>595</v>
      </c>
    </row>
    <row r="960" spans="1:19" ht="14.4" customHeight="1" x14ac:dyDescent="0.3">
      <c r="A960" s="831" t="s">
        <v>3622</v>
      </c>
      <c r="B960" s="832" t="s">
        <v>3623</v>
      </c>
      <c r="C960" s="832" t="s">
        <v>3005</v>
      </c>
      <c r="D960" s="832" t="s">
        <v>1268</v>
      </c>
      <c r="E960" s="832" t="s">
        <v>3605</v>
      </c>
      <c r="F960" s="832" t="s">
        <v>3616</v>
      </c>
      <c r="G960" s="832" t="s">
        <v>3617</v>
      </c>
      <c r="H960" s="849">
        <v>5</v>
      </c>
      <c r="I960" s="849">
        <v>3835</v>
      </c>
      <c r="J960" s="832">
        <v>0.62418619791666663</v>
      </c>
      <c r="K960" s="832">
        <v>767</v>
      </c>
      <c r="L960" s="849">
        <v>8</v>
      </c>
      <c r="M960" s="849">
        <v>6144</v>
      </c>
      <c r="N960" s="832">
        <v>1</v>
      </c>
      <c r="O960" s="832">
        <v>768</v>
      </c>
      <c r="P960" s="849">
        <v>2</v>
      </c>
      <c r="Q960" s="849">
        <v>1540</v>
      </c>
      <c r="R960" s="837">
        <v>0.25065104166666669</v>
      </c>
      <c r="S960" s="850">
        <v>770</v>
      </c>
    </row>
    <row r="961" spans="1:19" ht="14.4" customHeight="1" x14ac:dyDescent="0.3">
      <c r="A961" s="831" t="s">
        <v>3622</v>
      </c>
      <c r="B961" s="832" t="s">
        <v>3623</v>
      </c>
      <c r="C961" s="832" t="s">
        <v>3005</v>
      </c>
      <c r="D961" s="832" t="s">
        <v>1268</v>
      </c>
      <c r="E961" s="832" t="s">
        <v>3605</v>
      </c>
      <c r="F961" s="832" t="s">
        <v>3796</v>
      </c>
      <c r="G961" s="832" t="s">
        <v>3797</v>
      </c>
      <c r="H961" s="849">
        <v>1</v>
      </c>
      <c r="I961" s="849">
        <v>160</v>
      </c>
      <c r="J961" s="832">
        <v>0.49689440993788819</v>
      </c>
      <c r="K961" s="832">
        <v>160</v>
      </c>
      <c r="L961" s="849">
        <v>2</v>
      </c>
      <c r="M961" s="849">
        <v>322</v>
      </c>
      <c r="N961" s="832">
        <v>1</v>
      </c>
      <c r="O961" s="832">
        <v>161</v>
      </c>
      <c r="P961" s="849"/>
      <c r="Q961" s="849"/>
      <c r="R961" s="837"/>
      <c r="S961" s="850"/>
    </row>
    <row r="962" spans="1:19" ht="14.4" customHeight="1" x14ac:dyDescent="0.3">
      <c r="A962" s="831" t="s">
        <v>3622</v>
      </c>
      <c r="B962" s="832" t="s">
        <v>3623</v>
      </c>
      <c r="C962" s="832" t="s">
        <v>3005</v>
      </c>
      <c r="D962" s="832" t="s">
        <v>1268</v>
      </c>
      <c r="E962" s="832" t="s">
        <v>3605</v>
      </c>
      <c r="F962" s="832" t="s">
        <v>3618</v>
      </c>
      <c r="G962" s="832" t="s">
        <v>3619</v>
      </c>
      <c r="H962" s="849">
        <v>54</v>
      </c>
      <c r="I962" s="849">
        <v>72198</v>
      </c>
      <c r="J962" s="832">
        <v>0.9459533823356</v>
      </c>
      <c r="K962" s="832">
        <v>1337</v>
      </c>
      <c r="L962" s="849">
        <v>57</v>
      </c>
      <c r="M962" s="849">
        <v>76323</v>
      </c>
      <c r="N962" s="832">
        <v>1</v>
      </c>
      <c r="O962" s="832">
        <v>1339</v>
      </c>
      <c r="P962" s="849">
        <v>4</v>
      </c>
      <c r="Q962" s="849">
        <v>5376</v>
      </c>
      <c r="R962" s="837">
        <v>7.0437482803348925E-2</v>
      </c>
      <c r="S962" s="850">
        <v>1344</v>
      </c>
    </row>
    <row r="963" spans="1:19" ht="14.4" customHeight="1" x14ac:dyDescent="0.3">
      <c r="A963" s="831" t="s">
        <v>3622</v>
      </c>
      <c r="B963" s="832" t="s">
        <v>3623</v>
      </c>
      <c r="C963" s="832" t="s">
        <v>3005</v>
      </c>
      <c r="D963" s="832" t="s">
        <v>1268</v>
      </c>
      <c r="E963" s="832" t="s">
        <v>3605</v>
      </c>
      <c r="F963" s="832" t="s">
        <v>3620</v>
      </c>
      <c r="G963" s="832" t="s">
        <v>3621</v>
      </c>
      <c r="H963" s="849">
        <v>4</v>
      </c>
      <c r="I963" s="849">
        <v>1448</v>
      </c>
      <c r="J963" s="832">
        <v>0.26593204775022955</v>
      </c>
      <c r="K963" s="832">
        <v>362</v>
      </c>
      <c r="L963" s="849">
        <v>15</v>
      </c>
      <c r="M963" s="849">
        <v>5445</v>
      </c>
      <c r="N963" s="832">
        <v>1</v>
      </c>
      <c r="O963" s="832">
        <v>363</v>
      </c>
      <c r="P963" s="849">
        <v>1</v>
      </c>
      <c r="Q963" s="849">
        <v>364</v>
      </c>
      <c r="R963" s="837">
        <v>6.6850321395775944E-2</v>
      </c>
      <c r="S963" s="850">
        <v>364</v>
      </c>
    </row>
    <row r="964" spans="1:19" ht="14.4" customHeight="1" x14ac:dyDescent="0.3">
      <c r="A964" s="831" t="s">
        <v>3622</v>
      </c>
      <c r="B964" s="832" t="s">
        <v>3623</v>
      </c>
      <c r="C964" s="832" t="s">
        <v>3005</v>
      </c>
      <c r="D964" s="832" t="s">
        <v>1271</v>
      </c>
      <c r="E964" s="832" t="s">
        <v>3602</v>
      </c>
      <c r="F964" s="832" t="s">
        <v>3676</v>
      </c>
      <c r="G964" s="832" t="s">
        <v>3677</v>
      </c>
      <c r="H964" s="849">
        <v>1</v>
      </c>
      <c r="I964" s="849">
        <v>408.74</v>
      </c>
      <c r="J964" s="832"/>
      <c r="K964" s="832">
        <v>408.74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3622</v>
      </c>
      <c r="B965" s="832" t="s">
        <v>3623</v>
      </c>
      <c r="C965" s="832" t="s">
        <v>3005</v>
      </c>
      <c r="D965" s="832" t="s">
        <v>1271</v>
      </c>
      <c r="E965" s="832" t="s">
        <v>3602</v>
      </c>
      <c r="F965" s="832" t="s">
        <v>3603</v>
      </c>
      <c r="G965" s="832" t="s">
        <v>3604</v>
      </c>
      <c r="H965" s="849">
        <v>1</v>
      </c>
      <c r="I965" s="849">
        <v>2436</v>
      </c>
      <c r="J965" s="832"/>
      <c r="K965" s="832">
        <v>2436</v>
      </c>
      <c r="L965" s="849"/>
      <c r="M965" s="849"/>
      <c r="N965" s="832"/>
      <c r="O965" s="832"/>
      <c r="P965" s="849"/>
      <c r="Q965" s="849"/>
      <c r="R965" s="837"/>
      <c r="S965" s="850"/>
    </row>
    <row r="966" spans="1:19" ht="14.4" customHeight="1" x14ac:dyDescent="0.3">
      <c r="A966" s="831" t="s">
        <v>3622</v>
      </c>
      <c r="B966" s="832" t="s">
        <v>3623</v>
      </c>
      <c r="C966" s="832" t="s">
        <v>3005</v>
      </c>
      <c r="D966" s="832" t="s">
        <v>1271</v>
      </c>
      <c r="E966" s="832" t="s">
        <v>3605</v>
      </c>
      <c r="F966" s="832" t="s">
        <v>3730</v>
      </c>
      <c r="G966" s="832" t="s">
        <v>3731</v>
      </c>
      <c r="H966" s="849">
        <v>5</v>
      </c>
      <c r="I966" s="849">
        <v>185</v>
      </c>
      <c r="J966" s="832">
        <v>1.6666666666666667</v>
      </c>
      <c r="K966" s="832">
        <v>37</v>
      </c>
      <c r="L966" s="849">
        <v>3</v>
      </c>
      <c r="M966" s="849">
        <v>111</v>
      </c>
      <c r="N966" s="832">
        <v>1</v>
      </c>
      <c r="O966" s="832">
        <v>37</v>
      </c>
      <c r="P966" s="849">
        <v>5</v>
      </c>
      <c r="Q966" s="849">
        <v>190</v>
      </c>
      <c r="R966" s="837">
        <v>1.7117117117117118</v>
      </c>
      <c r="S966" s="850">
        <v>38</v>
      </c>
    </row>
    <row r="967" spans="1:19" ht="14.4" customHeight="1" x14ac:dyDescent="0.3">
      <c r="A967" s="831" t="s">
        <v>3622</v>
      </c>
      <c r="B967" s="832" t="s">
        <v>3623</v>
      </c>
      <c r="C967" s="832" t="s">
        <v>3005</v>
      </c>
      <c r="D967" s="832" t="s">
        <v>1271</v>
      </c>
      <c r="E967" s="832" t="s">
        <v>3605</v>
      </c>
      <c r="F967" s="832" t="s">
        <v>3732</v>
      </c>
      <c r="G967" s="832" t="s">
        <v>3733</v>
      </c>
      <c r="H967" s="849">
        <v>20</v>
      </c>
      <c r="I967" s="849">
        <v>200</v>
      </c>
      <c r="J967" s="832">
        <v>2.8571428571428572</v>
      </c>
      <c r="K967" s="832">
        <v>10</v>
      </c>
      <c r="L967" s="849">
        <v>7</v>
      </c>
      <c r="M967" s="849">
        <v>70</v>
      </c>
      <c r="N967" s="832">
        <v>1</v>
      </c>
      <c r="O967" s="832">
        <v>10</v>
      </c>
      <c r="P967" s="849">
        <v>8</v>
      </c>
      <c r="Q967" s="849">
        <v>80</v>
      </c>
      <c r="R967" s="837">
        <v>1.1428571428571428</v>
      </c>
      <c r="S967" s="850">
        <v>10</v>
      </c>
    </row>
    <row r="968" spans="1:19" ht="14.4" customHeight="1" x14ac:dyDescent="0.3">
      <c r="A968" s="831" t="s">
        <v>3622</v>
      </c>
      <c r="B968" s="832" t="s">
        <v>3623</v>
      </c>
      <c r="C968" s="832" t="s">
        <v>3005</v>
      </c>
      <c r="D968" s="832" t="s">
        <v>1271</v>
      </c>
      <c r="E968" s="832" t="s">
        <v>3605</v>
      </c>
      <c r="F968" s="832" t="s">
        <v>3606</v>
      </c>
      <c r="G968" s="832" t="s">
        <v>3607</v>
      </c>
      <c r="H968" s="849">
        <v>44</v>
      </c>
      <c r="I968" s="849">
        <v>11044</v>
      </c>
      <c r="J968" s="832">
        <v>4.8694885361552025</v>
      </c>
      <c r="K968" s="832">
        <v>251</v>
      </c>
      <c r="L968" s="849">
        <v>9</v>
      </c>
      <c r="M968" s="849">
        <v>2268</v>
      </c>
      <c r="N968" s="832">
        <v>1</v>
      </c>
      <c r="O968" s="832">
        <v>252</v>
      </c>
      <c r="P968" s="849">
        <v>22</v>
      </c>
      <c r="Q968" s="849">
        <v>5588</v>
      </c>
      <c r="R968" s="837">
        <v>2.4638447971781305</v>
      </c>
      <c r="S968" s="850">
        <v>254</v>
      </c>
    </row>
    <row r="969" spans="1:19" ht="14.4" customHeight="1" x14ac:dyDescent="0.3">
      <c r="A969" s="831" t="s">
        <v>3622</v>
      </c>
      <c r="B969" s="832" t="s">
        <v>3623</v>
      </c>
      <c r="C969" s="832" t="s">
        <v>3005</v>
      </c>
      <c r="D969" s="832" t="s">
        <v>1271</v>
      </c>
      <c r="E969" s="832" t="s">
        <v>3605</v>
      </c>
      <c r="F969" s="832" t="s">
        <v>3738</v>
      </c>
      <c r="G969" s="832" t="s">
        <v>3739</v>
      </c>
      <c r="H969" s="849">
        <v>4</v>
      </c>
      <c r="I969" s="849">
        <v>504</v>
      </c>
      <c r="J969" s="832"/>
      <c r="K969" s="832">
        <v>126</v>
      </c>
      <c r="L969" s="849"/>
      <c r="M969" s="849"/>
      <c r="N969" s="832"/>
      <c r="O969" s="832"/>
      <c r="P969" s="849">
        <v>6</v>
      </c>
      <c r="Q969" s="849">
        <v>756</v>
      </c>
      <c r="R969" s="837"/>
      <c r="S969" s="850">
        <v>126</v>
      </c>
    </row>
    <row r="970" spans="1:19" ht="14.4" customHeight="1" x14ac:dyDescent="0.3">
      <c r="A970" s="831" t="s">
        <v>3622</v>
      </c>
      <c r="B970" s="832" t="s">
        <v>3623</v>
      </c>
      <c r="C970" s="832" t="s">
        <v>3005</v>
      </c>
      <c r="D970" s="832" t="s">
        <v>1271</v>
      </c>
      <c r="E970" s="832" t="s">
        <v>3605</v>
      </c>
      <c r="F970" s="832" t="s">
        <v>3746</v>
      </c>
      <c r="G970" s="832" t="s">
        <v>3747</v>
      </c>
      <c r="H970" s="849">
        <v>1</v>
      </c>
      <c r="I970" s="849">
        <v>333</v>
      </c>
      <c r="J970" s="832"/>
      <c r="K970" s="832">
        <v>333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3622</v>
      </c>
      <c r="B971" s="832" t="s">
        <v>3623</v>
      </c>
      <c r="C971" s="832" t="s">
        <v>3005</v>
      </c>
      <c r="D971" s="832" t="s">
        <v>1271</v>
      </c>
      <c r="E971" s="832" t="s">
        <v>3605</v>
      </c>
      <c r="F971" s="832" t="s">
        <v>3610</v>
      </c>
      <c r="G971" s="832" t="s">
        <v>3611</v>
      </c>
      <c r="H971" s="849">
        <v>48</v>
      </c>
      <c r="I971" s="849">
        <v>1600</v>
      </c>
      <c r="J971" s="832">
        <v>5.3333333333333339</v>
      </c>
      <c r="K971" s="832">
        <v>33.333333333333336</v>
      </c>
      <c r="L971" s="849">
        <v>9</v>
      </c>
      <c r="M971" s="849">
        <v>299.99999999999994</v>
      </c>
      <c r="N971" s="832">
        <v>1</v>
      </c>
      <c r="O971" s="832">
        <v>33.333333333333329</v>
      </c>
      <c r="P971" s="849">
        <v>28</v>
      </c>
      <c r="Q971" s="849">
        <v>933.33999999999992</v>
      </c>
      <c r="R971" s="837">
        <v>3.1111333333333335</v>
      </c>
      <c r="S971" s="850">
        <v>33.333571428571425</v>
      </c>
    </row>
    <row r="972" spans="1:19" ht="14.4" customHeight="1" x14ac:dyDescent="0.3">
      <c r="A972" s="831" t="s">
        <v>3622</v>
      </c>
      <c r="B972" s="832" t="s">
        <v>3623</v>
      </c>
      <c r="C972" s="832" t="s">
        <v>3005</v>
      </c>
      <c r="D972" s="832" t="s">
        <v>1271</v>
      </c>
      <c r="E972" s="832" t="s">
        <v>3605</v>
      </c>
      <c r="F972" s="832" t="s">
        <v>3774</v>
      </c>
      <c r="G972" s="832" t="s">
        <v>3775</v>
      </c>
      <c r="H972" s="849"/>
      <c r="I972" s="849"/>
      <c r="J972" s="832"/>
      <c r="K972" s="832"/>
      <c r="L972" s="849"/>
      <c r="M972" s="849"/>
      <c r="N972" s="832"/>
      <c r="O972" s="832"/>
      <c r="P972" s="849">
        <v>2</v>
      </c>
      <c r="Q972" s="849">
        <v>312</v>
      </c>
      <c r="R972" s="837"/>
      <c r="S972" s="850">
        <v>156</v>
      </c>
    </row>
    <row r="973" spans="1:19" ht="14.4" customHeight="1" x14ac:dyDescent="0.3">
      <c r="A973" s="831" t="s">
        <v>3622</v>
      </c>
      <c r="B973" s="832" t="s">
        <v>3623</v>
      </c>
      <c r="C973" s="832" t="s">
        <v>3005</v>
      </c>
      <c r="D973" s="832" t="s">
        <v>1271</v>
      </c>
      <c r="E973" s="832" t="s">
        <v>3605</v>
      </c>
      <c r="F973" s="832" t="s">
        <v>3612</v>
      </c>
      <c r="G973" s="832" t="s">
        <v>3613</v>
      </c>
      <c r="H973" s="849">
        <v>1</v>
      </c>
      <c r="I973" s="849">
        <v>868</v>
      </c>
      <c r="J973" s="832"/>
      <c r="K973" s="832">
        <v>868</v>
      </c>
      <c r="L973" s="849"/>
      <c r="M973" s="849"/>
      <c r="N973" s="832"/>
      <c r="O973" s="832"/>
      <c r="P973" s="849">
        <v>1</v>
      </c>
      <c r="Q973" s="849">
        <v>870</v>
      </c>
      <c r="R973" s="837"/>
      <c r="S973" s="850">
        <v>870</v>
      </c>
    </row>
    <row r="974" spans="1:19" ht="14.4" customHeight="1" x14ac:dyDescent="0.3">
      <c r="A974" s="831" t="s">
        <v>3622</v>
      </c>
      <c r="B974" s="832" t="s">
        <v>3623</v>
      </c>
      <c r="C974" s="832" t="s">
        <v>3005</v>
      </c>
      <c r="D974" s="832" t="s">
        <v>1271</v>
      </c>
      <c r="E974" s="832" t="s">
        <v>3605</v>
      </c>
      <c r="F974" s="832" t="s">
        <v>3614</v>
      </c>
      <c r="G974" s="832" t="s">
        <v>3615</v>
      </c>
      <c r="H974" s="849">
        <v>12</v>
      </c>
      <c r="I974" s="849">
        <v>7104</v>
      </c>
      <c r="J974" s="832">
        <v>5.9898819561551431</v>
      </c>
      <c r="K974" s="832">
        <v>592</v>
      </c>
      <c r="L974" s="849">
        <v>2</v>
      </c>
      <c r="M974" s="849">
        <v>1186</v>
      </c>
      <c r="N974" s="832">
        <v>1</v>
      </c>
      <c r="O974" s="832">
        <v>593</v>
      </c>
      <c r="P974" s="849">
        <v>21</v>
      </c>
      <c r="Q974" s="849">
        <v>12495</v>
      </c>
      <c r="R974" s="837">
        <v>10.535413153456998</v>
      </c>
      <c r="S974" s="850">
        <v>595</v>
      </c>
    </row>
    <row r="975" spans="1:19" ht="14.4" customHeight="1" x14ac:dyDescent="0.3">
      <c r="A975" s="831" t="s">
        <v>3622</v>
      </c>
      <c r="B975" s="832" t="s">
        <v>3623</v>
      </c>
      <c r="C975" s="832" t="s">
        <v>3005</v>
      </c>
      <c r="D975" s="832" t="s">
        <v>1271</v>
      </c>
      <c r="E975" s="832" t="s">
        <v>3605</v>
      </c>
      <c r="F975" s="832" t="s">
        <v>3616</v>
      </c>
      <c r="G975" s="832" t="s">
        <v>3617</v>
      </c>
      <c r="H975" s="849">
        <v>1</v>
      </c>
      <c r="I975" s="849">
        <v>767</v>
      </c>
      <c r="J975" s="832"/>
      <c r="K975" s="832">
        <v>767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3622</v>
      </c>
      <c r="B976" s="832" t="s">
        <v>3623</v>
      </c>
      <c r="C976" s="832" t="s">
        <v>3005</v>
      </c>
      <c r="D976" s="832" t="s">
        <v>1271</v>
      </c>
      <c r="E976" s="832" t="s">
        <v>3605</v>
      </c>
      <c r="F976" s="832" t="s">
        <v>3796</v>
      </c>
      <c r="G976" s="832" t="s">
        <v>3797</v>
      </c>
      <c r="H976" s="849"/>
      <c r="I976" s="849"/>
      <c r="J976" s="832"/>
      <c r="K976" s="832"/>
      <c r="L976" s="849"/>
      <c r="M976" s="849"/>
      <c r="N976" s="832"/>
      <c r="O976" s="832"/>
      <c r="P976" s="849">
        <v>2</v>
      </c>
      <c r="Q976" s="849">
        <v>324</v>
      </c>
      <c r="R976" s="837"/>
      <c r="S976" s="850">
        <v>162</v>
      </c>
    </row>
    <row r="977" spans="1:19" ht="14.4" customHeight="1" x14ac:dyDescent="0.3">
      <c r="A977" s="831" t="s">
        <v>3622</v>
      </c>
      <c r="B977" s="832" t="s">
        <v>3623</v>
      </c>
      <c r="C977" s="832" t="s">
        <v>3005</v>
      </c>
      <c r="D977" s="832" t="s">
        <v>1271</v>
      </c>
      <c r="E977" s="832" t="s">
        <v>3605</v>
      </c>
      <c r="F977" s="832" t="s">
        <v>3618</v>
      </c>
      <c r="G977" s="832" t="s">
        <v>3619</v>
      </c>
      <c r="H977" s="849">
        <v>36</v>
      </c>
      <c r="I977" s="849">
        <v>48132</v>
      </c>
      <c r="J977" s="832">
        <v>5.9910380881254666</v>
      </c>
      <c r="K977" s="832">
        <v>1337</v>
      </c>
      <c r="L977" s="849">
        <v>6</v>
      </c>
      <c r="M977" s="849">
        <v>8034</v>
      </c>
      <c r="N977" s="832">
        <v>1</v>
      </c>
      <c r="O977" s="832">
        <v>1339</v>
      </c>
      <c r="P977" s="849">
        <v>9</v>
      </c>
      <c r="Q977" s="849">
        <v>12096</v>
      </c>
      <c r="R977" s="837">
        <v>1.5056011949215833</v>
      </c>
      <c r="S977" s="850">
        <v>1344</v>
      </c>
    </row>
    <row r="978" spans="1:19" ht="14.4" customHeight="1" x14ac:dyDescent="0.3">
      <c r="A978" s="831" t="s">
        <v>3622</v>
      </c>
      <c r="B978" s="832" t="s">
        <v>3623</v>
      </c>
      <c r="C978" s="832" t="s">
        <v>3005</v>
      </c>
      <c r="D978" s="832" t="s">
        <v>1271</v>
      </c>
      <c r="E978" s="832" t="s">
        <v>3605</v>
      </c>
      <c r="F978" s="832" t="s">
        <v>3620</v>
      </c>
      <c r="G978" s="832" t="s">
        <v>3621</v>
      </c>
      <c r="H978" s="849">
        <v>4</v>
      </c>
      <c r="I978" s="849">
        <v>1448</v>
      </c>
      <c r="J978" s="832"/>
      <c r="K978" s="832">
        <v>362</v>
      </c>
      <c r="L978" s="849"/>
      <c r="M978" s="849"/>
      <c r="N978" s="832"/>
      <c r="O978" s="832"/>
      <c r="P978" s="849">
        <v>3</v>
      </c>
      <c r="Q978" s="849">
        <v>1092</v>
      </c>
      <c r="R978" s="837"/>
      <c r="S978" s="850">
        <v>364</v>
      </c>
    </row>
    <row r="979" spans="1:19" ht="14.4" customHeight="1" x14ac:dyDescent="0.3">
      <c r="A979" s="831" t="s">
        <v>3622</v>
      </c>
      <c r="B979" s="832" t="s">
        <v>3623</v>
      </c>
      <c r="C979" s="832" t="s">
        <v>3005</v>
      </c>
      <c r="D979" s="832" t="s">
        <v>1272</v>
      </c>
      <c r="E979" s="832" t="s">
        <v>3602</v>
      </c>
      <c r="F979" s="832" t="s">
        <v>3676</v>
      </c>
      <c r="G979" s="832" t="s">
        <v>3677</v>
      </c>
      <c r="H979" s="849"/>
      <c r="I979" s="849"/>
      <c r="J979" s="832"/>
      <c r="K979" s="832"/>
      <c r="L979" s="849"/>
      <c r="M979" s="849"/>
      <c r="N979" s="832"/>
      <c r="O979" s="832"/>
      <c r="P979" s="849">
        <v>2</v>
      </c>
      <c r="Q979" s="849">
        <v>817.48</v>
      </c>
      <c r="R979" s="837"/>
      <c r="S979" s="850">
        <v>408.74</v>
      </c>
    </row>
    <row r="980" spans="1:19" ht="14.4" customHeight="1" x14ac:dyDescent="0.3">
      <c r="A980" s="831" t="s">
        <v>3622</v>
      </c>
      <c r="B980" s="832" t="s">
        <v>3623</v>
      </c>
      <c r="C980" s="832" t="s">
        <v>3005</v>
      </c>
      <c r="D980" s="832" t="s">
        <v>1272</v>
      </c>
      <c r="E980" s="832" t="s">
        <v>3602</v>
      </c>
      <c r="F980" s="832" t="s">
        <v>3603</v>
      </c>
      <c r="G980" s="832" t="s">
        <v>3604</v>
      </c>
      <c r="H980" s="849"/>
      <c r="I980" s="849"/>
      <c r="J980" s="832"/>
      <c r="K980" s="832"/>
      <c r="L980" s="849"/>
      <c r="M980" s="849"/>
      <c r="N980" s="832"/>
      <c r="O980" s="832"/>
      <c r="P980" s="849">
        <v>1</v>
      </c>
      <c r="Q980" s="849">
        <v>2170.0300000000002</v>
      </c>
      <c r="R980" s="837"/>
      <c r="S980" s="850">
        <v>2170.0300000000002</v>
      </c>
    </row>
    <row r="981" spans="1:19" ht="14.4" customHeight="1" x14ac:dyDescent="0.3">
      <c r="A981" s="831" t="s">
        <v>3622</v>
      </c>
      <c r="B981" s="832" t="s">
        <v>3623</v>
      </c>
      <c r="C981" s="832" t="s">
        <v>3005</v>
      </c>
      <c r="D981" s="832" t="s">
        <v>1272</v>
      </c>
      <c r="E981" s="832" t="s">
        <v>3602</v>
      </c>
      <c r="F981" s="832" t="s">
        <v>3690</v>
      </c>
      <c r="G981" s="832" t="s">
        <v>3691</v>
      </c>
      <c r="H981" s="849"/>
      <c r="I981" s="849"/>
      <c r="J981" s="832"/>
      <c r="K981" s="832"/>
      <c r="L981" s="849"/>
      <c r="M981" s="849"/>
      <c r="N981" s="832"/>
      <c r="O981" s="832"/>
      <c r="P981" s="849">
        <v>1</v>
      </c>
      <c r="Q981" s="849">
        <v>1400</v>
      </c>
      <c r="R981" s="837"/>
      <c r="S981" s="850">
        <v>1400</v>
      </c>
    </row>
    <row r="982" spans="1:19" ht="14.4" customHeight="1" x14ac:dyDescent="0.3">
      <c r="A982" s="831" t="s">
        <v>3622</v>
      </c>
      <c r="B982" s="832" t="s">
        <v>3623</v>
      </c>
      <c r="C982" s="832" t="s">
        <v>3005</v>
      </c>
      <c r="D982" s="832" t="s">
        <v>1272</v>
      </c>
      <c r="E982" s="832" t="s">
        <v>3605</v>
      </c>
      <c r="F982" s="832" t="s">
        <v>3606</v>
      </c>
      <c r="G982" s="832" t="s">
        <v>3607</v>
      </c>
      <c r="H982" s="849">
        <v>6</v>
      </c>
      <c r="I982" s="849">
        <v>1506</v>
      </c>
      <c r="J982" s="832"/>
      <c r="K982" s="832">
        <v>251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3622</v>
      </c>
      <c r="B983" s="832" t="s">
        <v>3623</v>
      </c>
      <c r="C983" s="832" t="s">
        <v>3005</v>
      </c>
      <c r="D983" s="832" t="s">
        <v>1272</v>
      </c>
      <c r="E983" s="832" t="s">
        <v>3605</v>
      </c>
      <c r="F983" s="832" t="s">
        <v>3764</v>
      </c>
      <c r="G983" s="832" t="s">
        <v>3765</v>
      </c>
      <c r="H983" s="849">
        <v>2</v>
      </c>
      <c r="I983" s="849">
        <v>1416</v>
      </c>
      <c r="J983" s="832"/>
      <c r="K983" s="832">
        <v>708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3622</v>
      </c>
      <c r="B984" s="832" t="s">
        <v>3623</v>
      </c>
      <c r="C984" s="832" t="s">
        <v>3005</v>
      </c>
      <c r="D984" s="832" t="s">
        <v>1272</v>
      </c>
      <c r="E984" s="832" t="s">
        <v>3605</v>
      </c>
      <c r="F984" s="832" t="s">
        <v>3610</v>
      </c>
      <c r="G984" s="832" t="s">
        <v>3611</v>
      </c>
      <c r="H984" s="849">
        <v>6</v>
      </c>
      <c r="I984" s="849">
        <v>199.99</v>
      </c>
      <c r="J984" s="832"/>
      <c r="K984" s="832">
        <v>33.331666666666671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 t="s">
        <v>3622</v>
      </c>
      <c r="B985" s="832" t="s">
        <v>3623</v>
      </c>
      <c r="C985" s="832" t="s">
        <v>3005</v>
      </c>
      <c r="D985" s="832" t="s">
        <v>1272</v>
      </c>
      <c r="E985" s="832" t="s">
        <v>3605</v>
      </c>
      <c r="F985" s="832" t="s">
        <v>3768</v>
      </c>
      <c r="G985" s="832" t="s">
        <v>3769</v>
      </c>
      <c r="H985" s="849">
        <v>1</v>
      </c>
      <c r="I985" s="849">
        <v>260</v>
      </c>
      <c r="J985" s="832"/>
      <c r="K985" s="832">
        <v>260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3622</v>
      </c>
      <c r="B986" s="832" t="s">
        <v>3623</v>
      </c>
      <c r="C986" s="832" t="s">
        <v>3005</v>
      </c>
      <c r="D986" s="832" t="s">
        <v>1272</v>
      </c>
      <c r="E986" s="832" t="s">
        <v>3605</v>
      </c>
      <c r="F986" s="832" t="s">
        <v>3772</v>
      </c>
      <c r="G986" s="832" t="s">
        <v>3773</v>
      </c>
      <c r="H986" s="849">
        <v>1</v>
      </c>
      <c r="I986" s="849">
        <v>86</v>
      </c>
      <c r="J986" s="832"/>
      <c r="K986" s="832">
        <v>86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3622</v>
      </c>
      <c r="B987" s="832" t="s">
        <v>3623</v>
      </c>
      <c r="C987" s="832" t="s">
        <v>3005</v>
      </c>
      <c r="D987" s="832" t="s">
        <v>1272</v>
      </c>
      <c r="E987" s="832" t="s">
        <v>3605</v>
      </c>
      <c r="F987" s="832" t="s">
        <v>3614</v>
      </c>
      <c r="G987" s="832" t="s">
        <v>3615</v>
      </c>
      <c r="H987" s="849">
        <v>2</v>
      </c>
      <c r="I987" s="849">
        <v>1184</v>
      </c>
      <c r="J987" s="832"/>
      <c r="K987" s="832">
        <v>592</v>
      </c>
      <c r="L987" s="849"/>
      <c r="M987" s="849"/>
      <c r="N987" s="832"/>
      <c r="O987" s="832"/>
      <c r="P987" s="849">
        <v>2</v>
      </c>
      <c r="Q987" s="849">
        <v>1190</v>
      </c>
      <c r="R987" s="837"/>
      <c r="S987" s="850">
        <v>595</v>
      </c>
    </row>
    <row r="988" spans="1:19" ht="14.4" customHeight="1" x14ac:dyDescent="0.3">
      <c r="A988" s="831" t="s">
        <v>3622</v>
      </c>
      <c r="B988" s="832" t="s">
        <v>3623</v>
      </c>
      <c r="C988" s="832" t="s">
        <v>3005</v>
      </c>
      <c r="D988" s="832" t="s">
        <v>1272</v>
      </c>
      <c r="E988" s="832" t="s">
        <v>3605</v>
      </c>
      <c r="F988" s="832" t="s">
        <v>3616</v>
      </c>
      <c r="G988" s="832" t="s">
        <v>3617</v>
      </c>
      <c r="H988" s="849"/>
      <c r="I988" s="849"/>
      <c r="J988" s="832"/>
      <c r="K988" s="832"/>
      <c r="L988" s="849"/>
      <c r="M988" s="849"/>
      <c r="N988" s="832"/>
      <c r="O988" s="832"/>
      <c r="P988" s="849">
        <v>2</v>
      </c>
      <c r="Q988" s="849">
        <v>1540</v>
      </c>
      <c r="R988" s="837"/>
      <c r="S988" s="850">
        <v>770</v>
      </c>
    </row>
    <row r="989" spans="1:19" ht="14.4" customHeight="1" x14ac:dyDescent="0.3">
      <c r="A989" s="831" t="s">
        <v>3622</v>
      </c>
      <c r="B989" s="832" t="s">
        <v>3623</v>
      </c>
      <c r="C989" s="832" t="s">
        <v>3005</v>
      </c>
      <c r="D989" s="832" t="s">
        <v>1272</v>
      </c>
      <c r="E989" s="832" t="s">
        <v>3605</v>
      </c>
      <c r="F989" s="832" t="s">
        <v>3618</v>
      </c>
      <c r="G989" s="832" t="s">
        <v>3619</v>
      </c>
      <c r="H989" s="849">
        <v>4</v>
      </c>
      <c r="I989" s="849">
        <v>5348</v>
      </c>
      <c r="J989" s="832"/>
      <c r="K989" s="832">
        <v>1337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3622</v>
      </c>
      <c r="B990" s="832" t="s">
        <v>3623</v>
      </c>
      <c r="C990" s="832" t="s">
        <v>3005</v>
      </c>
      <c r="D990" s="832" t="s">
        <v>1274</v>
      </c>
      <c r="E990" s="832" t="s">
        <v>3624</v>
      </c>
      <c r="F990" s="832" t="s">
        <v>3636</v>
      </c>
      <c r="G990" s="832" t="s">
        <v>3637</v>
      </c>
      <c r="H990" s="849">
        <v>0.30000000000000004</v>
      </c>
      <c r="I990" s="849">
        <v>1364.28</v>
      </c>
      <c r="J990" s="832">
        <v>1.5</v>
      </c>
      <c r="K990" s="832">
        <v>4547.5999999999995</v>
      </c>
      <c r="L990" s="849">
        <v>0.2</v>
      </c>
      <c r="M990" s="849">
        <v>909.52</v>
      </c>
      <c r="N990" s="832">
        <v>1</v>
      </c>
      <c r="O990" s="832">
        <v>4547.5999999999995</v>
      </c>
      <c r="P990" s="849"/>
      <c r="Q990" s="849"/>
      <c r="R990" s="837"/>
      <c r="S990" s="850"/>
    </row>
    <row r="991" spans="1:19" ht="14.4" customHeight="1" x14ac:dyDescent="0.3">
      <c r="A991" s="831" t="s">
        <v>3622</v>
      </c>
      <c r="B991" s="832" t="s">
        <v>3623</v>
      </c>
      <c r="C991" s="832" t="s">
        <v>3005</v>
      </c>
      <c r="D991" s="832" t="s">
        <v>1274</v>
      </c>
      <c r="E991" s="832" t="s">
        <v>3602</v>
      </c>
      <c r="F991" s="832" t="s">
        <v>3676</v>
      </c>
      <c r="G991" s="832" t="s">
        <v>3677</v>
      </c>
      <c r="H991" s="849">
        <v>1</v>
      </c>
      <c r="I991" s="849">
        <v>408.74</v>
      </c>
      <c r="J991" s="832">
        <v>0.5</v>
      </c>
      <c r="K991" s="832">
        <v>408.74</v>
      </c>
      <c r="L991" s="849">
        <v>2</v>
      </c>
      <c r="M991" s="849">
        <v>817.48</v>
      </c>
      <c r="N991" s="832">
        <v>1</v>
      </c>
      <c r="O991" s="832">
        <v>408.74</v>
      </c>
      <c r="P991" s="849">
        <v>1</v>
      </c>
      <c r="Q991" s="849">
        <v>408.74</v>
      </c>
      <c r="R991" s="837">
        <v>0.5</v>
      </c>
      <c r="S991" s="850">
        <v>408.74</v>
      </c>
    </row>
    <row r="992" spans="1:19" ht="14.4" customHeight="1" x14ac:dyDescent="0.3">
      <c r="A992" s="831" t="s">
        <v>3622</v>
      </c>
      <c r="B992" s="832" t="s">
        <v>3623</v>
      </c>
      <c r="C992" s="832" t="s">
        <v>3005</v>
      </c>
      <c r="D992" s="832" t="s">
        <v>1274</v>
      </c>
      <c r="E992" s="832" t="s">
        <v>3602</v>
      </c>
      <c r="F992" s="832" t="s">
        <v>3684</v>
      </c>
      <c r="G992" s="832" t="s">
        <v>3685</v>
      </c>
      <c r="H992" s="849">
        <v>1</v>
      </c>
      <c r="I992" s="849">
        <v>740</v>
      </c>
      <c r="J992" s="832">
        <v>1</v>
      </c>
      <c r="K992" s="832">
        <v>740</v>
      </c>
      <c r="L992" s="849">
        <v>1</v>
      </c>
      <c r="M992" s="849">
        <v>740</v>
      </c>
      <c r="N992" s="832">
        <v>1</v>
      </c>
      <c r="O992" s="832">
        <v>740</v>
      </c>
      <c r="P992" s="849"/>
      <c r="Q992" s="849"/>
      <c r="R992" s="837"/>
      <c r="S992" s="850"/>
    </row>
    <row r="993" spans="1:19" ht="14.4" customHeight="1" x14ac:dyDescent="0.3">
      <c r="A993" s="831" t="s">
        <v>3622</v>
      </c>
      <c r="B993" s="832" t="s">
        <v>3623</v>
      </c>
      <c r="C993" s="832" t="s">
        <v>3005</v>
      </c>
      <c r="D993" s="832" t="s">
        <v>1274</v>
      </c>
      <c r="E993" s="832" t="s">
        <v>3602</v>
      </c>
      <c r="F993" s="832" t="s">
        <v>3688</v>
      </c>
      <c r="G993" s="832" t="s">
        <v>3689</v>
      </c>
      <c r="H993" s="849">
        <v>1</v>
      </c>
      <c r="I993" s="849">
        <v>1396.5</v>
      </c>
      <c r="J993" s="832">
        <v>1</v>
      </c>
      <c r="K993" s="832">
        <v>1396.5</v>
      </c>
      <c r="L993" s="849">
        <v>1</v>
      </c>
      <c r="M993" s="849">
        <v>1396.5</v>
      </c>
      <c r="N993" s="832">
        <v>1</v>
      </c>
      <c r="O993" s="832">
        <v>1396.5</v>
      </c>
      <c r="P993" s="849"/>
      <c r="Q993" s="849"/>
      <c r="R993" s="837"/>
      <c r="S993" s="850"/>
    </row>
    <row r="994" spans="1:19" ht="14.4" customHeight="1" x14ac:dyDescent="0.3">
      <c r="A994" s="831" t="s">
        <v>3622</v>
      </c>
      <c r="B994" s="832" t="s">
        <v>3623</v>
      </c>
      <c r="C994" s="832" t="s">
        <v>3005</v>
      </c>
      <c r="D994" s="832" t="s">
        <v>1274</v>
      </c>
      <c r="E994" s="832" t="s">
        <v>3602</v>
      </c>
      <c r="F994" s="832" t="s">
        <v>3700</v>
      </c>
      <c r="G994" s="832" t="s">
        <v>3701</v>
      </c>
      <c r="H994" s="849"/>
      <c r="I994" s="849"/>
      <c r="J994" s="832"/>
      <c r="K994" s="832"/>
      <c r="L994" s="849"/>
      <c r="M994" s="849"/>
      <c r="N994" s="832"/>
      <c r="O994" s="832"/>
      <c r="P994" s="849">
        <v>1</v>
      </c>
      <c r="Q994" s="849">
        <v>2631.6</v>
      </c>
      <c r="R994" s="837"/>
      <c r="S994" s="850">
        <v>2631.6</v>
      </c>
    </row>
    <row r="995" spans="1:19" ht="14.4" customHeight="1" x14ac:dyDescent="0.3">
      <c r="A995" s="831" t="s">
        <v>3622</v>
      </c>
      <c r="B995" s="832" t="s">
        <v>3623</v>
      </c>
      <c r="C995" s="832" t="s">
        <v>3005</v>
      </c>
      <c r="D995" s="832" t="s">
        <v>1274</v>
      </c>
      <c r="E995" s="832" t="s">
        <v>3602</v>
      </c>
      <c r="F995" s="832" t="s">
        <v>3706</v>
      </c>
      <c r="G995" s="832" t="s">
        <v>3707</v>
      </c>
      <c r="H995" s="849"/>
      <c r="I995" s="849"/>
      <c r="J995" s="832"/>
      <c r="K995" s="832"/>
      <c r="L995" s="849">
        <v>1</v>
      </c>
      <c r="M995" s="849">
        <v>1075.98</v>
      </c>
      <c r="N995" s="832">
        <v>1</v>
      </c>
      <c r="O995" s="832">
        <v>1075.98</v>
      </c>
      <c r="P995" s="849"/>
      <c r="Q995" s="849"/>
      <c r="R995" s="837"/>
      <c r="S995" s="850"/>
    </row>
    <row r="996" spans="1:19" ht="14.4" customHeight="1" x14ac:dyDescent="0.3">
      <c r="A996" s="831" t="s">
        <v>3622</v>
      </c>
      <c r="B996" s="832" t="s">
        <v>3623</v>
      </c>
      <c r="C996" s="832" t="s">
        <v>3005</v>
      </c>
      <c r="D996" s="832" t="s">
        <v>1274</v>
      </c>
      <c r="E996" s="832" t="s">
        <v>3605</v>
      </c>
      <c r="F996" s="832" t="s">
        <v>3720</v>
      </c>
      <c r="G996" s="832" t="s">
        <v>3721</v>
      </c>
      <c r="H996" s="849"/>
      <c r="I996" s="849"/>
      <c r="J996" s="832"/>
      <c r="K996" s="832"/>
      <c r="L996" s="849">
        <v>1</v>
      </c>
      <c r="M996" s="849">
        <v>206</v>
      </c>
      <c r="N996" s="832">
        <v>1</v>
      </c>
      <c r="O996" s="832">
        <v>206</v>
      </c>
      <c r="P996" s="849"/>
      <c r="Q996" s="849"/>
      <c r="R996" s="837"/>
      <c r="S996" s="850"/>
    </row>
    <row r="997" spans="1:19" ht="14.4" customHeight="1" x14ac:dyDescent="0.3">
      <c r="A997" s="831" t="s">
        <v>3622</v>
      </c>
      <c r="B997" s="832" t="s">
        <v>3623</v>
      </c>
      <c r="C997" s="832" t="s">
        <v>3005</v>
      </c>
      <c r="D997" s="832" t="s">
        <v>1274</v>
      </c>
      <c r="E997" s="832" t="s">
        <v>3605</v>
      </c>
      <c r="F997" s="832" t="s">
        <v>3730</v>
      </c>
      <c r="G997" s="832" t="s">
        <v>3731</v>
      </c>
      <c r="H997" s="849">
        <v>2</v>
      </c>
      <c r="I997" s="849">
        <v>74</v>
      </c>
      <c r="J997" s="832">
        <v>0.5</v>
      </c>
      <c r="K997" s="832">
        <v>37</v>
      </c>
      <c r="L997" s="849">
        <v>4</v>
      </c>
      <c r="M997" s="849">
        <v>148</v>
      </c>
      <c r="N997" s="832">
        <v>1</v>
      </c>
      <c r="O997" s="832">
        <v>37</v>
      </c>
      <c r="P997" s="849">
        <v>2</v>
      </c>
      <c r="Q997" s="849">
        <v>76</v>
      </c>
      <c r="R997" s="837">
        <v>0.51351351351351349</v>
      </c>
      <c r="S997" s="850">
        <v>38</v>
      </c>
    </row>
    <row r="998" spans="1:19" ht="14.4" customHeight="1" x14ac:dyDescent="0.3">
      <c r="A998" s="831" t="s">
        <v>3622</v>
      </c>
      <c r="B998" s="832" t="s">
        <v>3623</v>
      </c>
      <c r="C998" s="832" t="s">
        <v>3005</v>
      </c>
      <c r="D998" s="832" t="s">
        <v>1274</v>
      </c>
      <c r="E998" s="832" t="s">
        <v>3605</v>
      </c>
      <c r="F998" s="832" t="s">
        <v>3606</v>
      </c>
      <c r="G998" s="832" t="s">
        <v>3607</v>
      </c>
      <c r="H998" s="849">
        <v>5</v>
      </c>
      <c r="I998" s="849">
        <v>1255</v>
      </c>
      <c r="J998" s="832">
        <v>2.4900793650793651</v>
      </c>
      <c r="K998" s="832">
        <v>251</v>
      </c>
      <c r="L998" s="849">
        <v>2</v>
      </c>
      <c r="M998" s="849">
        <v>504</v>
      </c>
      <c r="N998" s="832">
        <v>1</v>
      </c>
      <c r="O998" s="832">
        <v>252</v>
      </c>
      <c r="P998" s="849">
        <v>2</v>
      </c>
      <c r="Q998" s="849">
        <v>508</v>
      </c>
      <c r="R998" s="837">
        <v>1.0079365079365079</v>
      </c>
      <c r="S998" s="850">
        <v>254</v>
      </c>
    </row>
    <row r="999" spans="1:19" ht="14.4" customHeight="1" x14ac:dyDescent="0.3">
      <c r="A999" s="831" t="s">
        <v>3622</v>
      </c>
      <c r="B999" s="832" t="s">
        <v>3623</v>
      </c>
      <c r="C999" s="832" t="s">
        <v>3005</v>
      </c>
      <c r="D999" s="832" t="s">
        <v>1274</v>
      </c>
      <c r="E999" s="832" t="s">
        <v>3605</v>
      </c>
      <c r="F999" s="832" t="s">
        <v>3738</v>
      </c>
      <c r="G999" s="832" t="s">
        <v>3739</v>
      </c>
      <c r="H999" s="849"/>
      <c r="I999" s="849"/>
      <c r="J999" s="832"/>
      <c r="K999" s="832"/>
      <c r="L999" s="849">
        <v>3</v>
      </c>
      <c r="M999" s="849">
        <v>381</v>
      </c>
      <c r="N999" s="832">
        <v>1</v>
      </c>
      <c r="O999" s="832">
        <v>127</v>
      </c>
      <c r="P999" s="849"/>
      <c r="Q999" s="849"/>
      <c r="R999" s="837"/>
      <c r="S999" s="850"/>
    </row>
    <row r="1000" spans="1:19" ht="14.4" customHeight="1" x14ac:dyDescent="0.3">
      <c r="A1000" s="831" t="s">
        <v>3622</v>
      </c>
      <c r="B1000" s="832" t="s">
        <v>3623</v>
      </c>
      <c r="C1000" s="832" t="s">
        <v>3005</v>
      </c>
      <c r="D1000" s="832" t="s">
        <v>1274</v>
      </c>
      <c r="E1000" s="832" t="s">
        <v>3605</v>
      </c>
      <c r="F1000" s="832" t="s">
        <v>3608</v>
      </c>
      <c r="G1000" s="832" t="s">
        <v>3609</v>
      </c>
      <c r="H1000" s="849">
        <v>1</v>
      </c>
      <c r="I1000" s="849">
        <v>198</v>
      </c>
      <c r="J1000" s="832"/>
      <c r="K1000" s="832">
        <v>198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3622</v>
      </c>
      <c r="B1001" s="832" t="s">
        <v>3623</v>
      </c>
      <c r="C1001" s="832" t="s">
        <v>3005</v>
      </c>
      <c r="D1001" s="832" t="s">
        <v>1274</v>
      </c>
      <c r="E1001" s="832" t="s">
        <v>3605</v>
      </c>
      <c r="F1001" s="832" t="s">
        <v>3610</v>
      </c>
      <c r="G1001" s="832" t="s">
        <v>3611</v>
      </c>
      <c r="H1001" s="849">
        <v>5</v>
      </c>
      <c r="I1001" s="849">
        <v>166.65999999999997</v>
      </c>
      <c r="J1001" s="832">
        <v>1</v>
      </c>
      <c r="K1001" s="832">
        <v>33.331999999999994</v>
      </c>
      <c r="L1001" s="849">
        <v>5</v>
      </c>
      <c r="M1001" s="849">
        <v>166.65999999999997</v>
      </c>
      <c r="N1001" s="832">
        <v>1</v>
      </c>
      <c r="O1001" s="832">
        <v>33.331999999999994</v>
      </c>
      <c r="P1001" s="849">
        <v>2</v>
      </c>
      <c r="Q1001" s="849">
        <v>66.66</v>
      </c>
      <c r="R1001" s="837">
        <v>0.39997599903996167</v>
      </c>
      <c r="S1001" s="850">
        <v>33.33</v>
      </c>
    </row>
    <row r="1002" spans="1:19" ht="14.4" customHeight="1" x14ac:dyDescent="0.3">
      <c r="A1002" s="831" t="s">
        <v>3622</v>
      </c>
      <c r="B1002" s="832" t="s">
        <v>3623</v>
      </c>
      <c r="C1002" s="832" t="s">
        <v>3005</v>
      </c>
      <c r="D1002" s="832" t="s">
        <v>1274</v>
      </c>
      <c r="E1002" s="832" t="s">
        <v>3605</v>
      </c>
      <c r="F1002" s="832" t="s">
        <v>3766</v>
      </c>
      <c r="G1002" s="832" t="s">
        <v>3767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2</v>
      </c>
      <c r="Q1002" s="849">
        <v>622</v>
      </c>
      <c r="R1002" s="837"/>
      <c r="S1002" s="850">
        <v>311</v>
      </c>
    </row>
    <row r="1003" spans="1:19" ht="14.4" customHeight="1" x14ac:dyDescent="0.3">
      <c r="A1003" s="831" t="s">
        <v>3622</v>
      </c>
      <c r="B1003" s="832" t="s">
        <v>3623</v>
      </c>
      <c r="C1003" s="832" t="s">
        <v>3005</v>
      </c>
      <c r="D1003" s="832" t="s">
        <v>1274</v>
      </c>
      <c r="E1003" s="832" t="s">
        <v>3605</v>
      </c>
      <c r="F1003" s="832" t="s">
        <v>3768</v>
      </c>
      <c r="G1003" s="832" t="s">
        <v>3769</v>
      </c>
      <c r="H1003" s="849">
        <v>2</v>
      </c>
      <c r="I1003" s="849">
        <v>520</v>
      </c>
      <c r="J1003" s="832"/>
      <c r="K1003" s="832">
        <v>260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3622</v>
      </c>
      <c r="B1004" s="832" t="s">
        <v>3623</v>
      </c>
      <c r="C1004" s="832" t="s">
        <v>3005</v>
      </c>
      <c r="D1004" s="832" t="s">
        <v>1274</v>
      </c>
      <c r="E1004" s="832" t="s">
        <v>3605</v>
      </c>
      <c r="F1004" s="832" t="s">
        <v>3612</v>
      </c>
      <c r="G1004" s="832" t="s">
        <v>3613</v>
      </c>
      <c r="H1004" s="849">
        <v>1</v>
      </c>
      <c r="I1004" s="849">
        <v>868</v>
      </c>
      <c r="J1004" s="832"/>
      <c r="K1004" s="832">
        <v>868</v>
      </c>
      <c r="L1004" s="849"/>
      <c r="M1004" s="849"/>
      <c r="N1004" s="832"/>
      <c r="O1004" s="832"/>
      <c r="P1004" s="849">
        <v>2</v>
      </c>
      <c r="Q1004" s="849">
        <v>1740</v>
      </c>
      <c r="R1004" s="837"/>
      <c r="S1004" s="850">
        <v>870</v>
      </c>
    </row>
    <row r="1005" spans="1:19" ht="14.4" customHeight="1" x14ac:dyDescent="0.3">
      <c r="A1005" s="831" t="s">
        <v>3622</v>
      </c>
      <c r="B1005" s="832" t="s">
        <v>3623</v>
      </c>
      <c r="C1005" s="832" t="s">
        <v>3005</v>
      </c>
      <c r="D1005" s="832" t="s">
        <v>1274</v>
      </c>
      <c r="E1005" s="832" t="s">
        <v>3605</v>
      </c>
      <c r="F1005" s="832" t="s">
        <v>3614</v>
      </c>
      <c r="G1005" s="832" t="s">
        <v>3615</v>
      </c>
      <c r="H1005" s="849">
        <v>2</v>
      </c>
      <c r="I1005" s="849">
        <v>1184</v>
      </c>
      <c r="J1005" s="832">
        <v>0.99831365935919059</v>
      </c>
      <c r="K1005" s="832">
        <v>592</v>
      </c>
      <c r="L1005" s="849">
        <v>2</v>
      </c>
      <c r="M1005" s="849">
        <v>1186</v>
      </c>
      <c r="N1005" s="832">
        <v>1</v>
      </c>
      <c r="O1005" s="832">
        <v>593</v>
      </c>
      <c r="P1005" s="849">
        <v>3</v>
      </c>
      <c r="Q1005" s="849">
        <v>1785</v>
      </c>
      <c r="R1005" s="837">
        <v>1.5050590219224282</v>
      </c>
      <c r="S1005" s="850">
        <v>595</v>
      </c>
    </row>
    <row r="1006" spans="1:19" ht="14.4" customHeight="1" x14ac:dyDescent="0.3">
      <c r="A1006" s="831" t="s">
        <v>3622</v>
      </c>
      <c r="B1006" s="832" t="s">
        <v>3623</v>
      </c>
      <c r="C1006" s="832" t="s">
        <v>3005</v>
      </c>
      <c r="D1006" s="832" t="s">
        <v>1274</v>
      </c>
      <c r="E1006" s="832" t="s">
        <v>3605</v>
      </c>
      <c r="F1006" s="832" t="s">
        <v>3616</v>
      </c>
      <c r="G1006" s="832" t="s">
        <v>3617</v>
      </c>
      <c r="H1006" s="849">
        <v>1</v>
      </c>
      <c r="I1006" s="849">
        <v>767</v>
      </c>
      <c r="J1006" s="832">
        <v>0.49934895833333331</v>
      </c>
      <c r="K1006" s="832">
        <v>767</v>
      </c>
      <c r="L1006" s="849">
        <v>2</v>
      </c>
      <c r="M1006" s="849">
        <v>1536</v>
      </c>
      <c r="N1006" s="832">
        <v>1</v>
      </c>
      <c r="O1006" s="832">
        <v>768</v>
      </c>
      <c r="P1006" s="849">
        <v>1</v>
      </c>
      <c r="Q1006" s="849">
        <v>770</v>
      </c>
      <c r="R1006" s="837">
        <v>0.50130208333333337</v>
      </c>
      <c r="S1006" s="850">
        <v>770</v>
      </c>
    </row>
    <row r="1007" spans="1:19" ht="14.4" customHeight="1" x14ac:dyDescent="0.3">
      <c r="A1007" s="831" t="s">
        <v>3622</v>
      </c>
      <c r="B1007" s="832" t="s">
        <v>3623</v>
      </c>
      <c r="C1007" s="832" t="s">
        <v>3005</v>
      </c>
      <c r="D1007" s="832" t="s">
        <v>1274</v>
      </c>
      <c r="E1007" s="832" t="s">
        <v>3605</v>
      </c>
      <c r="F1007" s="832" t="s">
        <v>3618</v>
      </c>
      <c r="G1007" s="832" t="s">
        <v>3619</v>
      </c>
      <c r="H1007" s="849">
        <v>9</v>
      </c>
      <c r="I1007" s="849">
        <v>12033</v>
      </c>
      <c r="J1007" s="832">
        <v>1.4977595220313666</v>
      </c>
      <c r="K1007" s="832">
        <v>1337</v>
      </c>
      <c r="L1007" s="849">
        <v>6</v>
      </c>
      <c r="M1007" s="849">
        <v>8034</v>
      </c>
      <c r="N1007" s="832">
        <v>1</v>
      </c>
      <c r="O1007" s="832">
        <v>1339</v>
      </c>
      <c r="P1007" s="849">
        <v>2</v>
      </c>
      <c r="Q1007" s="849">
        <v>2688</v>
      </c>
      <c r="R1007" s="837">
        <v>0.3345780433159074</v>
      </c>
      <c r="S1007" s="850">
        <v>1344</v>
      </c>
    </row>
    <row r="1008" spans="1:19" ht="14.4" customHeight="1" x14ac:dyDescent="0.3">
      <c r="A1008" s="831" t="s">
        <v>3622</v>
      </c>
      <c r="B1008" s="832" t="s">
        <v>3623</v>
      </c>
      <c r="C1008" s="832" t="s">
        <v>3005</v>
      </c>
      <c r="D1008" s="832" t="s">
        <v>1274</v>
      </c>
      <c r="E1008" s="832" t="s">
        <v>3605</v>
      </c>
      <c r="F1008" s="832" t="s">
        <v>3620</v>
      </c>
      <c r="G1008" s="832" t="s">
        <v>3621</v>
      </c>
      <c r="H1008" s="849">
        <v>3</v>
      </c>
      <c r="I1008" s="849">
        <v>1086</v>
      </c>
      <c r="J1008" s="832"/>
      <c r="K1008" s="832">
        <v>362</v>
      </c>
      <c r="L1008" s="849"/>
      <c r="M1008" s="849"/>
      <c r="N1008" s="832"/>
      <c r="O1008" s="832"/>
      <c r="P1008" s="849">
        <v>2</v>
      </c>
      <c r="Q1008" s="849">
        <v>728</v>
      </c>
      <c r="R1008" s="837"/>
      <c r="S1008" s="850">
        <v>364</v>
      </c>
    </row>
    <row r="1009" spans="1:19" ht="14.4" customHeight="1" x14ac:dyDescent="0.3">
      <c r="A1009" s="831" t="s">
        <v>3622</v>
      </c>
      <c r="B1009" s="832" t="s">
        <v>3623</v>
      </c>
      <c r="C1009" s="832" t="s">
        <v>3005</v>
      </c>
      <c r="D1009" s="832" t="s">
        <v>1276</v>
      </c>
      <c r="E1009" s="832" t="s">
        <v>3624</v>
      </c>
      <c r="F1009" s="832" t="s">
        <v>3636</v>
      </c>
      <c r="G1009" s="832" t="s">
        <v>3637</v>
      </c>
      <c r="H1009" s="849"/>
      <c r="I1009" s="849"/>
      <c r="J1009" s="832"/>
      <c r="K1009" s="832"/>
      <c r="L1009" s="849">
        <v>0.1</v>
      </c>
      <c r="M1009" s="849">
        <v>454.76</v>
      </c>
      <c r="N1009" s="832">
        <v>1</v>
      </c>
      <c r="O1009" s="832">
        <v>4547.5999999999995</v>
      </c>
      <c r="P1009" s="849"/>
      <c r="Q1009" s="849"/>
      <c r="R1009" s="837"/>
      <c r="S1009" s="850"/>
    </row>
    <row r="1010" spans="1:19" ht="14.4" customHeight="1" x14ac:dyDescent="0.3">
      <c r="A1010" s="831" t="s">
        <v>3622</v>
      </c>
      <c r="B1010" s="832" t="s">
        <v>3623</v>
      </c>
      <c r="C1010" s="832" t="s">
        <v>3005</v>
      </c>
      <c r="D1010" s="832" t="s">
        <v>1276</v>
      </c>
      <c r="E1010" s="832" t="s">
        <v>3602</v>
      </c>
      <c r="F1010" s="832" t="s">
        <v>3676</v>
      </c>
      <c r="G1010" s="832" t="s">
        <v>3677</v>
      </c>
      <c r="H1010" s="849"/>
      <c r="I1010" s="849"/>
      <c r="J1010" s="832"/>
      <c r="K1010" s="832"/>
      <c r="L1010" s="849">
        <v>1</v>
      </c>
      <c r="M1010" s="849">
        <v>408.74</v>
      </c>
      <c r="N1010" s="832">
        <v>1</v>
      </c>
      <c r="O1010" s="832">
        <v>408.74</v>
      </c>
      <c r="P1010" s="849"/>
      <c r="Q1010" s="849"/>
      <c r="R1010" s="837"/>
      <c r="S1010" s="850"/>
    </row>
    <row r="1011" spans="1:19" ht="14.4" customHeight="1" x14ac:dyDescent="0.3">
      <c r="A1011" s="831" t="s">
        <v>3622</v>
      </c>
      <c r="B1011" s="832" t="s">
        <v>3623</v>
      </c>
      <c r="C1011" s="832" t="s">
        <v>3005</v>
      </c>
      <c r="D1011" s="832" t="s">
        <v>1276</v>
      </c>
      <c r="E1011" s="832" t="s">
        <v>3602</v>
      </c>
      <c r="F1011" s="832" t="s">
        <v>3603</v>
      </c>
      <c r="G1011" s="832" t="s">
        <v>3604</v>
      </c>
      <c r="H1011" s="849"/>
      <c r="I1011" s="849"/>
      <c r="J1011" s="832"/>
      <c r="K1011" s="832"/>
      <c r="L1011" s="849">
        <v>2</v>
      </c>
      <c r="M1011" s="849">
        <v>4340.0600000000004</v>
      </c>
      <c r="N1011" s="832">
        <v>1</v>
      </c>
      <c r="O1011" s="832">
        <v>2170.0300000000002</v>
      </c>
      <c r="P1011" s="849"/>
      <c r="Q1011" s="849"/>
      <c r="R1011" s="837"/>
      <c r="S1011" s="850"/>
    </row>
    <row r="1012" spans="1:19" ht="14.4" customHeight="1" x14ac:dyDescent="0.3">
      <c r="A1012" s="831" t="s">
        <v>3622</v>
      </c>
      <c r="B1012" s="832" t="s">
        <v>3623</v>
      </c>
      <c r="C1012" s="832" t="s">
        <v>3005</v>
      </c>
      <c r="D1012" s="832" t="s">
        <v>1276</v>
      </c>
      <c r="E1012" s="832" t="s">
        <v>3602</v>
      </c>
      <c r="F1012" s="832" t="s">
        <v>3688</v>
      </c>
      <c r="G1012" s="832" t="s">
        <v>3689</v>
      </c>
      <c r="H1012" s="849"/>
      <c r="I1012" s="849"/>
      <c r="J1012" s="832"/>
      <c r="K1012" s="832"/>
      <c r="L1012" s="849">
        <v>1</v>
      </c>
      <c r="M1012" s="849">
        <v>1396.5</v>
      </c>
      <c r="N1012" s="832">
        <v>1</v>
      </c>
      <c r="O1012" s="832">
        <v>1396.5</v>
      </c>
      <c r="P1012" s="849"/>
      <c r="Q1012" s="849"/>
      <c r="R1012" s="837"/>
      <c r="S1012" s="850"/>
    </row>
    <row r="1013" spans="1:19" ht="14.4" customHeight="1" x14ac:dyDescent="0.3">
      <c r="A1013" s="831" t="s">
        <v>3622</v>
      </c>
      <c r="B1013" s="832" t="s">
        <v>3623</v>
      </c>
      <c r="C1013" s="832" t="s">
        <v>3005</v>
      </c>
      <c r="D1013" s="832" t="s">
        <v>1276</v>
      </c>
      <c r="E1013" s="832" t="s">
        <v>3605</v>
      </c>
      <c r="F1013" s="832" t="s">
        <v>3730</v>
      </c>
      <c r="G1013" s="832" t="s">
        <v>3731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38</v>
      </c>
      <c r="R1013" s="837"/>
      <c r="S1013" s="850">
        <v>38</v>
      </c>
    </row>
    <row r="1014" spans="1:19" ht="14.4" customHeight="1" x14ac:dyDescent="0.3">
      <c r="A1014" s="831" t="s">
        <v>3622</v>
      </c>
      <c r="B1014" s="832" t="s">
        <v>3623</v>
      </c>
      <c r="C1014" s="832" t="s">
        <v>3005</v>
      </c>
      <c r="D1014" s="832" t="s">
        <v>1276</v>
      </c>
      <c r="E1014" s="832" t="s">
        <v>3605</v>
      </c>
      <c r="F1014" s="832" t="s">
        <v>3732</v>
      </c>
      <c r="G1014" s="832" t="s">
        <v>3733</v>
      </c>
      <c r="H1014" s="849">
        <v>1</v>
      </c>
      <c r="I1014" s="849">
        <v>10</v>
      </c>
      <c r="J1014" s="832">
        <v>0.5</v>
      </c>
      <c r="K1014" s="832">
        <v>10</v>
      </c>
      <c r="L1014" s="849">
        <v>2</v>
      </c>
      <c r="M1014" s="849">
        <v>20</v>
      </c>
      <c r="N1014" s="832">
        <v>1</v>
      </c>
      <c r="O1014" s="832">
        <v>10</v>
      </c>
      <c r="P1014" s="849"/>
      <c r="Q1014" s="849"/>
      <c r="R1014" s="837"/>
      <c r="S1014" s="850"/>
    </row>
    <row r="1015" spans="1:19" ht="14.4" customHeight="1" x14ac:dyDescent="0.3">
      <c r="A1015" s="831" t="s">
        <v>3622</v>
      </c>
      <c r="B1015" s="832" t="s">
        <v>3623</v>
      </c>
      <c r="C1015" s="832" t="s">
        <v>3005</v>
      </c>
      <c r="D1015" s="832" t="s">
        <v>1276</v>
      </c>
      <c r="E1015" s="832" t="s">
        <v>3605</v>
      </c>
      <c r="F1015" s="832" t="s">
        <v>3606</v>
      </c>
      <c r="G1015" s="832" t="s">
        <v>3607</v>
      </c>
      <c r="H1015" s="849">
        <v>1</v>
      </c>
      <c r="I1015" s="849">
        <v>251</v>
      </c>
      <c r="J1015" s="832">
        <v>0.14229024943310659</v>
      </c>
      <c r="K1015" s="832">
        <v>251</v>
      </c>
      <c r="L1015" s="849">
        <v>7</v>
      </c>
      <c r="M1015" s="849">
        <v>1764</v>
      </c>
      <c r="N1015" s="832">
        <v>1</v>
      </c>
      <c r="O1015" s="832">
        <v>252</v>
      </c>
      <c r="P1015" s="849"/>
      <c r="Q1015" s="849"/>
      <c r="R1015" s="837"/>
      <c r="S1015" s="850"/>
    </row>
    <row r="1016" spans="1:19" ht="14.4" customHeight="1" x14ac:dyDescent="0.3">
      <c r="A1016" s="831" t="s">
        <v>3622</v>
      </c>
      <c r="B1016" s="832" t="s">
        <v>3623</v>
      </c>
      <c r="C1016" s="832" t="s">
        <v>3005</v>
      </c>
      <c r="D1016" s="832" t="s">
        <v>1276</v>
      </c>
      <c r="E1016" s="832" t="s">
        <v>3605</v>
      </c>
      <c r="F1016" s="832" t="s">
        <v>3608</v>
      </c>
      <c r="G1016" s="832" t="s">
        <v>3609</v>
      </c>
      <c r="H1016" s="849"/>
      <c r="I1016" s="849"/>
      <c r="J1016" s="832"/>
      <c r="K1016" s="832"/>
      <c r="L1016" s="849">
        <v>1</v>
      </c>
      <c r="M1016" s="849">
        <v>199</v>
      </c>
      <c r="N1016" s="832">
        <v>1</v>
      </c>
      <c r="O1016" s="832">
        <v>199</v>
      </c>
      <c r="P1016" s="849"/>
      <c r="Q1016" s="849"/>
      <c r="R1016" s="837"/>
      <c r="S1016" s="850"/>
    </row>
    <row r="1017" spans="1:19" ht="14.4" customHeight="1" x14ac:dyDescent="0.3">
      <c r="A1017" s="831" t="s">
        <v>3622</v>
      </c>
      <c r="B1017" s="832" t="s">
        <v>3623</v>
      </c>
      <c r="C1017" s="832" t="s">
        <v>3005</v>
      </c>
      <c r="D1017" s="832" t="s">
        <v>1276</v>
      </c>
      <c r="E1017" s="832" t="s">
        <v>3605</v>
      </c>
      <c r="F1017" s="832" t="s">
        <v>3746</v>
      </c>
      <c r="G1017" s="832" t="s">
        <v>3747</v>
      </c>
      <c r="H1017" s="849"/>
      <c r="I1017" s="849"/>
      <c r="J1017" s="832"/>
      <c r="K1017" s="832"/>
      <c r="L1017" s="849">
        <v>1</v>
      </c>
      <c r="M1017" s="849">
        <v>334</v>
      </c>
      <c r="N1017" s="832">
        <v>1</v>
      </c>
      <c r="O1017" s="832">
        <v>334</v>
      </c>
      <c r="P1017" s="849"/>
      <c r="Q1017" s="849"/>
      <c r="R1017" s="837"/>
      <c r="S1017" s="850"/>
    </row>
    <row r="1018" spans="1:19" ht="14.4" customHeight="1" x14ac:dyDescent="0.3">
      <c r="A1018" s="831" t="s">
        <v>3622</v>
      </c>
      <c r="B1018" s="832" t="s">
        <v>3623</v>
      </c>
      <c r="C1018" s="832" t="s">
        <v>3005</v>
      </c>
      <c r="D1018" s="832" t="s">
        <v>1276</v>
      </c>
      <c r="E1018" s="832" t="s">
        <v>3605</v>
      </c>
      <c r="F1018" s="832" t="s">
        <v>3610</v>
      </c>
      <c r="G1018" s="832" t="s">
        <v>3611</v>
      </c>
      <c r="H1018" s="849">
        <v>1</v>
      </c>
      <c r="I1018" s="849">
        <v>33.33</v>
      </c>
      <c r="J1018" s="832">
        <v>0.14284489778425408</v>
      </c>
      <c r="K1018" s="832">
        <v>33.33</v>
      </c>
      <c r="L1018" s="849">
        <v>7</v>
      </c>
      <c r="M1018" s="849">
        <v>233.32999999999998</v>
      </c>
      <c r="N1018" s="832">
        <v>1</v>
      </c>
      <c r="O1018" s="832">
        <v>33.332857142857144</v>
      </c>
      <c r="P1018" s="849"/>
      <c r="Q1018" s="849"/>
      <c r="R1018" s="837"/>
      <c r="S1018" s="850"/>
    </row>
    <row r="1019" spans="1:19" ht="14.4" customHeight="1" x14ac:dyDescent="0.3">
      <c r="A1019" s="831" t="s">
        <v>3622</v>
      </c>
      <c r="B1019" s="832" t="s">
        <v>3623</v>
      </c>
      <c r="C1019" s="832" t="s">
        <v>3005</v>
      </c>
      <c r="D1019" s="832" t="s">
        <v>1276</v>
      </c>
      <c r="E1019" s="832" t="s">
        <v>3605</v>
      </c>
      <c r="F1019" s="832" t="s">
        <v>3614</v>
      </c>
      <c r="G1019" s="832" t="s">
        <v>3615</v>
      </c>
      <c r="H1019" s="849"/>
      <c r="I1019" s="849"/>
      <c r="J1019" s="832"/>
      <c r="K1019" s="832"/>
      <c r="L1019" s="849">
        <v>5</v>
      </c>
      <c r="M1019" s="849">
        <v>2965</v>
      </c>
      <c r="N1019" s="832">
        <v>1</v>
      </c>
      <c r="O1019" s="832">
        <v>593</v>
      </c>
      <c r="P1019" s="849"/>
      <c r="Q1019" s="849"/>
      <c r="R1019" s="837"/>
      <c r="S1019" s="850"/>
    </row>
    <row r="1020" spans="1:19" ht="14.4" customHeight="1" x14ac:dyDescent="0.3">
      <c r="A1020" s="831" t="s">
        <v>3622</v>
      </c>
      <c r="B1020" s="832" t="s">
        <v>3623</v>
      </c>
      <c r="C1020" s="832" t="s">
        <v>3005</v>
      </c>
      <c r="D1020" s="832" t="s">
        <v>1276</v>
      </c>
      <c r="E1020" s="832" t="s">
        <v>3605</v>
      </c>
      <c r="F1020" s="832" t="s">
        <v>3616</v>
      </c>
      <c r="G1020" s="832" t="s">
        <v>3617</v>
      </c>
      <c r="H1020" s="849"/>
      <c r="I1020" s="849"/>
      <c r="J1020" s="832"/>
      <c r="K1020" s="832"/>
      <c r="L1020" s="849">
        <v>2</v>
      </c>
      <c r="M1020" s="849">
        <v>1536</v>
      </c>
      <c r="N1020" s="832">
        <v>1</v>
      </c>
      <c r="O1020" s="832">
        <v>768</v>
      </c>
      <c r="P1020" s="849"/>
      <c r="Q1020" s="849"/>
      <c r="R1020" s="837"/>
      <c r="S1020" s="850"/>
    </row>
    <row r="1021" spans="1:19" ht="14.4" customHeight="1" x14ac:dyDescent="0.3">
      <c r="A1021" s="831" t="s">
        <v>3622</v>
      </c>
      <c r="B1021" s="832" t="s">
        <v>3623</v>
      </c>
      <c r="C1021" s="832" t="s">
        <v>3005</v>
      </c>
      <c r="D1021" s="832" t="s">
        <v>1276</v>
      </c>
      <c r="E1021" s="832" t="s">
        <v>3605</v>
      </c>
      <c r="F1021" s="832" t="s">
        <v>3618</v>
      </c>
      <c r="G1021" s="832" t="s">
        <v>3619</v>
      </c>
      <c r="H1021" s="849">
        <v>1</v>
      </c>
      <c r="I1021" s="849">
        <v>1337</v>
      </c>
      <c r="J1021" s="832">
        <v>0.33283544934030374</v>
      </c>
      <c r="K1021" s="832">
        <v>1337</v>
      </c>
      <c r="L1021" s="849">
        <v>3</v>
      </c>
      <c r="M1021" s="849">
        <v>4017</v>
      </c>
      <c r="N1021" s="832">
        <v>1</v>
      </c>
      <c r="O1021" s="832">
        <v>1339</v>
      </c>
      <c r="P1021" s="849">
        <v>1</v>
      </c>
      <c r="Q1021" s="849">
        <v>1344</v>
      </c>
      <c r="R1021" s="837">
        <v>0.3345780433159074</v>
      </c>
      <c r="S1021" s="850">
        <v>1344</v>
      </c>
    </row>
    <row r="1022" spans="1:19" ht="14.4" customHeight="1" x14ac:dyDescent="0.3">
      <c r="A1022" s="831" t="s">
        <v>3622</v>
      </c>
      <c r="B1022" s="832" t="s">
        <v>3623</v>
      </c>
      <c r="C1022" s="832" t="s">
        <v>3005</v>
      </c>
      <c r="D1022" s="832" t="s">
        <v>1277</v>
      </c>
      <c r="E1022" s="832" t="s">
        <v>3602</v>
      </c>
      <c r="F1022" s="832" t="s">
        <v>3603</v>
      </c>
      <c r="G1022" s="832" t="s">
        <v>3604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1</v>
      </c>
      <c r="Q1022" s="849">
        <v>2170.0300000000002</v>
      </c>
      <c r="R1022" s="837"/>
      <c r="S1022" s="850">
        <v>2170.0300000000002</v>
      </c>
    </row>
    <row r="1023" spans="1:19" ht="14.4" customHeight="1" x14ac:dyDescent="0.3">
      <c r="A1023" s="831" t="s">
        <v>3622</v>
      </c>
      <c r="B1023" s="832" t="s">
        <v>3623</v>
      </c>
      <c r="C1023" s="832" t="s">
        <v>3005</v>
      </c>
      <c r="D1023" s="832" t="s">
        <v>1277</v>
      </c>
      <c r="E1023" s="832" t="s">
        <v>3605</v>
      </c>
      <c r="F1023" s="832" t="s">
        <v>3730</v>
      </c>
      <c r="G1023" s="832" t="s">
        <v>3731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3</v>
      </c>
      <c r="Q1023" s="849">
        <v>114</v>
      </c>
      <c r="R1023" s="837"/>
      <c r="S1023" s="850">
        <v>38</v>
      </c>
    </row>
    <row r="1024" spans="1:19" ht="14.4" customHeight="1" x14ac:dyDescent="0.3">
      <c r="A1024" s="831" t="s">
        <v>3622</v>
      </c>
      <c r="B1024" s="832" t="s">
        <v>3623</v>
      </c>
      <c r="C1024" s="832" t="s">
        <v>3005</v>
      </c>
      <c r="D1024" s="832" t="s">
        <v>1277</v>
      </c>
      <c r="E1024" s="832" t="s">
        <v>3605</v>
      </c>
      <c r="F1024" s="832" t="s">
        <v>3738</v>
      </c>
      <c r="G1024" s="832" t="s">
        <v>3739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3</v>
      </c>
      <c r="Q1024" s="849">
        <v>378</v>
      </c>
      <c r="R1024" s="837"/>
      <c r="S1024" s="850">
        <v>126</v>
      </c>
    </row>
    <row r="1025" spans="1:19" ht="14.4" customHeight="1" x14ac:dyDescent="0.3">
      <c r="A1025" s="831" t="s">
        <v>3622</v>
      </c>
      <c r="B1025" s="832" t="s">
        <v>3623</v>
      </c>
      <c r="C1025" s="832" t="s">
        <v>3005</v>
      </c>
      <c r="D1025" s="832" t="s">
        <v>1277</v>
      </c>
      <c r="E1025" s="832" t="s">
        <v>3605</v>
      </c>
      <c r="F1025" s="832" t="s">
        <v>3610</v>
      </c>
      <c r="G1025" s="832" t="s">
        <v>3611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3</v>
      </c>
      <c r="Q1025" s="849">
        <v>99.99</v>
      </c>
      <c r="R1025" s="837"/>
      <c r="S1025" s="850">
        <v>33.33</v>
      </c>
    </row>
    <row r="1026" spans="1:19" ht="14.4" customHeight="1" x14ac:dyDescent="0.3">
      <c r="A1026" s="831" t="s">
        <v>3622</v>
      </c>
      <c r="B1026" s="832" t="s">
        <v>3623</v>
      </c>
      <c r="C1026" s="832" t="s">
        <v>3005</v>
      </c>
      <c r="D1026" s="832" t="s">
        <v>1277</v>
      </c>
      <c r="E1026" s="832" t="s">
        <v>3605</v>
      </c>
      <c r="F1026" s="832" t="s">
        <v>3614</v>
      </c>
      <c r="G1026" s="832" t="s">
        <v>3615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1</v>
      </c>
      <c r="Q1026" s="849">
        <v>595</v>
      </c>
      <c r="R1026" s="837"/>
      <c r="S1026" s="850">
        <v>595</v>
      </c>
    </row>
    <row r="1027" spans="1:19" ht="14.4" customHeight="1" x14ac:dyDescent="0.3">
      <c r="A1027" s="831" t="s">
        <v>3622</v>
      </c>
      <c r="B1027" s="832" t="s">
        <v>3623</v>
      </c>
      <c r="C1027" s="832" t="s">
        <v>3005</v>
      </c>
      <c r="D1027" s="832" t="s">
        <v>1277</v>
      </c>
      <c r="E1027" s="832" t="s">
        <v>3605</v>
      </c>
      <c r="F1027" s="832" t="s">
        <v>3616</v>
      </c>
      <c r="G1027" s="832" t="s">
        <v>3617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</v>
      </c>
      <c r="Q1027" s="849">
        <v>770</v>
      </c>
      <c r="R1027" s="837"/>
      <c r="S1027" s="850">
        <v>770</v>
      </c>
    </row>
    <row r="1028" spans="1:19" ht="14.4" customHeight="1" x14ac:dyDescent="0.3">
      <c r="A1028" s="831" t="s">
        <v>3622</v>
      </c>
      <c r="B1028" s="832" t="s">
        <v>3623</v>
      </c>
      <c r="C1028" s="832" t="s">
        <v>3005</v>
      </c>
      <c r="D1028" s="832" t="s">
        <v>1277</v>
      </c>
      <c r="E1028" s="832" t="s">
        <v>3605</v>
      </c>
      <c r="F1028" s="832" t="s">
        <v>3618</v>
      </c>
      <c r="G1028" s="832" t="s">
        <v>3619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2</v>
      </c>
      <c r="Q1028" s="849">
        <v>2688</v>
      </c>
      <c r="R1028" s="837"/>
      <c r="S1028" s="850">
        <v>1344</v>
      </c>
    </row>
    <row r="1029" spans="1:19" ht="14.4" customHeight="1" x14ac:dyDescent="0.3">
      <c r="A1029" s="831" t="s">
        <v>3622</v>
      </c>
      <c r="B1029" s="832" t="s">
        <v>3623</v>
      </c>
      <c r="C1029" s="832" t="s">
        <v>3005</v>
      </c>
      <c r="D1029" s="832" t="s">
        <v>1277</v>
      </c>
      <c r="E1029" s="832" t="s">
        <v>3605</v>
      </c>
      <c r="F1029" s="832" t="s">
        <v>3620</v>
      </c>
      <c r="G1029" s="832" t="s">
        <v>3621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364</v>
      </c>
      <c r="R1029" s="837"/>
      <c r="S1029" s="850">
        <v>364</v>
      </c>
    </row>
    <row r="1030" spans="1:19" ht="14.4" customHeight="1" x14ac:dyDescent="0.3">
      <c r="A1030" s="831" t="s">
        <v>3622</v>
      </c>
      <c r="B1030" s="832" t="s">
        <v>3623</v>
      </c>
      <c r="C1030" s="832" t="s">
        <v>3005</v>
      </c>
      <c r="D1030" s="832" t="s">
        <v>3598</v>
      </c>
      <c r="E1030" s="832" t="s">
        <v>3624</v>
      </c>
      <c r="F1030" s="832" t="s">
        <v>3636</v>
      </c>
      <c r="G1030" s="832" t="s">
        <v>3637</v>
      </c>
      <c r="H1030" s="849"/>
      <c r="I1030" s="849"/>
      <c r="J1030" s="832"/>
      <c r="K1030" s="832"/>
      <c r="L1030" s="849">
        <v>0.2</v>
      </c>
      <c r="M1030" s="849">
        <v>909.52</v>
      </c>
      <c r="N1030" s="832">
        <v>1</v>
      </c>
      <c r="O1030" s="832">
        <v>4547.5999999999995</v>
      </c>
      <c r="P1030" s="849"/>
      <c r="Q1030" s="849"/>
      <c r="R1030" s="837"/>
      <c r="S1030" s="850"/>
    </row>
    <row r="1031" spans="1:19" ht="14.4" customHeight="1" x14ac:dyDescent="0.3">
      <c r="A1031" s="831" t="s">
        <v>3622</v>
      </c>
      <c r="B1031" s="832" t="s">
        <v>3623</v>
      </c>
      <c r="C1031" s="832" t="s">
        <v>3005</v>
      </c>
      <c r="D1031" s="832" t="s">
        <v>3598</v>
      </c>
      <c r="E1031" s="832" t="s">
        <v>3624</v>
      </c>
      <c r="F1031" s="832" t="s">
        <v>3653</v>
      </c>
      <c r="G1031" s="832" t="s">
        <v>1045</v>
      </c>
      <c r="H1031" s="849">
        <v>1</v>
      </c>
      <c r="I1031" s="849">
        <v>2919.8</v>
      </c>
      <c r="J1031" s="832"/>
      <c r="K1031" s="832">
        <v>2919.8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3622</v>
      </c>
      <c r="B1032" s="832" t="s">
        <v>3623</v>
      </c>
      <c r="C1032" s="832" t="s">
        <v>3005</v>
      </c>
      <c r="D1032" s="832" t="s">
        <v>3598</v>
      </c>
      <c r="E1032" s="832" t="s">
        <v>3602</v>
      </c>
      <c r="F1032" s="832" t="s">
        <v>3676</v>
      </c>
      <c r="G1032" s="832" t="s">
        <v>3677</v>
      </c>
      <c r="H1032" s="849"/>
      <c r="I1032" s="849"/>
      <c r="J1032" s="832"/>
      <c r="K1032" s="832"/>
      <c r="L1032" s="849">
        <v>2</v>
      </c>
      <c r="M1032" s="849">
        <v>817.48</v>
      </c>
      <c r="N1032" s="832">
        <v>1</v>
      </c>
      <c r="O1032" s="832">
        <v>408.74</v>
      </c>
      <c r="P1032" s="849"/>
      <c r="Q1032" s="849"/>
      <c r="R1032" s="837"/>
      <c r="S1032" s="850"/>
    </row>
    <row r="1033" spans="1:19" ht="14.4" customHeight="1" x14ac:dyDescent="0.3">
      <c r="A1033" s="831" t="s">
        <v>3622</v>
      </c>
      <c r="B1033" s="832" t="s">
        <v>3623</v>
      </c>
      <c r="C1033" s="832" t="s">
        <v>3005</v>
      </c>
      <c r="D1033" s="832" t="s">
        <v>3598</v>
      </c>
      <c r="E1033" s="832" t="s">
        <v>3602</v>
      </c>
      <c r="F1033" s="832" t="s">
        <v>3603</v>
      </c>
      <c r="G1033" s="832" t="s">
        <v>3604</v>
      </c>
      <c r="H1033" s="849"/>
      <c r="I1033" s="849"/>
      <c r="J1033" s="832"/>
      <c r="K1033" s="832"/>
      <c r="L1033" s="849">
        <v>2</v>
      </c>
      <c r="M1033" s="849">
        <v>4340.0600000000004</v>
      </c>
      <c r="N1033" s="832">
        <v>1</v>
      </c>
      <c r="O1033" s="832">
        <v>2170.0300000000002</v>
      </c>
      <c r="P1033" s="849"/>
      <c r="Q1033" s="849"/>
      <c r="R1033" s="837"/>
      <c r="S1033" s="850"/>
    </row>
    <row r="1034" spans="1:19" ht="14.4" customHeight="1" x14ac:dyDescent="0.3">
      <c r="A1034" s="831" t="s">
        <v>3622</v>
      </c>
      <c r="B1034" s="832" t="s">
        <v>3623</v>
      </c>
      <c r="C1034" s="832" t="s">
        <v>3005</v>
      </c>
      <c r="D1034" s="832" t="s">
        <v>3598</v>
      </c>
      <c r="E1034" s="832" t="s">
        <v>3602</v>
      </c>
      <c r="F1034" s="832" t="s">
        <v>3688</v>
      </c>
      <c r="G1034" s="832" t="s">
        <v>3689</v>
      </c>
      <c r="H1034" s="849"/>
      <c r="I1034" s="849"/>
      <c r="J1034" s="832"/>
      <c r="K1034" s="832"/>
      <c r="L1034" s="849">
        <v>1</v>
      </c>
      <c r="M1034" s="849">
        <v>1396.5</v>
      </c>
      <c r="N1034" s="832">
        <v>1</v>
      </c>
      <c r="O1034" s="832">
        <v>1396.5</v>
      </c>
      <c r="P1034" s="849"/>
      <c r="Q1034" s="849"/>
      <c r="R1034" s="837"/>
      <c r="S1034" s="850"/>
    </row>
    <row r="1035" spans="1:19" ht="14.4" customHeight="1" x14ac:dyDescent="0.3">
      <c r="A1035" s="831" t="s">
        <v>3622</v>
      </c>
      <c r="B1035" s="832" t="s">
        <v>3623</v>
      </c>
      <c r="C1035" s="832" t="s">
        <v>3005</v>
      </c>
      <c r="D1035" s="832" t="s">
        <v>3598</v>
      </c>
      <c r="E1035" s="832" t="s">
        <v>3602</v>
      </c>
      <c r="F1035" s="832" t="s">
        <v>3698</v>
      </c>
      <c r="G1035" s="832" t="s">
        <v>3699</v>
      </c>
      <c r="H1035" s="849">
        <v>1</v>
      </c>
      <c r="I1035" s="849">
        <v>1316.18</v>
      </c>
      <c r="J1035" s="832"/>
      <c r="K1035" s="832">
        <v>1316.18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 t="s">
        <v>3622</v>
      </c>
      <c r="B1036" s="832" t="s">
        <v>3623</v>
      </c>
      <c r="C1036" s="832" t="s">
        <v>3005</v>
      </c>
      <c r="D1036" s="832" t="s">
        <v>3598</v>
      </c>
      <c r="E1036" s="832" t="s">
        <v>3605</v>
      </c>
      <c r="F1036" s="832" t="s">
        <v>3720</v>
      </c>
      <c r="G1036" s="832" t="s">
        <v>3721</v>
      </c>
      <c r="H1036" s="849">
        <v>1</v>
      </c>
      <c r="I1036" s="849">
        <v>205</v>
      </c>
      <c r="J1036" s="832">
        <v>0.99514563106796117</v>
      </c>
      <c r="K1036" s="832">
        <v>205</v>
      </c>
      <c r="L1036" s="849">
        <v>1</v>
      </c>
      <c r="M1036" s="849">
        <v>206</v>
      </c>
      <c r="N1036" s="832">
        <v>1</v>
      </c>
      <c r="O1036" s="832">
        <v>206</v>
      </c>
      <c r="P1036" s="849"/>
      <c r="Q1036" s="849"/>
      <c r="R1036" s="837"/>
      <c r="S1036" s="850"/>
    </row>
    <row r="1037" spans="1:19" ht="14.4" customHeight="1" x14ac:dyDescent="0.3">
      <c r="A1037" s="831" t="s">
        <v>3622</v>
      </c>
      <c r="B1037" s="832" t="s">
        <v>3623</v>
      </c>
      <c r="C1037" s="832" t="s">
        <v>3005</v>
      </c>
      <c r="D1037" s="832" t="s">
        <v>3598</v>
      </c>
      <c r="E1037" s="832" t="s">
        <v>3605</v>
      </c>
      <c r="F1037" s="832" t="s">
        <v>3730</v>
      </c>
      <c r="G1037" s="832" t="s">
        <v>3731</v>
      </c>
      <c r="H1037" s="849"/>
      <c r="I1037" s="849"/>
      <c r="J1037" s="832"/>
      <c r="K1037" s="832"/>
      <c r="L1037" s="849">
        <v>1</v>
      </c>
      <c r="M1037" s="849">
        <v>37</v>
      </c>
      <c r="N1037" s="832">
        <v>1</v>
      </c>
      <c r="O1037" s="832">
        <v>37</v>
      </c>
      <c r="P1037" s="849"/>
      <c r="Q1037" s="849"/>
      <c r="R1037" s="837"/>
      <c r="S1037" s="850"/>
    </row>
    <row r="1038" spans="1:19" ht="14.4" customHeight="1" x14ac:dyDescent="0.3">
      <c r="A1038" s="831" t="s">
        <v>3622</v>
      </c>
      <c r="B1038" s="832" t="s">
        <v>3623</v>
      </c>
      <c r="C1038" s="832" t="s">
        <v>3005</v>
      </c>
      <c r="D1038" s="832" t="s">
        <v>3598</v>
      </c>
      <c r="E1038" s="832" t="s">
        <v>3605</v>
      </c>
      <c r="F1038" s="832" t="s">
        <v>3732</v>
      </c>
      <c r="G1038" s="832" t="s">
        <v>3733</v>
      </c>
      <c r="H1038" s="849">
        <v>1</v>
      </c>
      <c r="I1038" s="849">
        <v>10</v>
      </c>
      <c r="J1038" s="832"/>
      <c r="K1038" s="832">
        <v>10</v>
      </c>
      <c r="L1038" s="849"/>
      <c r="M1038" s="849"/>
      <c r="N1038" s="832"/>
      <c r="O1038" s="832"/>
      <c r="P1038" s="849"/>
      <c r="Q1038" s="849"/>
      <c r="R1038" s="837"/>
      <c r="S1038" s="850"/>
    </row>
    <row r="1039" spans="1:19" ht="14.4" customHeight="1" x14ac:dyDescent="0.3">
      <c r="A1039" s="831" t="s">
        <v>3622</v>
      </c>
      <c r="B1039" s="832" t="s">
        <v>3623</v>
      </c>
      <c r="C1039" s="832" t="s">
        <v>3005</v>
      </c>
      <c r="D1039" s="832" t="s">
        <v>3598</v>
      </c>
      <c r="E1039" s="832" t="s">
        <v>3605</v>
      </c>
      <c r="F1039" s="832" t="s">
        <v>3606</v>
      </c>
      <c r="G1039" s="832" t="s">
        <v>3607</v>
      </c>
      <c r="H1039" s="849">
        <v>38</v>
      </c>
      <c r="I1039" s="849">
        <v>9538</v>
      </c>
      <c r="J1039" s="832">
        <v>2.7035147392290249</v>
      </c>
      <c r="K1039" s="832">
        <v>251</v>
      </c>
      <c r="L1039" s="849">
        <v>14</v>
      </c>
      <c r="M1039" s="849">
        <v>3528</v>
      </c>
      <c r="N1039" s="832">
        <v>1</v>
      </c>
      <c r="O1039" s="832">
        <v>252</v>
      </c>
      <c r="P1039" s="849"/>
      <c r="Q1039" s="849"/>
      <c r="R1039" s="837"/>
      <c r="S1039" s="850"/>
    </row>
    <row r="1040" spans="1:19" ht="14.4" customHeight="1" x14ac:dyDescent="0.3">
      <c r="A1040" s="831" t="s">
        <v>3622</v>
      </c>
      <c r="B1040" s="832" t="s">
        <v>3623</v>
      </c>
      <c r="C1040" s="832" t="s">
        <v>3005</v>
      </c>
      <c r="D1040" s="832" t="s">
        <v>3598</v>
      </c>
      <c r="E1040" s="832" t="s">
        <v>3605</v>
      </c>
      <c r="F1040" s="832" t="s">
        <v>3608</v>
      </c>
      <c r="G1040" s="832" t="s">
        <v>3609</v>
      </c>
      <c r="H1040" s="849">
        <v>1</v>
      </c>
      <c r="I1040" s="849">
        <v>198</v>
      </c>
      <c r="J1040" s="832"/>
      <c r="K1040" s="832">
        <v>198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3622</v>
      </c>
      <c r="B1041" s="832" t="s">
        <v>3623</v>
      </c>
      <c r="C1041" s="832" t="s">
        <v>3005</v>
      </c>
      <c r="D1041" s="832" t="s">
        <v>3598</v>
      </c>
      <c r="E1041" s="832" t="s">
        <v>3605</v>
      </c>
      <c r="F1041" s="832" t="s">
        <v>3746</v>
      </c>
      <c r="G1041" s="832" t="s">
        <v>3747</v>
      </c>
      <c r="H1041" s="849">
        <v>2</v>
      </c>
      <c r="I1041" s="849">
        <v>666</v>
      </c>
      <c r="J1041" s="832">
        <v>1.9940119760479043</v>
      </c>
      <c r="K1041" s="832">
        <v>333</v>
      </c>
      <c r="L1041" s="849">
        <v>1</v>
      </c>
      <c r="M1041" s="849">
        <v>334</v>
      </c>
      <c r="N1041" s="832">
        <v>1</v>
      </c>
      <c r="O1041" s="832">
        <v>334</v>
      </c>
      <c r="P1041" s="849"/>
      <c r="Q1041" s="849"/>
      <c r="R1041" s="837"/>
      <c r="S1041" s="850"/>
    </row>
    <row r="1042" spans="1:19" ht="14.4" customHeight="1" x14ac:dyDescent="0.3">
      <c r="A1042" s="831" t="s">
        <v>3622</v>
      </c>
      <c r="B1042" s="832" t="s">
        <v>3623</v>
      </c>
      <c r="C1042" s="832" t="s">
        <v>3005</v>
      </c>
      <c r="D1042" s="832" t="s">
        <v>3598</v>
      </c>
      <c r="E1042" s="832" t="s">
        <v>3605</v>
      </c>
      <c r="F1042" s="832" t="s">
        <v>3748</v>
      </c>
      <c r="G1042" s="832" t="s">
        <v>3749</v>
      </c>
      <c r="H1042" s="849">
        <v>1</v>
      </c>
      <c r="I1042" s="849">
        <v>166</v>
      </c>
      <c r="J1042" s="832"/>
      <c r="K1042" s="832">
        <v>166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3622</v>
      </c>
      <c r="B1043" s="832" t="s">
        <v>3623</v>
      </c>
      <c r="C1043" s="832" t="s">
        <v>3005</v>
      </c>
      <c r="D1043" s="832" t="s">
        <v>3598</v>
      </c>
      <c r="E1043" s="832" t="s">
        <v>3605</v>
      </c>
      <c r="F1043" s="832" t="s">
        <v>3750</v>
      </c>
      <c r="G1043" s="832" t="s">
        <v>3751</v>
      </c>
      <c r="H1043" s="849">
        <v>2</v>
      </c>
      <c r="I1043" s="849">
        <v>702</v>
      </c>
      <c r="J1043" s="832">
        <v>1.9943181818181819</v>
      </c>
      <c r="K1043" s="832">
        <v>351</v>
      </c>
      <c r="L1043" s="849">
        <v>1</v>
      </c>
      <c r="M1043" s="849">
        <v>352</v>
      </c>
      <c r="N1043" s="832">
        <v>1</v>
      </c>
      <c r="O1043" s="832">
        <v>352</v>
      </c>
      <c r="P1043" s="849"/>
      <c r="Q1043" s="849"/>
      <c r="R1043" s="837"/>
      <c r="S1043" s="850"/>
    </row>
    <row r="1044" spans="1:19" ht="14.4" customHeight="1" x14ac:dyDescent="0.3">
      <c r="A1044" s="831" t="s">
        <v>3622</v>
      </c>
      <c r="B1044" s="832" t="s">
        <v>3623</v>
      </c>
      <c r="C1044" s="832" t="s">
        <v>3005</v>
      </c>
      <c r="D1044" s="832" t="s">
        <v>3598</v>
      </c>
      <c r="E1044" s="832" t="s">
        <v>3605</v>
      </c>
      <c r="F1044" s="832" t="s">
        <v>3610</v>
      </c>
      <c r="G1044" s="832" t="s">
        <v>3611</v>
      </c>
      <c r="H1044" s="849">
        <v>38</v>
      </c>
      <c r="I1044" s="849">
        <v>1266.6599999999999</v>
      </c>
      <c r="J1044" s="832">
        <v>2.714310204431492</v>
      </c>
      <c r="K1044" s="832">
        <v>33.333157894736836</v>
      </c>
      <c r="L1044" s="849">
        <v>14</v>
      </c>
      <c r="M1044" s="849">
        <v>466.65999999999997</v>
      </c>
      <c r="N1044" s="832">
        <v>1</v>
      </c>
      <c r="O1044" s="832">
        <v>33.332857142857144</v>
      </c>
      <c r="P1044" s="849"/>
      <c r="Q1044" s="849"/>
      <c r="R1044" s="837"/>
      <c r="S1044" s="850"/>
    </row>
    <row r="1045" spans="1:19" ht="14.4" customHeight="1" x14ac:dyDescent="0.3">
      <c r="A1045" s="831" t="s">
        <v>3622</v>
      </c>
      <c r="B1045" s="832" t="s">
        <v>3623</v>
      </c>
      <c r="C1045" s="832" t="s">
        <v>3005</v>
      </c>
      <c r="D1045" s="832" t="s">
        <v>3598</v>
      </c>
      <c r="E1045" s="832" t="s">
        <v>3605</v>
      </c>
      <c r="F1045" s="832" t="s">
        <v>3766</v>
      </c>
      <c r="G1045" s="832" t="s">
        <v>3767</v>
      </c>
      <c r="H1045" s="849"/>
      <c r="I1045" s="849"/>
      <c r="J1045" s="832"/>
      <c r="K1045" s="832"/>
      <c r="L1045" s="849">
        <v>2</v>
      </c>
      <c r="M1045" s="849">
        <v>616</v>
      </c>
      <c r="N1045" s="832">
        <v>1</v>
      </c>
      <c r="O1045" s="832">
        <v>308</v>
      </c>
      <c r="P1045" s="849"/>
      <c r="Q1045" s="849"/>
      <c r="R1045" s="837"/>
      <c r="S1045" s="850"/>
    </row>
    <row r="1046" spans="1:19" ht="14.4" customHeight="1" x14ac:dyDescent="0.3">
      <c r="A1046" s="831" t="s">
        <v>3622</v>
      </c>
      <c r="B1046" s="832" t="s">
        <v>3623</v>
      </c>
      <c r="C1046" s="832" t="s">
        <v>3005</v>
      </c>
      <c r="D1046" s="832" t="s">
        <v>3598</v>
      </c>
      <c r="E1046" s="832" t="s">
        <v>3605</v>
      </c>
      <c r="F1046" s="832" t="s">
        <v>3768</v>
      </c>
      <c r="G1046" s="832" t="s">
        <v>3769</v>
      </c>
      <c r="H1046" s="849"/>
      <c r="I1046" s="849"/>
      <c r="J1046" s="832"/>
      <c r="K1046" s="832"/>
      <c r="L1046" s="849">
        <v>1</v>
      </c>
      <c r="M1046" s="849">
        <v>261</v>
      </c>
      <c r="N1046" s="832">
        <v>1</v>
      </c>
      <c r="O1046" s="832">
        <v>261</v>
      </c>
      <c r="P1046" s="849"/>
      <c r="Q1046" s="849"/>
      <c r="R1046" s="837"/>
      <c r="S1046" s="850"/>
    </row>
    <row r="1047" spans="1:19" ht="14.4" customHeight="1" x14ac:dyDescent="0.3">
      <c r="A1047" s="831" t="s">
        <v>3622</v>
      </c>
      <c r="B1047" s="832" t="s">
        <v>3623</v>
      </c>
      <c r="C1047" s="832" t="s">
        <v>3005</v>
      </c>
      <c r="D1047" s="832" t="s">
        <v>3598</v>
      </c>
      <c r="E1047" s="832" t="s">
        <v>3605</v>
      </c>
      <c r="F1047" s="832" t="s">
        <v>3770</v>
      </c>
      <c r="G1047" s="832" t="s">
        <v>3771</v>
      </c>
      <c r="H1047" s="849">
        <v>1</v>
      </c>
      <c r="I1047" s="849">
        <v>37</v>
      </c>
      <c r="J1047" s="832"/>
      <c r="K1047" s="832">
        <v>37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3622</v>
      </c>
      <c r="B1048" s="832" t="s">
        <v>3623</v>
      </c>
      <c r="C1048" s="832" t="s">
        <v>3005</v>
      </c>
      <c r="D1048" s="832" t="s">
        <v>3598</v>
      </c>
      <c r="E1048" s="832" t="s">
        <v>3605</v>
      </c>
      <c r="F1048" s="832" t="s">
        <v>3774</v>
      </c>
      <c r="G1048" s="832" t="s">
        <v>3775</v>
      </c>
      <c r="H1048" s="849"/>
      <c r="I1048" s="849"/>
      <c r="J1048" s="832"/>
      <c r="K1048" s="832"/>
      <c r="L1048" s="849">
        <v>1</v>
      </c>
      <c r="M1048" s="849">
        <v>155</v>
      </c>
      <c r="N1048" s="832">
        <v>1</v>
      </c>
      <c r="O1048" s="832">
        <v>155</v>
      </c>
      <c r="P1048" s="849"/>
      <c r="Q1048" s="849"/>
      <c r="R1048" s="837"/>
      <c r="S1048" s="850"/>
    </row>
    <row r="1049" spans="1:19" ht="14.4" customHeight="1" x14ac:dyDescent="0.3">
      <c r="A1049" s="831" t="s">
        <v>3622</v>
      </c>
      <c r="B1049" s="832" t="s">
        <v>3623</v>
      </c>
      <c r="C1049" s="832" t="s">
        <v>3005</v>
      </c>
      <c r="D1049" s="832" t="s">
        <v>3598</v>
      </c>
      <c r="E1049" s="832" t="s">
        <v>3605</v>
      </c>
      <c r="F1049" s="832" t="s">
        <v>3614</v>
      </c>
      <c r="G1049" s="832" t="s">
        <v>3615</v>
      </c>
      <c r="H1049" s="849">
        <v>19</v>
      </c>
      <c r="I1049" s="849">
        <v>11248</v>
      </c>
      <c r="J1049" s="832">
        <v>0.46263315921523462</v>
      </c>
      <c r="K1049" s="832">
        <v>592</v>
      </c>
      <c r="L1049" s="849">
        <v>41</v>
      </c>
      <c r="M1049" s="849">
        <v>24313</v>
      </c>
      <c r="N1049" s="832">
        <v>1</v>
      </c>
      <c r="O1049" s="832">
        <v>593</v>
      </c>
      <c r="P1049" s="849"/>
      <c r="Q1049" s="849"/>
      <c r="R1049" s="837"/>
      <c r="S1049" s="850"/>
    </row>
    <row r="1050" spans="1:19" ht="14.4" customHeight="1" x14ac:dyDescent="0.3">
      <c r="A1050" s="831" t="s">
        <v>3622</v>
      </c>
      <c r="B1050" s="832" t="s">
        <v>3623</v>
      </c>
      <c r="C1050" s="832" t="s">
        <v>3005</v>
      </c>
      <c r="D1050" s="832" t="s">
        <v>3598</v>
      </c>
      <c r="E1050" s="832" t="s">
        <v>3605</v>
      </c>
      <c r="F1050" s="832" t="s">
        <v>3616</v>
      </c>
      <c r="G1050" s="832" t="s">
        <v>3617</v>
      </c>
      <c r="H1050" s="849">
        <v>1</v>
      </c>
      <c r="I1050" s="849">
        <v>767</v>
      </c>
      <c r="J1050" s="832">
        <v>0.33289930555555558</v>
      </c>
      <c r="K1050" s="832">
        <v>767</v>
      </c>
      <c r="L1050" s="849">
        <v>3</v>
      </c>
      <c r="M1050" s="849">
        <v>2304</v>
      </c>
      <c r="N1050" s="832">
        <v>1</v>
      </c>
      <c r="O1050" s="832">
        <v>768</v>
      </c>
      <c r="P1050" s="849"/>
      <c r="Q1050" s="849"/>
      <c r="R1050" s="837"/>
      <c r="S1050" s="850"/>
    </row>
    <row r="1051" spans="1:19" ht="14.4" customHeight="1" x14ac:dyDescent="0.3">
      <c r="A1051" s="831" t="s">
        <v>3622</v>
      </c>
      <c r="B1051" s="832" t="s">
        <v>3623</v>
      </c>
      <c r="C1051" s="832" t="s">
        <v>3005</v>
      </c>
      <c r="D1051" s="832" t="s">
        <v>3598</v>
      </c>
      <c r="E1051" s="832" t="s">
        <v>3605</v>
      </c>
      <c r="F1051" s="832" t="s">
        <v>3788</v>
      </c>
      <c r="G1051" s="832" t="s">
        <v>3789</v>
      </c>
      <c r="H1051" s="849"/>
      <c r="I1051" s="849"/>
      <c r="J1051" s="832"/>
      <c r="K1051" s="832"/>
      <c r="L1051" s="849">
        <v>2</v>
      </c>
      <c r="M1051" s="849">
        <v>118</v>
      </c>
      <c r="N1051" s="832">
        <v>1</v>
      </c>
      <c r="O1051" s="832">
        <v>59</v>
      </c>
      <c r="P1051" s="849"/>
      <c r="Q1051" s="849"/>
      <c r="R1051" s="837"/>
      <c r="S1051" s="850"/>
    </row>
    <row r="1052" spans="1:19" ht="14.4" customHeight="1" x14ac:dyDescent="0.3">
      <c r="A1052" s="831" t="s">
        <v>3622</v>
      </c>
      <c r="B1052" s="832" t="s">
        <v>3623</v>
      </c>
      <c r="C1052" s="832" t="s">
        <v>3005</v>
      </c>
      <c r="D1052" s="832" t="s">
        <v>3598</v>
      </c>
      <c r="E1052" s="832" t="s">
        <v>3605</v>
      </c>
      <c r="F1052" s="832" t="s">
        <v>3796</v>
      </c>
      <c r="G1052" s="832" t="s">
        <v>3797</v>
      </c>
      <c r="H1052" s="849">
        <v>1</v>
      </c>
      <c r="I1052" s="849">
        <v>160</v>
      </c>
      <c r="J1052" s="832">
        <v>0.49689440993788819</v>
      </c>
      <c r="K1052" s="832">
        <v>160</v>
      </c>
      <c r="L1052" s="849">
        <v>2</v>
      </c>
      <c r="M1052" s="849">
        <v>322</v>
      </c>
      <c r="N1052" s="832">
        <v>1</v>
      </c>
      <c r="O1052" s="832">
        <v>161</v>
      </c>
      <c r="P1052" s="849"/>
      <c r="Q1052" s="849"/>
      <c r="R1052" s="837"/>
      <c r="S1052" s="850"/>
    </row>
    <row r="1053" spans="1:19" ht="14.4" customHeight="1" x14ac:dyDescent="0.3">
      <c r="A1053" s="831" t="s">
        <v>3622</v>
      </c>
      <c r="B1053" s="832" t="s">
        <v>3623</v>
      </c>
      <c r="C1053" s="832" t="s">
        <v>3005</v>
      </c>
      <c r="D1053" s="832" t="s">
        <v>3598</v>
      </c>
      <c r="E1053" s="832" t="s">
        <v>3605</v>
      </c>
      <c r="F1053" s="832" t="s">
        <v>3618</v>
      </c>
      <c r="G1053" s="832" t="s">
        <v>3619</v>
      </c>
      <c r="H1053" s="849">
        <v>36</v>
      </c>
      <c r="I1053" s="849">
        <v>48132</v>
      </c>
      <c r="J1053" s="832">
        <v>0.61976256084056558</v>
      </c>
      <c r="K1053" s="832">
        <v>1337</v>
      </c>
      <c r="L1053" s="849">
        <v>58</v>
      </c>
      <c r="M1053" s="849">
        <v>77662</v>
      </c>
      <c r="N1053" s="832">
        <v>1</v>
      </c>
      <c r="O1053" s="832">
        <v>1339</v>
      </c>
      <c r="P1053" s="849"/>
      <c r="Q1053" s="849"/>
      <c r="R1053" s="837"/>
      <c r="S1053" s="850"/>
    </row>
    <row r="1054" spans="1:19" ht="14.4" customHeight="1" x14ac:dyDescent="0.3">
      <c r="A1054" s="831" t="s">
        <v>3622</v>
      </c>
      <c r="B1054" s="832" t="s">
        <v>3623</v>
      </c>
      <c r="C1054" s="832" t="s">
        <v>3005</v>
      </c>
      <c r="D1054" s="832" t="s">
        <v>3598</v>
      </c>
      <c r="E1054" s="832" t="s">
        <v>3605</v>
      </c>
      <c r="F1054" s="832" t="s">
        <v>3620</v>
      </c>
      <c r="G1054" s="832" t="s">
        <v>3621</v>
      </c>
      <c r="H1054" s="849">
        <v>8</v>
      </c>
      <c r="I1054" s="849">
        <v>2896</v>
      </c>
      <c r="J1054" s="832">
        <v>0.41989270697404668</v>
      </c>
      <c r="K1054" s="832">
        <v>362</v>
      </c>
      <c r="L1054" s="849">
        <v>19</v>
      </c>
      <c r="M1054" s="849">
        <v>6897</v>
      </c>
      <c r="N1054" s="832">
        <v>1</v>
      </c>
      <c r="O1054" s="832">
        <v>363</v>
      </c>
      <c r="P1054" s="849"/>
      <c r="Q1054" s="849"/>
      <c r="R1054" s="837"/>
      <c r="S1054" s="850"/>
    </row>
    <row r="1055" spans="1:19" ht="14.4" customHeight="1" x14ac:dyDescent="0.3">
      <c r="A1055" s="831" t="s">
        <v>3622</v>
      </c>
      <c r="B1055" s="832" t="s">
        <v>3623</v>
      </c>
      <c r="C1055" s="832" t="s">
        <v>3005</v>
      </c>
      <c r="D1055" s="832" t="s">
        <v>1283</v>
      </c>
      <c r="E1055" s="832" t="s">
        <v>3624</v>
      </c>
      <c r="F1055" s="832" t="s">
        <v>3631</v>
      </c>
      <c r="G1055" s="832" t="s">
        <v>3632</v>
      </c>
      <c r="H1055" s="849">
        <v>0.2</v>
      </c>
      <c r="I1055" s="849">
        <v>11.62</v>
      </c>
      <c r="J1055" s="832"/>
      <c r="K1055" s="832">
        <v>58.099999999999994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3622</v>
      </c>
      <c r="B1056" s="832" t="s">
        <v>3623</v>
      </c>
      <c r="C1056" s="832" t="s">
        <v>3005</v>
      </c>
      <c r="D1056" s="832" t="s">
        <v>1283</v>
      </c>
      <c r="E1056" s="832" t="s">
        <v>3624</v>
      </c>
      <c r="F1056" s="832" t="s">
        <v>3636</v>
      </c>
      <c r="G1056" s="832" t="s">
        <v>3637</v>
      </c>
      <c r="H1056" s="849">
        <v>0.1</v>
      </c>
      <c r="I1056" s="849">
        <v>454.76</v>
      </c>
      <c r="J1056" s="832"/>
      <c r="K1056" s="832">
        <v>4547.5999999999995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3622</v>
      </c>
      <c r="B1057" s="832" t="s">
        <v>3623</v>
      </c>
      <c r="C1057" s="832" t="s">
        <v>3005</v>
      </c>
      <c r="D1057" s="832" t="s">
        <v>1283</v>
      </c>
      <c r="E1057" s="832" t="s">
        <v>3624</v>
      </c>
      <c r="F1057" s="832" t="s">
        <v>3661</v>
      </c>
      <c r="G1057" s="832" t="s">
        <v>3637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0.1</v>
      </c>
      <c r="Q1057" s="849">
        <v>163.95</v>
      </c>
      <c r="R1057" s="837"/>
      <c r="S1057" s="850">
        <v>1639.4999999999998</v>
      </c>
    </row>
    <row r="1058" spans="1:19" ht="14.4" customHeight="1" x14ac:dyDescent="0.3">
      <c r="A1058" s="831" t="s">
        <v>3622</v>
      </c>
      <c r="B1058" s="832" t="s">
        <v>3623</v>
      </c>
      <c r="C1058" s="832" t="s">
        <v>3005</v>
      </c>
      <c r="D1058" s="832" t="s">
        <v>1283</v>
      </c>
      <c r="E1058" s="832" t="s">
        <v>3602</v>
      </c>
      <c r="F1058" s="832" t="s">
        <v>3676</v>
      </c>
      <c r="G1058" s="832" t="s">
        <v>3677</v>
      </c>
      <c r="H1058" s="849">
        <v>1</v>
      </c>
      <c r="I1058" s="849">
        <v>408.74</v>
      </c>
      <c r="J1058" s="832"/>
      <c r="K1058" s="832">
        <v>408.74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3622</v>
      </c>
      <c r="B1059" s="832" t="s">
        <v>3623</v>
      </c>
      <c r="C1059" s="832" t="s">
        <v>3005</v>
      </c>
      <c r="D1059" s="832" t="s">
        <v>1283</v>
      </c>
      <c r="E1059" s="832" t="s">
        <v>3602</v>
      </c>
      <c r="F1059" s="832" t="s">
        <v>3678</v>
      </c>
      <c r="G1059" s="832" t="s">
        <v>3679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187.97</v>
      </c>
      <c r="R1059" s="837"/>
      <c r="S1059" s="850">
        <v>187.97</v>
      </c>
    </row>
    <row r="1060" spans="1:19" ht="14.4" customHeight="1" x14ac:dyDescent="0.3">
      <c r="A1060" s="831" t="s">
        <v>3622</v>
      </c>
      <c r="B1060" s="832" t="s">
        <v>3623</v>
      </c>
      <c r="C1060" s="832" t="s">
        <v>3005</v>
      </c>
      <c r="D1060" s="832" t="s">
        <v>1283</v>
      </c>
      <c r="E1060" s="832" t="s">
        <v>3602</v>
      </c>
      <c r="F1060" s="832" t="s">
        <v>3690</v>
      </c>
      <c r="G1060" s="832" t="s">
        <v>3691</v>
      </c>
      <c r="H1060" s="849">
        <v>1</v>
      </c>
      <c r="I1060" s="849">
        <v>1697.56</v>
      </c>
      <c r="J1060" s="832"/>
      <c r="K1060" s="832">
        <v>1697.56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3622</v>
      </c>
      <c r="B1061" s="832" t="s">
        <v>3623</v>
      </c>
      <c r="C1061" s="832" t="s">
        <v>3005</v>
      </c>
      <c r="D1061" s="832" t="s">
        <v>1283</v>
      </c>
      <c r="E1061" s="832" t="s">
        <v>3602</v>
      </c>
      <c r="F1061" s="832" t="s">
        <v>3718</v>
      </c>
      <c r="G1061" s="832" t="s">
        <v>3719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2393</v>
      </c>
      <c r="R1061" s="837"/>
      <c r="S1061" s="850">
        <v>2393</v>
      </c>
    </row>
    <row r="1062" spans="1:19" ht="14.4" customHeight="1" x14ac:dyDescent="0.3">
      <c r="A1062" s="831" t="s">
        <v>3622</v>
      </c>
      <c r="B1062" s="832" t="s">
        <v>3623</v>
      </c>
      <c r="C1062" s="832" t="s">
        <v>3005</v>
      </c>
      <c r="D1062" s="832" t="s">
        <v>1283</v>
      </c>
      <c r="E1062" s="832" t="s">
        <v>3605</v>
      </c>
      <c r="F1062" s="832" t="s">
        <v>3720</v>
      </c>
      <c r="G1062" s="832" t="s">
        <v>3721</v>
      </c>
      <c r="H1062" s="849"/>
      <c r="I1062" s="849"/>
      <c r="J1062" s="832"/>
      <c r="K1062" s="832"/>
      <c r="L1062" s="849">
        <v>1</v>
      </c>
      <c r="M1062" s="849">
        <v>206</v>
      </c>
      <c r="N1062" s="832">
        <v>1</v>
      </c>
      <c r="O1062" s="832">
        <v>206</v>
      </c>
      <c r="P1062" s="849">
        <v>1</v>
      </c>
      <c r="Q1062" s="849">
        <v>207</v>
      </c>
      <c r="R1062" s="837">
        <v>1.0048543689320388</v>
      </c>
      <c r="S1062" s="850">
        <v>207</v>
      </c>
    </row>
    <row r="1063" spans="1:19" ht="14.4" customHeight="1" x14ac:dyDescent="0.3">
      <c r="A1063" s="831" t="s">
        <v>3622</v>
      </c>
      <c r="B1063" s="832" t="s">
        <v>3623</v>
      </c>
      <c r="C1063" s="832" t="s">
        <v>3005</v>
      </c>
      <c r="D1063" s="832" t="s">
        <v>1283</v>
      </c>
      <c r="E1063" s="832" t="s">
        <v>3605</v>
      </c>
      <c r="F1063" s="832" t="s">
        <v>3730</v>
      </c>
      <c r="G1063" s="832" t="s">
        <v>3731</v>
      </c>
      <c r="H1063" s="849">
        <v>1</v>
      </c>
      <c r="I1063" s="849">
        <v>37</v>
      </c>
      <c r="J1063" s="832">
        <v>1</v>
      </c>
      <c r="K1063" s="832">
        <v>37</v>
      </c>
      <c r="L1063" s="849">
        <v>1</v>
      </c>
      <c r="M1063" s="849">
        <v>37</v>
      </c>
      <c r="N1063" s="832">
        <v>1</v>
      </c>
      <c r="O1063" s="832">
        <v>37</v>
      </c>
      <c r="P1063" s="849">
        <v>3</v>
      </c>
      <c r="Q1063" s="849">
        <v>114</v>
      </c>
      <c r="R1063" s="837">
        <v>3.0810810810810811</v>
      </c>
      <c r="S1063" s="850">
        <v>38</v>
      </c>
    </row>
    <row r="1064" spans="1:19" ht="14.4" customHeight="1" x14ac:dyDescent="0.3">
      <c r="A1064" s="831" t="s">
        <v>3622</v>
      </c>
      <c r="B1064" s="832" t="s">
        <v>3623</v>
      </c>
      <c r="C1064" s="832" t="s">
        <v>3005</v>
      </c>
      <c r="D1064" s="832" t="s">
        <v>1283</v>
      </c>
      <c r="E1064" s="832" t="s">
        <v>3605</v>
      </c>
      <c r="F1064" s="832" t="s">
        <v>3732</v>
      </c>
      <c r="G1064" s="832" t="s">
        <v>3733</v>
      </c>
      <c r="H1064" s="849">
        <v>18</v>
      </c>
      <c r="I1064" s="849">
        <v>180</v>
      </c>
      <c r="J1064" s="832">
        <v>1</v>
      </c>
      <c r="K1064" s="832">
        <v>10</v>
      </c>
      <c r="L1064" s="849">
        <v>18</v>
      </c>
      <c r="M1064" s="849">
        <v>180</v>
      </c>
      <c r="N1064" s="832">
        <v>1</v>
      </c>
      <c r="O1064" s="832">
        <v>10</v>
      </c>
      <c r="P1064" s="849">
        <v>8</v>
      </c>
      <c r="Q1064" s="849">
        <v>80</v>
      </c>
      <c r="R1064" s="837">
        <v>0.44444444444444442</v>
      </c>
      <c r="S1064" s="850">
        <v>10</v>
      </c>
    </row>
    <row r="1065" spans="1:19" ht="14.4" customHeight="1" x14ac:dyDescent="0.3">
      <c r="A1065" s="831" t="s">
        <v>3622</v>
      </c>
      <c r="B1065" s="832" t="s">
        <v>3623</v>
      </c>
      <c r="C1065" s="832" t="s">
        <v>3005</v>
      </c>
      <c r="D1065" s="832" t="s">
        <v>1283</v>
      </c>
      <c r="E1065" s="832" t="s">
        <v>3605</v>
      </c>
      <c r="F1065" s="832" t="s">
        <v>3606</v>
      </c>
      <c r="G1065" s="832" t="s">
        <v>3607</v>
      </c>
      <c r="H1065" s="849">
        <v>26</v>
      </c>
      <c r="I1065" s="849">
        <v>6526</v>
      </c>
      <c r="J1065" s="832">
        <v>0.61659108087679515</v>
      </c>
      <c r="K1065" s="832">
        <v>251</v>
      </c>
      <c r="L1065" s="849">
        <v>42</v>
      </c>
      <c r="M1065" s="849">
        <v>10584</v>
      </c>
      <c r="N1065" s="832">
        <v>1</v>
      </c>
      <c r="O1065" s="832">
        <v>252</v>
      </c>
      <c r="P1065" s="849">
        <v>43</v>
      </c>
      <c r="Q1065" s="849">
        <v>10922</v>
      </c>
      <c r="R1065" s="837">
        <v>1.0319349962207105</v>
      </c>
      <c r="S1065" s="850">
        <v>254</v>
      </c>
    </row>
    <row r="1066" spans="1:19" ht="14.4" customHeight="1" x14ac:dyDescent="0.3">
      <c r="A1066" s="831" t="s">
        <v>3622</v>
      </c>
      <c r="B1066" s="832" t="s">
        <v>3623</v>
      </c>
      <c r="C1066" s="832" t="s">
        <v>3005</v>
      </c>
      <c r="D1066" s="832" t="s">
        <v>1283</v>
      </c>
      <c r="E1066" s="832" t="s">
        <v>3605</v>
      </c>
      <c r="F1066" s="832" t="s">
        <v>3738</v>
      </c>
      <c r="G1066" s="832" t="s">
        <v>3739</v>
      </c>
      <c r="H1066" s="849">
        <v>1</v>
      </c>
      <c r="I1066" s="849">
        <v>126</v>
      </c>
      <c r="J1066" s="832">
        <v>0.49606299212598426</v>
      </c>
      <c r="K1066" s="832">
        <v>126</v>
      </c>
      <c r="L1066" s="849">
        <v>2</v>
      </c>
      <c r="M1066" s="849">
        <v>254</v>
      </c>
      <c r="N1066" s="832">
        <v>1</v>
      </c>
      <c r="O1066" s="832">
        <v>127</v>
      </c>
      <c r="P1066" s="849">
        <v>8</v>
      </c>
      <c r="Q1066" s="849">
        <v>1008</v>
      </c>
      <c r="R1066" s="837">
        <v>3.9685039370078741</v>
      </c>
      <c r="S1066" s="850">
        <v>126</v>
      </c>
    </row>
    <row r="1067" spans="1:19" ht="14.4" customHeight="1" x14ac:dyDescent="0.3">
      <c r="A1067" s="831" t="s">
        <v>3622</v>
      </c>
      <c r="B1067" s="832" t="s">
        <v>3623</v>
      </c>
      <c r="C1067" s="832" t="s">
        <v>3005</v>
      </c>
      <c r="D1067" s="832" t="s">
        <v>1283</v>
      </c>
      <c r="E1067" s="832" t="s">
        <v>3605</v>
      </c>
      <c r="F1067" s="832" t="s">
        <v>3608</v>
      </c>
      <c r="G1067" s="832" t="s">
        <v>3609</v>
      </c>
      <c r="H1067" s="849">
        <v>1</v>
      </c>
      <c r="I1067" s="849">
        <v>198</v>
      </c>
      <c r="J1067" s="832">
        <v>0.24874371859296482</v>
      </c>
      <c r="K1067" s="832">
        <v>198</v>
      </c>
      <c r="L1067" s="849">
        <v>4</v>
      </c>
      <c r="M1067" s="849">
        <v>796</v>
      </c>
      <c r="N1067" s="832">
        <v>1</v>
      </c>
      <c r="O1067" s="832">
        <v>199</v>
      </c>
      <c r="P1067" s="849">
        <v>3</v>
      </c>
      <c r="Q1067" s="849">
        <v>600</v>
      </c>
      <c r="R1067" s="837">
        <v>0.75376884422110557</v>
      </c>
      <c r="S1067" s="850">
        <v>200</v>
      </c>
    </row>
    <row r="1068" spans="1:19" ht="14.4" customHeight="1" x14ac:dyDescent="0.3">
      <c r="A1068" s="831" t="s">
        <v>3622</v>
      </c>
      <c r="B1068" s="832" t="s">
        <v>3623</v>
      </c>
      <c r="C1068" s="832" t="s">
        <v>3005</v>
      </c>
      <c r="D1068" s="832" t="s">
        <v>1283</v>
      </c>
      <c r="E1068" s="832" t="s">
        <v>3605</v>
      </c>
      <c r="F1068" s="832" t="s">
        <v>3610</v>
      </c>
      <c r="G1068" s="832" t="s">
        <v>3611</v>
      </c>
      <c r="H1068" s="849">
        <v>27</v>
      </c>
      <c r="I1068" s="849">
        <v>900.00000000000011</v>
      </c>
      <c r="J1068" s="832">
        <v>0.65854461639776118</v>
      </c>
      <c r="K1068" s="832">
        <v>33.333333333333336</v>
      </c>
      <c r="L1068" s="849">
        <v>41</v>
      </c>
      <c r="M1068" s="849">
        <v>1366.6499999999996</v>
      </c>
      <c r="N1068" s="832">
        <v>1</v>
      </c>
      <c r="O1068" s="832">
        <v>33.332926829268281</v>
      </c>
      <c r="P1068" s="849">
        <v>51</v>
      </c>
      <c r="Q1068" s="849">
        <v>1700.01</v>
      </c>
      <c r="R1068" s="837">
        <v>1.243924925913731</v>
      </c>
      <c r="S1068" s="850">
        <v>33.333529411764708</v>
      </c>
    </row>
    <row r="1069" spans="1:19" ht="14.4" customHeight="1" x14ac:dyDescent="0.3">
      <c r="A1069" s="831" t="s">
        <v>3622</v>
      </c>
      <c r="B1069" s="832" t="s">
        <v>3623</v>
      </c>
      <c r="C1069" s="832" t="s">
        <v>3005</v>
      </c>
      <c r="D1069" s="832" t="s">
        <v>1283</v>
      </c>
      <c r="E1069" s="832" t="s">
        <v>3605</v>
      </c>
      <c r="F1069" s="832" t="s">
        <v>3768</v>
      </c>
      <c r="G1069" s="832" t="s">
        <v>3769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1</v>
      </c>
      <c r="Q1069" s="849">
        <v>263</v>
      </c>
      <c r="R1069" s="837"/>
      <c r="S1069" s="850">
        <v>263</v>
      </c>
    </row>
    <row r="1070" spans="1:19" ht="14.4" customHeight="1" x14ac:dyDescent="0.3">
      <c r="A1070" s="831" t="s">
        <v>3622</v>
      </c>
      <c r="B1070" s="832" t="s">
        <v>3623</v>
      </c>
      <c r="C1070" s="832" t="s">
        <v>3005</v>
      </c>
      <c r="D1070" s="832" t="s">
        <v>1283</v>
      </c>
      <c r="E1070" s="832" t="s">
        <v>3605</v>
      </c>
      <c r="F1070" s="832" t="s">
        <v>3774</v>
      </c>
      <c r="G1070" s="832" t="s">
        <v>3775</v>
      </c>
      <c r="H1070" s="849">
        <v>2</v>
      </c>
      <c r="I1070" s="849">
        <v>308</v>
      </c>
      <c r="J1070" s="832">
        <v>1.9870967741935484</v>
      </c>
      <c r="K1070" s="832">
        <v>154</v>
      </c>
      <c r="L1070" s="849">
        <v>1</v>
      </c>
      <c r="M1070" s="849">
        <v>155</v>
      </c>
      <c r="N1070" s="832">
        <v>1</v>
      </c>
      <c r="O1070" s="832">
        <v>155</v>
      </c>
      <c r="P1070" s="849">
        <v>1</v>
      </c>
      <c r="Q1070" s="849">
        <v>156</v>
      </c>
      <c r="R1070" s="837">
        <v>1.0064516129032257</v>
      </c>
      <c r="S1070" s="850">
        <v>156</v>
      </c>
    </row>
    <row r="1071" spans="1:19" ht="14.4" customHeight="1" x14ac:dyDescent="0.3">
      <c r="A1071" s="831" t="s">
        <v>3622</v>
      </c>
      <c r="B1071" s="832" t="s">
        <v>3623</v>
      </c>
      <c r="C1071" s="832" t="s">
        <v>3005</v>
      </c>
      <c r="D1071" s="832" t="s">
        <v>1283</v>
      </c>
      <c r="E1071" s="832" t="s">
        <v>3605</v>
      </c>
      <c r="F1071" s="832" t="s">
        <v>3776</v>
      </c>
      <c r="G1071" s="832" t="s">
        <v>3777</v>
      </c>
      <c r="H1071" s="849">
        <v>1</v>
      </c>
      <c r="I1071" s="849">
        <v>32</v>
      </c>
      <c r="J1071" s="832"/>
      <c r="K1071" s="832">
        <v>32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3622</v>
      </c>
      <c r="B1072" s="832" t="s">
        <v>3623</v>
      </c>
      <c r="C1072" s="832" t="s">
        <v>3005</v>
      </c>
      <c r="D1072" s="832" t="s">
        <v>1283</v>
      </c>
      <c r="E1072" s="832" t="s">
        <v>3605</v>
      </c>
      <c r="F1072" s="832" t="s">
        <v>3612</v>
      </c>
      <c r="G1072" s="832" t="s">
        <v>3613</v>
      </c>
      <c r="H1072" s="849"/>
      <c r="I1072" s="849"/>
      <c r="J1072" s="832"/>
      <c r="K1072" s="832"/>
      <c r="L1072" s="849">
        <v>1</v>
      </c>
      <c r="M1072" s="849">
        <v>868</v>
      </c>
      <c r="N1072" s="832">
        <v>1</v>
      </c>
      <c r="O1072" s="832">
        <v>868</v>
      </c>
      <c r="P1072" s="849">
        <v>1</v>
      </c>
      <c r="Q1072" s="849">
        <v>870</v>
      </c>
      <c r="R1072" s="837">
        <v>1.0023041474654377</v>
      </c>
      <c r="S1072" s="850">
        <v>870</v>
      </c>
    </row>
    <row r="1073" spans="1:19" ht="14.4" customHeight="1" x14ac:dyDescent="0.3">
      <c r="A1073" s="831" t="s">
        <v>3622</v>
      </c>
      <c r="B1073" s="832" t="s">
        <v>3623</v>
      </c>
      <c r="C1073" s="832" t="s">
        <v>3005</v>
      </c>
      <c r="D1073" s="832" t="s">
        <v>1283</v>
      </c>
      <c r="E1073" s="832" t="s">
        <v>3605</v>
      </c>
      <c r="F1073" s="832" t="s">
        <v>3614</v>
      </c>
      <c r="G1073" s="832" t="s">
        <v>3615</v>
      </c>
      <c r="H1073" s="849">
        <v>11</v>
      </c>
      <c r="I1073" s="849">
        <v>6512</v>
      </c>
      <c r="J1073" s="832">
        <v>0.52292620252148081</v>
      </c>
      <c r="K1073" s="832">
        <v>592</v>
      </c>
      <c r="L1073" s="849">
        <v>21</v>
      </c>
      <c r="M1073" s="849">
        <v>12453</v>
      </c>
      <c r="N1073" s="832">
        <v>1</v>
      </c>
      <c r="O1073" s="832">
        <v>593</v>
      </c>
      <c r="P1073" s="849">
        <v>41</v>
      </c>
      <c r="Q1073" s="849">
        <v>24395</v>
      </c>
      <c r="R1073" s="837">
        <v>1.9589657110736369</v>
      </c>
      <c r="S1073" s="850">
        <v>595</v>
      </c>
    </row>
    <row r="1074" spans="1:19" ht="14.4" customHeight="1" x14ac:dyDescent="0.3">
      <c r="A1074" s="831" t="s">
        <v>3622</v>
      </c>
      <c r="B1074" s="832" t="s">
        <v>3623</v>
      </c>
      <c r="C1074" s="832" t="s">
        <v>3005</v>
      </c>
      <c r="D1074" s="832" t="s">
        <v>1283</v>
      </c>
      <c r="E1074" s="832" t="s">
        <v>3605</v>
      </c>
      <c r="F1074" s="832" t="s">
        <v>3616</v>
      </c>
      <c r="G1074" s="832" t="s">
        <v>3617</v>
      </c>
      <c r="H1074" s="849">
        <v>1</v>
      </c>
      <c r="I1074" s="849">
        <v>767</v>
      </c>
      <c r="J1074" s="832"/>
      <c r="K1074" s="832">
        <v>767</v>
      </c>
      <c r="L1074" s="849"/>
      <c r="M1074" s="849"/>
      <c r="N1074" s="832"/>
      <c r="O1074" s="832"/>
      <c r="P1074" s="849">
        <v>1</v>
      </c>
      <c r="Q1074" s="849">
        <v>770</v>
      </c>
      <c r="R1074" s="837"/>
      <c r="S1074" s="850">
        <v>770</v>
      </c>
    </row>
    <row r="1075" spans="1:19" ht="14.4" customHeight="1" x14ac:dyDescent="0.3">
      <c r="A1075" s="831" t="s">
        <v>3622</v>
      </c>
      <c r="B1075" s="832" t="s">
        <v>3623</v>
      </c>
      <c r="C1075" s="832" t="s">
        <v>3005</v>
      </c>
      <c r="D1075" s="832" t="s">
        <v>1283</v>
      </c>
      <c r="E1075" s="832" t="s">
        <v>3605</v>
      </c>
      <c r="F1075" s="832" t="s">
        <v>3796</v>
      </c>
      <c r="G1075" s="832" t="s">
        <v>3797</v>
      </c>
      <c r="H1075" s="849">
        <v>1</v>
      </c>
      <c r="I1075" s="849">
        <v>160</v>
      </c>
      <c r="J1075" s="832"/>
      <c r="K1075" s="832">
        <v>160</v>
      </c>
      <c r="L1075" s="849"/>
      <c r="M1075" s="849"/>
      <c r="N1075" s="832"/>
      <c r="O1075" s="832"/>
      <c r="P1075" s="849">
        <v>1</v>
      </c>
      <c r="Q1075" s="849">
        <v>162</v>
      </c>
      <c r="R1075" s="837"/>
      <c r="S1075" s="850">
        <v>162</v>
      </c>
    </row>
    <row r="1076" spans="1:19" ht="14.4" customHeight="1" x14ac:dyDescent="0.3">
      <c r="A1076" s="831" t="s">
        <v>3622</v>
      </c>
      <c r="B1076" s="832" t="s">
        <v>3623</v>
      </c>
      <c r="C1076" s="832" t="s">
        <v>3005</v>
      </c>
      <c r="D1076" s="832" t="s">
        <v>1283</v>
      </c>
      <c r="E1076" s="832" t="s">
        <v>3605</v>
      </c>
      <c r="F1076" s="832" t="s">
        <v>3618</v>
      </c>
      <c r="G1076" s="832" t="s">
        <v>3619</v>
      </c>
      <c r="H1076" s="849">
        <v>21</v>
      </c>
      <c r="I1076" s="849">
        <v>28077</v>
      </c>
      <c r="J1076" s="832">
        <v>0.80648589647842817</v>
      </c>
      <c r="K1076" s="832">
        <v>1337</v>
      </c>
      <c r="L1076" s="849">
        <v>26</v>
      </c>
      <c r="M1076" s="849">
        <v>34814</v>
      </c>
      <c r="N1076" s="832">
        <v>1</v>
      </c>
      <c r="O1076" s="832">
        <v>1339</v>
      </c>
      <c r="P1076" s="849">
        <v>12</v>
      </c>
      <c r="Q1076" s="849">
        <v>16128</v>
      </c>
      <c r="R1076" s="837">
        <v>0.4632619061297179</v>
      </c>
      <c r="S1076" s="850">
        <v>1344</v>
      </c>
    </row>
    <row r="1077" spans="1:19" ht="14.4" customHeight="1" x14ac:dyDescent="0.3">
      <c r="A1077" s="831" t="s">
        <v>3622</v>
      </c>
      <c r="B1077" s="832" t="s">
        <v>3623</v>
      </c>
      <c r="C1077" s="832" t="s">
        <v>3005</v>
      </c>
      <c r="D1077" s="832" t="s">
        <v>1283</v>
      </c>
      <c r="E1077" s="832" t="s">
        <v>3605</v>
      </c>
      <c r="F1077" s="832" t="s">
        <v>3620</v>
      </c>
      <c r="G1077" s="832" t="s">
        <v>3621</v>
      </c>
      <c r="H1077" s="849">
        <v>3</v>
      </c>
      <c r="I1077" s="849">
        <v>1086</v>
      </c>
      <c r="J1077" s="832">
        <v>0.59834710743801656</v>
      </c>
      <c r="K1077" s="832">
        <v>362</v>
      </c>
      <c r="L1077" s="849">
        <v>5</v>
      </c>
      <c r="M1077" s="849">
        <v>1815</v>
      </c>
      <c r="N1077" s="832">
        <v>1</v>
      </c>
      <c r="O1077" s="832">
        <v>363</v>
      </c>
      <c r="P1077" s="849">
        <v>7</v>
      </c>
      <c r="Q1077" s="849">
        <v>2548</v>
      </c>
      <c r="R1077" s="837">
        <v>1.4038567493112948</v>
      </c>
      <c r="S1077" s="850">
        <v>364</v>
      </c>
    </row>
    <row r="1078" spans="1:19" ht="14.4" customHeight="1" x14ac:dyDescent="0.3">
      <c r="A1078" s="831" t="s">
        <v>3622</v>
      </c>
      <c r="B1078" s="832" t="s">
        <v>3623</v>
      </c>
      <c r="C1078" s="832" t="s">
        <v>3005</v>
      </c>
      <c r="D1078" s="832" t="s">
        <v>1285</v>
      </c>
      <c r="E1078" s="832" t="s">
        <v>3624</v>
      </c>
      <c r="F1078" s="832" t="s">
        <v>3635</v>
      </c>
      <c r="G1078" s="832" t="s">
        <v>626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0.1</v>
      </c>
      <c r="Q1078" s="849">
        <v>4.71</v>
      </c>
      <c r="R1078" s="837"/>
      <c r="S1078" s="850">
        <v>47.099999999999994</v>
      </c>
    </row>
    <row r="1079" spans="1:19" ht="14.4" customHeight="1" x14ac:dyDescent="0.3">
      <c r="A1079" s="831" t="s">
        <v>3622</v>
      </c>
      <c r="B1079" s="832" t="s">
        <v>3623</v>
      </c>
      <c r="C1079" s="832" t="s">
        <v>3005</v>
      </c>
      <c r="D1079" s="832" t="s">
        <v>1285</v>
      </c>
      <c r="E1079" s="832" t="s">
        <v>3624</v>
      </c>
      <c r="F1079" s="832" t="s">
        <v>3636</v>
      </c>
      <c r="G1079" s="832" t="s">
        <v>3637</v>
      </c>
      <c r="H1079" s="849">
        <v>0.1</v>
      </c>
      <c r="I1079" s="849">
        <v>454.76</v>
      </c>
      <c r="J1079" s="832"/>
      <c r="K1079" s="832">
        <v>4547.5999999999995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3622</v>
      </c>
      <c r="B1080" s="832" t="s">
        <v>3623</v>
      </c>
      <c r="C1080" s="832" t="s">
        <v>3005</v>
      </c>
      <c r="D1080" s="832" t="s">
        <v>1285</v>
      </c>
      <c r="E1080" s="832" t="s">
        <v>3624</v>
      </c>
      <c r="F1080" s="832" t="s">
        <v>3661</v>
      </c>
      <c r="G1080" s="832" t="s">
        <v>3637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0.30000000000000004</v>
      </c>
      <c r="Q1080" s="849">
        <v>491.84999999999997</v>
      </c>
      <c r="R1080" s="837"/>
      <c r="S1080" s="850">
        <v>1639.4999999999995</v>
      </c>
    </row>
    <row r="1081" spans="1:19" ht="14.4" customHeight="1" x14ac:dyDescent="0.3">
      <c r="A1081" s="831" t="s">
        <v>3622</v>
      </c>
      <c r="B1081" s="832" t="s">
        <v>3623</v>
      </c>
      <c r="C1081" s="832" t="s">
        <v>3005</v>
      </c>
      <c r="D1081" s="832" t="s">
        <v>1285</v>
      </c>
      <c r="E1081" s="832" t="s">
        <v>3602</v>
      </c>
      <c r="F1081" s="832" t="s">
        <v>3666</v>
      </c>
      <c r="G1081" s="832" t="s">
        <v>3667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1</v>
      </c>
      <c r="Q1081" s="849">
        <v>2625.11</v>
      </c>
      <c r="R1081" s="837"/>
      <c r="S1081" s="850">
        <v>2625.11</v>
      </c>
    </row>
    <row r="1082" spans="1:19" ht="14.4" customHeight="1" x14ac:dyDescent="0.3">
      <c r="A1082" s="831" t="s">
        <v>3622</v>
      </c>
      <c r="B1082" s="832" t="s">
        <v>3623</v>
      </c>
      <c r="C1082" s="832" t="s">
        <v>3005</v>
      </c>
      <c r="D1082" s="832" t="s">
        <v>1285</v>
      </c>
      <c r="E1082" s="832" t="s">
        <v>3602</v>
      </c>
      <c r="F1082" s="832" t="s">
        <v>3676</v>
      </c>
      <c r="G1082" s="832" t="s">
        <v>3677</v>
      </c>
      <c r="H1082" s="849">
        <v>2</v>
      </c>
      <c r="I1082" s="849">
        <v>817.48</v>
      </c>
      <c r="J1082" s="832"/>
      <c r="K1082" s="832">
        <v>408.74</v>
      </c>
      <c r="L1082" s="849"/>
      <c r="M1082" s="849"/>
      <c r="N1082" s="832"/>
      <c r="O1082" s="832"/>
      <c r="P1082" s="849">
        <v>3</v>
      </c>
      <c r="Q1082" s="849">
        <v>1226.22</v>
      </c>
      <c r="R1082" s="837"/>
      <c r="S1082" s="850">
        <v>408.74</v>
      </c>
    </row>
    <row r="1083" spans="1:19" ht="14.4" customHeight="1" x14ac:dyDescent="0.3">
      <c r="A1083" s="831" t="s">
        <v>3622</v>
      </c>
      <c r="B1083" s="832" t="s">
        <v>3623</v>
      </c>
      <c r="C1083" s="832" t="s">
        <v>3005</v>
      </c>
      <c r="D1083" s="832" t="s">
        <v>1285</v>
      </c>
      <c r="E1083" s="832" t="s">
        <v>3602</v>
      </c>
      <c r="F1083" s="832" t="s">
        <v>3678</v>
      </c>
      <c r="G1083" s="832" t="s">
        <v>3679</v>
      </c>
      <c r="H1083" s="849"/>
      <c r="I1083" s="849"/>
      <c r="J1083" s="832"/>
      <c r="K1083" s="832"/>
      <c r="L1083" s="849">
        <v>1</v>
      </c>
      <c r="M1083" s="849">
        <v>187.97</v>
      </c>
      <c r="N1083" s="832">
        <v>1</v>
      </c>
      <c r="O1083" s="832">
        <v>187.97</v>
      </c>
      <c r="P1083" s="849">
        <v>2</v>
      </c>
      <c r="Q1083" s="849">
        <v>375.94</v>
      </c>
      <c r="R1083" s="837">
        <v>2</v>
      </c>
      <c r="S1083" s="850">
        <v>187.97</v>
      </c>
    </row>
    <row r="1084" spans="1:19" ht="14.4" customHeight="1" x14ac:dyDescent="0.3">
      <c r="A1084" s="831" t="s">
        <v>3622</v>
      </c>
      <c r="B1084" s="832" t="s">
        <v>3623</v>
      </c>
      <c r="C1084" s="832" t="s">
        <v>3005</v>
      </c>
      <c r="D1084" s="832" t="s">
        <v>1285</v>
      </c>
      <c r="E1084" s="832" t="s">
        <v>3602</v>
      </c>
      <c r="F1084" s="832" t="s">
        <v>3682</v>
      </c>
      <c r="G1084" s="832" t="s">
        <v>3683</v>
      </c>
      <c r="H1084" s="849">
        <v>1</v>
      </c>
      <c r="I1084" s="849">
        <v>1665</v>
      </c>
      <c r="J1084" s="832"/>
      <c r="K1084" s="832">
        <v>1665</v>
      </c>
      <c r="L1084" s="849"/>
      <c r="M1084" s="849"/>
      <c r="N1084" s="832"/>
      <c r="O1084" s="832"/>
      <c r="P1084" s="849">
        <v>1</v>
      </c>
      <c r="Q1084" s="849">
        <v>1665</v>
      </c>
      <c r="R1084" s="837"/>
      <c r="S1084" s="850">
        <v>1665</v>
      </c>
    </row>
    <row r="1085" spans="1:19" ht="14.4" customHeight="1" x14ac:dyDescent="0.3">
      <c r="A1085" s="831" t="s">
        <v>3622</v>
      </c>
      <c r="B1085" s="832" t="s">
        <v>3623</v>
      </c>
      <c r="C1085" s="832" t="s">
        <v>3005</v>
      </c>
      <c r="D1085" s="832" t="s">
        <v>1285</v>
      </c>
      <c r="E1085" s="832" t="s">
        <v>3602</v>
      </c>
      <c r="F1085" s="832" t="s">
        <v>3603</v>
      </c>
      <c r="G1085" s="832" t="s">
        <v>3604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2</v>
      </c>
      <c r="Q1085" s="849">
        <v>4340.0600000000004</v>
      </c>
      <c r="R1085" s="837"/>
      <c r="S1085" s="850">
        <v>2170.0300000000002</v>
      </c>
    </row>
    <row r="1086" spans="1:19" ht="14.4" customHeight="1" x14ac:dyDescent="0.3">
      <c r="A1086" s="831" t="s">
        <v>3622</v>
      </c>
      <c r="B1086" s="832" t="s">
        <v>3623</v>
      </c>
      <c r="C1086" s="832" t="s">
        <v>3005</v>
      </c>
      <c r="D1086" s="832" t="s">
        <v>1285</v>
      </c>
      <c r="E1086" s="832" t="s">
        <v>3602</v>
      </c>
      <c r="F1086" s="832" t="s">
        <v>3684</v>
      </c>
      <c r="G1086" s="832" t="s">
        <v>3685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2</v>
      </c>
      <c r="Q1086" s="849">
        <v>1480</v>
      </c>
      <c r="R1086" s="837"/>
      <c r="S1086" s="850">
        <v>740</v>
      </c>
    </row>
    <row r="1087" spans="1:19" ht="14.4" customHeight="1" x14ac:dyDescent="0.3">
      <c r="A1087" s="831" t="s">
        <v>3622</v>
      </c>
      <c r="B1087" s="832" t="s">
        <v>3623</v>
      </c>
      <c r="C1087" s="832" t="s">
        <v>3005</v>
      </c>
      <c r="D1087" s="832" t="s">
        <v>1285</v>
      </c>
      <c r="E1087" s="832" t="s">
        <v>3602</v>
      </c>
      <c r="F1087" s="832" t="s">
        <v>3688</v>
      </c>
      <c r="G1087" s="832" t="s">
        <v>3689</v>
      </c>
      <c r="H1087" s="849"/>
      <c r="I1087" s="849"/>
      <c r="J1087" s="832"/>
      <c r="K1087" s="832"/>
      <c r="L1087" s="849">
        <v>1</v>
      </c>
      <c r="M1087" s="849">
        <v>1396.5</v>
      </c>
      <c r="N1087" s="832">
        <v>1</v>
      </c>
      <c r="O1087" s="832">
        <v>1396.5</v>
      </c>
      <c r="P1087" s="849"/>
      <c r="Q1087" s="849"/>
      <c r="R1087" s="837"/>
      <c r="S1087" s="850"/>
    </row>
    <row r="1088" spans="1:19" ht="14.4" customHeight="1" x14ac:dyDescent="0.3">
      <c r="A1088" s="831" t="s">
        <v>3622</v>
      </c>
      <c r="B1088" s="832" t="s">
        <v>3623</v>
      </c>
      <c r="C1088" s="832" t="s">
        <v>3005</v>
      </c>
      <c r="D1088" s="832" t="s">
        <v>1285</v>
      </c>
      <c r="E1088" s="832" t="s">
        <v>3602</v>
      </c>
      <c r="F1088" s="832" t="s">
        <v>3690</v>
      </c>
      <c r="G1088" s="832" t="s">
        <v>3691</v>
      </c>
      <c r="H1088" s="849"/>
      <c r="I1088" s="849"/>
      <c r="J1088" s="832"/>
      <c r="K1088" s="832"/>
      <c r="L1088" s="849">
        <v>1</v>
      </c>
      <c r="M1088" s="849">
        <v>1400</v>
      </c>
      <c r="N1088" s="832">
        <v>1</v>
      </c>
      <c r="O1088" s="832">
        <v>1400</v>
      </c>
      <c r="P1088" s="849"/>
      <c r="Q1088" s="849"/>
      <c r="R1088" s="837"/>
      <c r="S1088" s="850"/>
    </row>
    <row r="1089" spans="1:19" ht="14.4" customHeight="1" x14ac:dyDescent="0.3">
      <c r="A1089" s="831" t="s">
        <v>3622</v>
      </c>
      <c r="B1089" s="832" t="s">
        <v>3623</v>
      </c>
      <c r="C1089" s="832" t="s">
        <v>3005</v>
      </c>
      <c r="D1089" s="832" t="s">
        <v>1285</v>
      </c>
      <c r="E1089" s="832" t="s">
        <v>3602</v>
      </c>
      <c r="F1089" s="832" t="s">
        <v>3700</v>
      </c>
      <c r="G1089" s="832" t="s">
        <v>3701</v>
      </c>
      <c r="H1089" s="849">
        <v>1</v>
      </c>
      <c r="I1089" s="849">
        <v>2631.6</v>
      </c>
      <c r="J1089" s="832">
        <v>1</v>
      </c>
      <c r="K1089" s="832">
        <v>2631.6</v>
      </c>
      <c r="L1089" s="849">
        <v>1</v>
      </c>
      <c r="M1089" s="849">
        <v>2631.6</v>
      </c>
      <c r="N1089" s="832">
        <v>1</v>
      </c>
      <c r="O1089" s="832">
        <v>2631.6</v>
      </c>
      <c r="P1089" s="849">
        <v>1</v>
      </c>
      <c r="Q1089" s="849">
        <v>2631.6</v>
      </c>
      <c r="R1089" s="837">
        <v>1</v>
      </c>
      <c r="S1089" s="850">
        <v>2631.6</v>
      </c>
    </row>
    <row r="1090" spans="1:19" ht="14.4" customHeight="1" x14ac:dyDescent="0.3">
      <c r="A1090" s="831" t="s">
        <v>3622</v>
      </c>
      <c r="B1090" s="832" t="s">
        <v>3623</v>
      </c>
      <c r="C1090" s="832" t="s">
        <v>3005</v>
      </c>
      <c r="D1090" s="832" t="s">
        <v>1285</v>
      </c>
      <c r="E1090" s="832" t="s">
        <v>3602</v>
      </c>
      <c r="F1090" s="832" t="s">
        <v>3714</v>
      </c>
      <c r="G1090" s="832" t="s">
        <v>3715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4</v>
      </c>
      <c r="Q1090" s="849">
        <v>2568</v>
      </c>
      <c r="R1090" s="837"/>
      <c r="S1090" s="850">
        <v>642</v>
      </c>
    </row>
    <row r="1091" spans="1:19" ht="14.4" customHeight="1" x14ac:dyDescent="0.3">
      <c r="A1091" s="831" t="s">
        <v>3622</v>
      </c>
      <c r="B1091" s="832" t="s">
        <v>3623</v>
      </c>
      <c r="C1091" s="832" t="s">
        <v>3005</v>
      </c>
      <c r="D1091" s="832" t="s">
        <v>1285</v>
      </c>
      <c r="E1091" s="832" t="s">
        <v>3605</v>
      </c>
      <c r="F1091" s="832" t="s">
        <v>3730</v>
      </c>
      <c r="G1091" s="832" t="s">
        <v>3731</v>
      </c>
      <c r="H1091" s="849">
        <v>1</v>
      </c>
      <c r="I1091" s="849">
        <v>37</v>
      </c>
      <c r="J1091" s="832"/>
      <c r="K1091" s="832">
        <v>37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3622</v>
      </c>
      <c r="B1092" s="832" t="s">
        <v>3623</v>
      </c>
      <c r="C1092" s="832" t="s">
        <v>3005</v>
      </c>
      <c r="D1092" s="832" t="s">
        <v>1285</v>
      </c>
      <c r="E1092" s="832" t="s">
        <v>3605</v>
      </c>
      <c r="F1092" s="832" t="s">
        <v>3732</v>
      </c>
      <c r="G1092" s="832" t="s">
        <v>3733</v>
      </c>
      <c r="H1092" s="849">
        <v>3</v>
      </c>
      <c r="I1092" s="849">
        <v>30</v>
      </c>
      <c r="J1092" s="832">
        <v>1.5</v>
      </c>
      <c r="K1092" s="832">
        <v>10</v>
      </c>
      <c r="L1092" s="849">
        <v>2</v>
      </c>
      <c r="M1092" s="849">
        <v>20</v>
      </c>
      <c r="N1092" s="832">
        <v>1</v>
      </c>
      <c r="O1092" s="832">
        <v>10</v>
      </c>
      <c r="P1092" s="849"/>
      <c r="Q1092" s="849"/>
      <c r="R1092" s="837"/>
      <c r="S1092" s="850"/>
    </row>
    <row r="1093" spans="1:19" ht="14.4" customHeight="1" x14ac:dyDescent="0.3">
      <c r="A1093" s="831" t="s">
        <v>3622</v>
      </c>
      <c r="B1093" s="832" t="s">
        <v>3623</v>
      </c>
      <c r="C1093" s="832" t="s">
        <v>3005</v>
      </c>
      <c r="D1093" s="832" t="s">
        <v>1285</v>
      </c>
      <c r="E1093" s="832" t="s">
        <v>3605</v>
      </c>
      <c r="F1093" s="832" t="s">
        <v>3606</v>
      </c>
      <c r="G1093" s="832" t="s">
        <v>3607</v>
      </c>
      <c r="H1093" s="849"/>
      <c r="I1093" s="849"/>
      <c r="J1093" s="832"/>
      <c r="K1093" s="832"/>
      <c r="L1093" s="849">
        <v>1</v>
      </c>
      <c r="M1093" s="849">
        <v>252</v>
      </c>
      <c r="N1093" s="832">
        <v>1</v>
      </c>
      <c r="O1093" s="832">
        <v>252</v>
      </c>
      <c r="P1093" s="849"/>
      <c r="Q1093" s="849"/>
      <c r="R1093" s="837"/>
      <c r="S1093" s="850"/>
    </row>
    <row r="1094" spans="1:19" ht="14.4" customHeight="1" x14ac:dyDescent="0.3">
      <c r="A1094" s="831" t="s">
        <v>3622</v>
      </c>
      <c r="B1094" s="832" t="s">
        <v>3623</v>
      </c>
      <c r="C1094" s="832" t="s">
        <v>3005</v>
      </c>
      <c r="D1094" s="832" t="s">
        <v>1285</v>
      </c>
      <c r="E1094" s="832" t="s">
        <v>3605</v>
      </c>
      <c r="F1094" s="832" t="s">
        <v>3738</v>
      </c>
      <c r="G1094" s="832" t="s">
        <v>3739</v>
      </c>
      <c r="H1094" s="849"/>
      <c r="I1094" s="849"/>
      <c r="J1094" s="832"/>
      <c r="K1094" s="832"/>
      <c r="L1094" s="849">
        <v>1</v>
      </c>
      <c r="M1094" s="849">
        <v>127</v>
      </c>
      <c r="N1094" s="832">
        <v>1</v>
      </c>
      <c r="O1094" s="832">
        <v>127</v>
      </c>
      <c r="P1094" s="849"/>
      <c r="Q1094" s="849"/>
      <c r="R1094" s="837"/>
      <c r="S1094" s="850"/>
    </row>
    <row r="1095" spans="1:19" ht="14.4" customHeight="1" x14ac:dyDescent="0.3">
      <c r="A1095" s="831" t="s">
        <v>3622</v>
      </c>
      <c r="B1095" s="832" t="s">
        <v>3623</v>
      </c>
      <c r="C1095" s="832" t="s">
        <v>3005</v>
      </c>
      <c r="D1095" s="832" t="s">
        <v>1285</v>
      </c>
      <c r="E1095" s="832" t="s">
        <v>3605</v>
      </c>
      <c r="F1095" s="832" t="s">
        <v>3740</v>
      </c>
      <c r="G1095" s="832" t="s">
        <v>3741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1</v>
      </c>
      <c r="Q1095" s="849">
        <v>314</v>
      </c>
      <c r="R1095" s="837"/>
      <c r="S1095" s="850">
        <v>314</v>
      </c>
    </row>
    <row r="1096" spans="1:19" ht="14.4" customHeight="1" x14ac:dyDescent="0.3">
      <c r="A1096" s="831" t="s">
        <v>3622</v>
      </c>
      <c r="B1096" s="832" t="s">
        <v>3623</v>
      </c>
      <c r="C1096" s="832" t="s">
        <v>3005</v>
      </c>
      <c r="D1096" s="832" t="s">
        <v>1285</v>
      </c>
      <c r="E1096" s="832" t="s">
        <v>3605</v>
      </c>
      <c r="F1096" s="832" t="s">
        <v>3608</v>
      </c>
      <c r="G1096" s="832" t="s">
        <v>3609</v>
      </c>
      <c r="H1096" s="849">
        <v>1</v>
      </c>
      <c r="I1096" s="849">
        <v>198</v>
      </c>
      <c r="J1096" s="832"/>
      <c r="K1096" s="832">
        <v>198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3622</v>
      </c>
      <c r="B1097" s="832" t="s">
        <v>3623</v>
      </c>
      <c r="C1097" s="832" t="s">
        <v>3005</v>
      </c>
      <c r="D1097" s="832" t="s">
        <v>1285</v>
      </c>
      <c r="E1097" s="832" t="s">
        <v>3605</v>
      </c>
      <c r="F1097" s="832" t="s">
        <v>3746</v>
      </c>
      <c r="G1097" s="832" t="s">
        <v>3747</v>
      </c>
      <c r="H1097" s="849"/>
      <c r="I1097" s="849"/>
      <c r="J1097" s="832"/>
      <c r="K1097" s="832"/>
      <c r="L1097" s="849">
        <v>1</v>
      </c>
      <c r="M1097" s="849">
        <v>334</v>
      </c>
      <c r="N1097" s="832">
        <v>1</v>
      </c>
      <c r="O1097" s="832">
        <v>334</v>
      </c>
      <c r="P1097" s="849"/>
      <c r="Q1097" s="849"/>
      <c r="R1097" s="837"/>
      <c r="S1097" s="850"/>
    </row>
    <row r="1098" spans="1:19" ht="14.4" customHeight="1" x14ac:dyDescent="0.3">
      <c r="A1098" s="831" t="s">
        <v>3622</v>
      </c>
      <c r="B1098" s="832" t="s">
        <v>3623</v>
      </c>
      <c r="C1098" s="832" t="s">
        <v>3005</v>
      </c>
      <c r="D1098" s="832" t="s">
        <v>1285</v>
      </c>
      <c r="E1098" s="832" t="s">
        <v>3605</v>
      </c>
      <c r="F1098" s="832" t="s">
        <v>3750</v>
      </c>
      <c r="G1098" s="832" t="s">
        <v>3751</v>
      </c>
      <c r="H1098" s="849"/>
      <c r="I1098" s="849"/>
      <c r="J1098" s="832"/>
      <c r="K1098" s="832"/>
      <c r="L1098" s="849">
        <v>1</v>
      </c>
      <c r="M1098" s="849">
        <v>352</v>
      </c>
      <c r="N1098" s="832">
        <v>1</v>
      </c>
      <c r="O1098" s="832">
        <v>352</v>
      </c>
      <c r="P1098" s="849"/>
      <c r="Q1098" s="849"/>
      <c r="R1098" s="837"/>
      <c r="S1098" s="850"/>
    </row>
    <row r="1099" spans="1:19" ht="14.4" customHeight="1" x14ac:dyDescent="0.3">
      <c r="A1099" s="831" t="s">
        <v>3622</v>
      </c>
      <c r="B1099" s="832" t="s">
        <v>3623</v>
      </c>
      <c r="C1099" s="832" t="s">
        <v>3005</v>
      </c>
      <c r="D1099" s="832" t="s">
        <v>1285</v>
      </c>
      <c r="E1099" s="832" t="s">
        <v>3605</v>
      </c>
      <c r="F1099" s="832" t="s">
        <v>3764</v>
      </c>
      <c r="G1099" s="832" t="s">
        <v>3765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715</v>
      </c>
      <c r="R1099" s="837"/>
      <c r="S1099" s="850">
        <v>715</v>
      </c>
    </row>
    <row r="1100" spans="1:19" ht="14.4" customHeight="1" x14ac:dyDescent="0.3">
      <c r="A1100" s="831" t="s">
        <v>3622</v>
      </c>
      <c r="B1100" s="832" t="s">
        <v>3623</v>
      </c>
      <c r="C1100" s="832" t="s">
        <v>3005</v>
      </c>
      <c r="D1100" s="832" t="s">
        <v>1285</v>
      </c>
      <c r="E1100" s="832" t="s">
        <v>3605</v>
      </c>
      <c r="F1100" s="832" t="s">
        <v>3610</v>
      </c>
      <c r="G1100" s="832" t="s">
        <v>3611</v>
      </c>
      <c r="H1100" s="849"/>
      <c r="I1100" s="849"/>
      <c r="J1100" s="832"/>
      <c r="K1100" s="832"/>
      <c r="L1100" s="849">
        <v>2</v>
      </c>
      <c r="M1100" s="849">
        <v>66.66</v>
      </c>
      <c r="N1100" s="832">
        <v>1</v>
      </c>
      <c r="O1100" s="832">
        <v>33.33</v>
      </c>
      <c r="P1100" s="849"/>
      <c r="Q1100" s="849"/>
      <c r="R1100" s="837"/>
      <c r="S1100" s="850"/>
    </row>
    <row r="1101" spans="1:19" ht="14.4" customHeight="1" x14ac:dyDescent="0.3">
      <c r="A1101" s="831" t="s">
        <v>3622</v>
      </c>
      <c r="B1101" s="832" t="s">
        <v>3623</v>
      </c>
      <c r="C1101" s="832" t="s">
        <v>3005</v>
      </c>
      <c r="D1101" s="832" t="s">
        <v>1285</v>
      </c>
      <c r="E1101" s="832" t="s">
        <v>3605</v>
      </c>
      <c r="F1101" s="832" t="s">
        <v>3768</v>
      </c>
      <c r="G1101" s="832" t="s">
        <v>3769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1</v>
      </c>
      <c r="Q1101" s="849">
        <v>263</v>
      </c>
      <c r="R1101" s="837"/>
      <c r="S1101" s="850">
        <v>263</v>
      </c>
    </row>
    <row r="1102" spans="1:19" ht="14.4" customHeight="1" x14ac:dyDescent="0.3">
      <c r="A1102" s="831" t="s">
        <v>3622</v>
      </c>
      <c r="B1102" s="832" t="s">
        <v>3623</v>
      </c>
      <c r="C1102" s="832" t="s">
        <v>3005</v>
      </c>
      <c r="D1102" s="832" t="s">
        <v>1285</v>
      </c>
      <c r="E1102" s="832" t="s">
        <v>3605</v>
      </c>
      <c r="F1102" s="832" t="s">
        <v>3614</v>
      </c>
      <c r="G1102" s="832" t="s">
        <v>3615</v>
      </c>
      <c r="H1102" s="849">
        <v>5</v>
      </c>
      <c r="I1102" s="849">
        <v>2960</v>
      </c>
      <c r="J1102" s="832">
        <v>2.4957841483979766</v>
      </c>
      <c r="K1102" s="832">
        <v>592</v>
      </c>
      <c r="L1102" s="849">
        <v>2</v>
      </c>
      <c r="M1102" s="849">
        <v>1186</v>
      </c>
      <c r="N1102" s="832">
        <v>1</v>
      </c>
      <c r="O1102" s="832">
        <v>593</v>
      </c>
      <c r="P1102" s="849">
        <v>6</v>
      </c>
      <c r="Q1102" s="849">
        <v>3570</v>
      </c>
      <c r="R1102" s="837">
        <v>3.0101180438448565</v>
      </c>
      <c r="S1102" s="850">
        <v>595</v>
      </c>
    </row>
    <row r="1103" spans="1:19" ht="14.4" customHeight="1" x14ac:dyDescent="0.3">
      <c r="A1103" s="831" t="s">
        <v>3622</v>
      </c>
      <c r="B1103" s="832" t="s">
        <v>3623</v>
      </c>
      <c r="C1103" s="832" t="s">
        <v>3005</v>
      </c>
      <c r="D1103" s="832" t="s">
        <v>1285</v>
      </c>
      <c r="E1103" s="832" t="s">
        <v>3605</v>
      </c>
      <c r="F1103" s="832" t="s">
        <v>3616</v>
      </c>
      <c r="G1103" s="832" t="s">
        <v>3617</v>
      </c>
      <c r="H1103" s="849">
        <v>2</v>
      </c>
      <c r="I1103" s="849">
        <v>1534</v>
      </c>
      <c r="J1103" s="832">
        <v>0.99869791666666663</v>
      </c>
      <c r="K1103" s="832">
        <v>767</v>
      </c>
      <c r="L1103" s="849">
        <v>2</v>
      </c>
      <c r="M1103" s="849">
        <v>1536</v>
      </c>
      <c r="N1103" s="832">
        <v>1</v>
      </c>
      <c r="O1103" s="832">
        <v>768</v>
      </c>
      <c r="P1103" s="849">
        <v>7</v>
      </c>
      <c r="Q1103" s="849">
        <v>5390</v>
      </c>
      <c r="R1103" s="837">
        <v>3.5091145833333335</v>
      </c>
      <c r="S1103" s="850">
        <v>770</v>
      </c>
    </row>
    <row r="1104" spans="1:19" ht="14.4" customHeight="1" x14ac:dyDescent="0.3">
      <c r="A1104" s="831" t="s">
        <v>3622</v>
      </c>
      <c r="B1104" s="832" t="s">
        <v>3623</v>
      </c>
      <c r="C1104" s="832" t="s">
        <v>3005</v>
      </c>
      <c r="D1104" s="832" t="s">
        <v>1285</v>
      </c>
      <c r="E1104" s="832" t="s">
        <v>3605</v>
      </c>
      <c r="F1104" s="832" t="s">
        <v>3796</v>
      </c>
      <c r="G1104" s="832" t="s">
        <v>3797</v>
      </c>
      <c r="H1104" s="849"/>
      <c r="I1104" s="849"/>
      <c r="J1104" s="832"/>
      <c r="K1104" s="832"/>
      <c r="L1104" s="849">
        <v>1</v>
      </c>
      <c r="M1104" s="849">
        <v>161</v>
      </c>
      <c r="N1104" s="832">
        <v>1</v>
      </c>
      <c r="O1104" s="832">
        <v>161</v>
      </c>
      <c r="P1104" s="849"/>
      <c r="Q1104" s="849"/>
      <c r="R1104" s="837"/>
      <c r="S1104" s="850"/>
    </row>
    <row r="1105" spans="1:19" ht="14.4" customHeight="1" x14ac:dyDescent="0.3">
      <c r="A1105" s="831" t="s">
        <v>3622</v>
      </c>
      <c r="B1105" s="832" t="s">
        <v>3623</v>
      </c>
      <c r="C1105" s="832" t="s">
        <v>3005</v>
      </c>
      <c r="D1105" s="832" t="s">
        <v>1285</v>
      </c>
      <c r="E1105" s="832" t="s">
        <v>3605</v>
      </c>
      <c r="F1105" s="832" t="s">
        <v>3618</v>
      </c>
      <c r="G1105" s="832" t="s">
        <v>3619</v>
      </c>
      <c r="H1105" s="849">
        <v>5</v>
      </c>
      <c r="I1105" s="849">
        <v>6685</v>
      </c>
      <c r="J1105" s="832">
        <v>1.6641772467015186</v>
      </c>
      <c r="K1105" s="832">
        <v>1337</v>
      </c>
      <c r="L1105" s="849">
        <v>3</v>
      </c>
      <c r="M1105" s="849">
        <v>4017</v>
      </c>
      <c r="N1105" s="832">
        <v>1</v>
      </c>
      <c r="O1105" s="832">
        <v>1339</v>
      </c>
      <c r="P1105" s="849"/>
      <c r="Q1105" s="849"/>
      <c r="R1105" s="837"/>
      <c r="S1105" s="850"/>
    </row>
    <row r="1106" spans="1:19" ht="14.4" customHeight="1" x14ac:dyDescent="0.3">
      <c r="A1106" s="831" t="s">
        <v>3622</v>
      </c>
      <c r="B1106" s="832" t="s">
        <v>3623</v>
      </c>
      <c r="C1106" s="832" t="s">
        <v>3005</v>
      </c>
      <c r="D1106" s="832" t="s">
        <v>1285</v>
      </c>
      <c r="E1106" s="832" t="s">
        <v>3605</v>
      </c>
      <c r="F1106" s="832" t="s">
        <v>3620</v>
      </c>
      <c r="G1106" s="832" t="s">
        <v>3621</v>
      </c>
      <c r="H1106" s="849"/>
      <c r="I1106" s="849"/>
      <c r="J1106" s="832"/>
      <c r="K1106" s="832"/>
      <c r="L1106" s="849">
        <v>2</v>
      </c>
      <c r="M1106" s="849">
        <v>726</v>
      </c>
      <c r="N1106" s="832">
        <v>1</v>
      </c>
      <c r="O1106" s="832">
        <v>363</v>
      </c>
      <c r="P1106" s="849">
        <v>1</v>
      </c>
      <c r="Q1106" s="849">
        <v>364</v>
      </c>
      <c r="R1106" s="837">
        <v>0.50137741046831952</v>
      </c>
      <c r="S1106" s="850">
        <v>364</v>
      </c>
    </row>
    <row r="1107" spans="1:19" ht="14.4" customHeight="1" x14ac:dyDescent="0.3">
      <c r="A1107" s="831" t="s">
        <v>3622</v>
      </c>
      <c r="B1107" s="832" t="s">
        <v>3623</v>
      </c>
      <c r="C1107" s="832" t="s">
        <v>3005</v>
      </c>
      <c r="D1107" s="832" t="s">
        <v>1287</v>
      </c>
      <c r="E1107" s="832" t="s">
        <v>3624</v>
      </c>
      <c r="F1107" s="832" t="s">
        <v>3661</v>
      </c>
      <c r="G1107" s="832" t="s">
        <v>3637</v>
      </c>
      <c r="H1107" s="849"/>
      <c r="I1107" s="849"/>
      <c r="J1107" s="832"/>
      <c r="K1107" s="832"/>
      <c r="L1107" s="849"/>
      <c r="M1107" s="849"/>
      <c r="N1107" s="832"/>
      <c r="O1107" s="832"/>
      <c r="P1107" s="849">
        <v>0.1</v>
      </c>
      <c r="Q1107" s="849">
        <v>163.95</v>
      </c>
      <c r="R1107" s="837"/>
      <c r="S1107" s="850">
        <v>1639.4999999999998</v>
      </c>
    </row>
    <row r="1108" spans="1:19" ht="14.4" customHeight="1" x14ac:dyDescent="0.3">
      <c r="A1108" s="831" t="s">
        <v>3622</v>
      </c>
      <c r="B1108" s="832" t="s">
        <v>3623</v>
      </c>
      <c r="C1108" s="832" t="s">
        <v>3005</v>
      </c>
      <c r="D1108" s="832" t="s">
        <v>1287</v>
      </c>
      <c r="E1108" s="832" t="s">
        <v>3602</v>
      </c>
      <c r="F1108" s="832" t="s">
        <v>3674</v>
      </c>
      <c r="G1108" s="832" t="s">
        <v>3675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1</v>
      </c>
      <c r="Q1108" s="849">
        <v>901.64</v>
      </c>
      <c r="R1108" s="837"/>
      <c r="S1108" s="850">
        <v>901.64</v>
      </c>
    </row>
    <row r="1109" spans="1:19" ht="14.4" customHeight="1" x14ac:dyDescent="0.3">
      <c r="A1109" s="831" t="s">
        <v>3622</v>
      </c>
      <c r="B1109" s="832" t="s">
        <v>3623</v>
      </c>
      <c r="C1109" s="832" t="s">
        <v>3005</v>
      </c>
      <c r="D1109" s="832" t="s">
        <v>1287</v>
      </c>
      <c r="E1109" s="832" t="s">
        <v>3602</v>
      </c>
      <c r="F1109" s="832" t="s">
        <v>3676</v>
      </c>
      <c r="G1109" s="832" t="s">
        <v>3677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408.74</v>
      </c>
      <c r="R1109" s="837"/>
      <c r="S1109" s="850">
        <v>408.74</v>
      </c>
    </row>
    <row r="1110" spans="1:19" ht="14.4" customHeight="1" x14ac:dyDescent="0.3">
      <c r="A1110" s="831" t="s">
        <v>3622</v>
      </c>
      <c r="B1110" s="832" t="s">
        <v>3623</v>
      </c>
      <c r="C1110" s="832" t="s">
        <v>3005</v>
      </c>
      <c r="D1110" s="832" t="s">
        <v>1287</v>
      </c>
      <c r="E1110" s="832" t="s">
        <v>3602</v>
      </c>
      <c r="F1110" s="832" t="s">
        <v>3678</v>
      </c>
      <c r="G1110" s="832" t="s">
        <v>3679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</v>
      </c>
      <c r="Q1110" s="849">
        <v>187.97</v>
      </c>
      <c r="R1110" s="837"/>
      <c r="S1110" s="850">
        <v>187.97</v>
      </c>
    </row>
    <row r="1111" spans="1:19" ht="14.4" customHeight="1" x14ac:dyDescent="0.3">
      <c r="A1111" s="831" t="s">
        <v>3622</v>
      </c>
      <c r="B1111" s="832" t="s">
        <v>3623</v>
      </c>
      <c r="C1111" s="832" t="s">
        <v>3005</v>
      </c>
      <c r="D1111" s="832" t="s">
        <v>1287</v>
      </c>
      <c r="E1111" s="832" t="s">
        <v>3602</v>
      </c>
      <c r="F1111" s="832" t="s">
        <v>3603</v>
      </c>
      <c r="G1111" s="832" t="s">
        <v>3604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1</v>
      </c>
      <c r="Q1111" s="849">
        <v>2170.0300000000002</v>
      </c>
      <c r="R1111" s="837"/>
      <c r="S1111" s="850">
        <v>2170.0300000000002</v>
      </c>
    </row>
    <row r="1112" spans="1:19" ht="14.4" customHeight="1" x14ac:dyDescent="0.3">
      <c r="A1112" s="831" t="s">
        <v>3622</v>
      </c>
      <c r="B1112" s="832" t="s">
        <v>3623</v>
      </c>
      <c r="C1112" s="832" t="s">
        <v>3005</v>
      </c>
      <c r="D1112" s="832" t="s">
        <v>1287</v>
      </c>
      <c r="E1112" s="832" t="s">
        <v>3602</v>
      </c>
      <c r="F1112" s="832" t="s">
        <v>3704</v>
      </c>
      <c r="G1112" s="832" t="s">
        <v>3705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1</v>
      </c>
      <c r="Q1112" s="849">
        <v>2200</v>
      </c>
      <c r="R1112" s="837"/>
      <c r="S1112" s="850">
        <v>2200</v>
      </c>
    </row>
    <row r="1113" spans="1:19" ht="14.4" customHeight="1" x14ac:dyDescent="0.3">
      <c r="A1113" s="831" t="s">
        <v>3622</v>
      </c>
      <c r="B1113" s="832" t="s">
        <v>3623</v>
      </c>
      <c r="C1113" s="832" t="s">
        <v>3005</v>
      </c>
      <c r="D1113" s="832" t="s">
        <v>1287</v>
      </c>
      <c r="E1113" s="832" t="s">
        <v>3605</v>
      </c>
      <c r="F1113" s="832" t="s">
        <v>3614</v>
      </c>
      <c r="G1113" s="832" t="s">
        <v>3615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2</v>
      </c>
      <c r="Q1113" s="849">
        <v>1190</v>
      </c>
      <c r="R1113" s="837"/>
      <c r="S1113" s="850">
        <v>595</v>
      </c>
    </row>
    <row r="1114" spans="1:19" ht="14.4" customHeight="1" x14ac:dyDescent="0.3">
      <c r="A1114" s="831" t="s">
        <v>3622</v>
      </c>
      <c r="B1114" s="832" t="s">
        <v>3623</v>
      </c>
      <c r="C1114" s="832" t="s">
        <v>3005</v>
      </c>
      <c r="D1114" s="832" t="s">
        <v>1287</v>
      </c>
      <c r="E1114" s="832" t="s">
        <v>3605</v>
      </c>
      <c r="F1114" s="832" t="s">
        <v>3616</v>
      </c>
      <c r="G1114" s="832" t="s">
        <v>3617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770</v>
      </c>
      <c r="R1114" s="837"/>
      <c r="S1114" s="850">
        <v>770</v>
      </c>
    </row>
    <row r="1115" spans="1:19" ht="14.4" customHeight="1" x14ac:dyDescent="0.3">
      <c r="A1115" s="831" t="s">
        <v>3622</v>
      </c>
      <c r="B1115" s="832" t="s">
        <v>3623</v>
      </c>
      <c r="C1115" s="832" t="s">
        <v>3005</v>
      </c>
      <c r="D1115" s="832" t="s">
        <v>1287</v>
      </c>
      <c r="E1115" s="832" t="s">
        <v>3605</v>
      </c>
      <c r="F1115" s="832" t="s">
        <v>3620</v>
      </c>
      <c r="G1115" s="832" t="s">
        <v>3621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1</v>
      </c>
      <c r="Q1115" s="849">
        <v>364</v>
      </c>
      <c r="R1115" s="837"/>
      <c r="S1115" s="850">
        <v>364</v>
      </c>
    </row>
    <row r="1116" spans="1:19" ht="14.4" customHeight="1" x14ac:dyDescent="0.3">
      <c r="A1116" s="831" t="s">
        <v>3622</v>
      </c>
      <c r="B1116" s="832" t="s">
        <v>3623</v>
      </c>
      <c r="C1116" s="832" t="s">
        <v>3005</v>
      </c>
      <c r="D1116" s="832" t="s">
        <v>1289</v>
      </c>
      <c r="E1116" s="832" t="s">
        <v>3605</v>
      </c>
      <c r="F1116" s="832" t="s">
        <v>3730</v>
      </c>
      <c r="G1116" s="832" t="s">
        <v>3731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</v>
      </c>
      <c r="Q1116" s="849">
        <v>38</v>
      </c>
      <c r="R1116" s="837"/>
      <c r="S1116" s="850">
        <v>38</v>
      </c>
    </row>
    <row r="1117" spans="1:19" ht="14.4" customHeight="1" x14ac:dyDescent="0.3">
      <c r="A1117" s="831" t="s">
        <v>3622</v>
      </c>
      <c r="B1117" s="832" t="s">
        <v>3623</v>
      </c>
      <c r="C1117" s="832" t="s">
        <v>3005</v>
      </c>
      <c r="D1117" s="832" t="s">
        <v>1289</v>
      </c>
      <c r="E1117" s="832" t="s">
        <v>3605</v>
      </c>
      <c r="F1117" s="832" t="s">
        <v>3606</v>
      </c>
      <c r="G1117" s="832" t="s">
        <v>3607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10</v>
      </c>
      <c r="Q1117" s="849">
        <v>2540</v>
      </c>
      <c r="R1117" s="837"/>
      <c r="S1117" s="850">
        <v>254</v>
      </c>
    </row>
    <row r="1118" spans="1:19" ht="14.4" customHeight="1" x14ac:dyDescent="0.3">
      <c r="A1118" s="831" t="s">
        <v>3622</v>
      </c>
      <c r="B1118" s="832" t="s">
        <v>3623</v>
      </c>
      <c r="C1118" s="832" t="s">
        <v>3005</v>
      </c>
      <c r="D1118" s="832" t="s">
        <v>1289</v>
      </c>
      <c r="E1118" s="832" t="s">
        <v>3605</v>
      </c>
      <c r="F1118" s="832" t="s">
        <v>3738</v>
      </c>
      <c r="G1118" s="832" t="s">
        <v>3739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5</v>
      </c>
      <c r="Q1118" s="849">
        <v>630</v>
      </c>
      <c r="R1118" s="837"/>
      <c r="S1118" s="850">
        <v>126</v>
      </c>
    </row>
    <row r="1119" spans="1:19" ht="14.4" customHeight="1" x14ac:dyDescent="0.3">
      <c r="A1119" s="831" t="s">
        <v>3622</v>
      </c>
      <c r="B1119" s="832" t="s">
        <v>3623</v>
      </c>
      <c r="C1119" s="832" t="s">
        <v>3005</v>
      </c>
      <c r="D1119" s="832" t="s">
        <v>1289</v>
      </c>
      <c r="E1119" s="832" t="s">
        <v>3605</v>
      </c>
      <c r="F1119" s="832" t="s">
        <v>3610</v>
      </c>
      <c r="G1119" s="832" t="s">
        <v>3611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15</v>
      </c>
      <c r="Q1119" s="849">
        <v>499.98999999999995</v>
      </c>
      <c r="R1119" s="837"/>
      <c r="S1119" s="850">
        <v>33.332666666666661</v>
      </c>
    </row>
    <row r="1120" spans="1:19" ht="14.4" customHeight="1" x14ac:dyDescent="0.3">
      <c r="A1120" s="831" t="s">
        <v>3622</v>
      </c>
      <c r="B1120" s="832" t="s">
        <v>3623</v>
      </c>
      <c r="C1120" s="832" t="s">
        <v>3005</v>
      </c>
      <c r="D1120" s="832" t="s">
        <v>1289</v>
      </c>
      <c r="E1120" s="832" t="s">
        <v>3605</v>
      </c>
      <c r="F1120" s="832" t="s">
        <v>3766</v>
      </c>
      <c r="G1120" s="832" t="s">
        <v>3767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1</v>
      </c>
      <c r="Q1120" s="849">
        <v>311</v>
      </c>
      <c r="R1120" s="837"/>
      <c r="S1120" s="850">
        <v>311</v>
      </c>
    </row>
    <row r="1121" spans="1:19" ht="14.4" customHeight="1" x14ac:dyDescent="0.3">
      <c r="A1121" s="831" t="s">
        <v>3622</v>
      </c>
      <c r="B1121" s="832" t="s">
        <v>3623</v>
      </c>
      <c r="C1121" s="832" t="s">
        <v>3005</v>
      </c>
      <c r="D1121" s="832" t="s">
        <v>1289</v>
      </c>
      <c r="E1121" s="832" t="s">
        <v>3605</v>
      </c>
      <c r="F1121" s="832" t="s">
        <v>3614</v>
      </c>
      <c r="G1121" s="832" t="s">
        <v>3615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5</v>
      </c>
      <c r="Q1121" s="849">
        <v>2975</v>
      </c>
      <c r="R1121" s="837"/>
      <c r="S1121" s="850">
        <v>595</v>
      </c>
    </row>
    <row r="1122" spans="1:19" ht="14.4" customHeight="1" x14ac:dyDescent="0.3">
      <c r="A1122" s="831" t="s">
        <v>3622</v>
      </c>
      <c r="B1122" s="832" t="s">
        <v>3623</v>
      </c>
      <c r="C1122" s="832" t="s">
        <v>3005</v>
      </c>
      <c r="D1122" s="832" t="s">
        <v>1289</v>
      </c>
      <c r="E1122" s="832" t="s">
        <v>3605</v>
      </c>
      <c r="F1122" s="832" t="s">
        <v>3618</v>
      </c>
      <c r="G1122" s="832" t="s">
        <v>3619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6</v>
      </c>
      <c r="Q1122" s="849">
        <v>8064</v>
      </c>
      <c r="R1122" s="837"/>
      <c r="S1122" s="850">
        <v>1344</v>
      </c>
    </row>
    <row r="1123" spans="1:19" ht="14.4" customHeight="1" x14ac:dyDescent="0.3">
      <c r="A1123" s="831" t="s">
        <v>3622</v>
      </c>
      <c r="B1123" s="832" t="s">
        <v>3623</v>
      </c>
      <c r="C1123" s="832" t="s">
        <v>3005</v>
      </c>
      <c r="D1123" s="832" t="s">
        <v>1289</v>
      </c>
      <c r="E1123" s="832" t="s">
        <v>3605</v>
      </c>
      <c r="F1123" s="832" t="s">
        <v>3620</v>
      </c>
      <c r="G1123" s="832" t="s">
        <v>3621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1</v>
      </c>
      <c r="Q1123" s="849">
        <v>364</v>
      </c>
      <c r="R1123" s="837"/>
      <c r="S1123" s="850">
        <v>364</v>
      </c>
    </row>
    <row r="1124" spans="1:19" ht="14.4" customHeight="1" x14ac:dyDescent="0.3">
      <c r="A1124" s="831" t="s">
        <v>3622</v>
      </c>
      <c r="B1124" s="832" t="s">
        <v>3623</v>
      </c>
      <c r="C1124" s="832" t="s">
        <v>3005</v>
      </c>
      <c r="D1124" s="832" t="s">
        <v>1291</v>
      </c>
      <c r="E1124" s="832" t="s">
        <v>3605</v>
      </c>
      <c r="F1124" s="832" t="s">
        <v>3618</v>
      </c>
      <c r="G1124" s="832" t="s">
        <v>3619</v>
      </c>
      <c r="H1124" s="849">
        <v>5</v>
      </c>
      <c r="I1124" s="849">
        <v>6685</v>
      </c>
      <c r="J1124" s="832"/>
      <c r="K1124" s="832">
        <v>1337</v>
      </c>
      <c r="L1124" s="849"/>
      <c r="M1124" s="849"/>
      <c r="N1124" s="832"/>
      <c r="O1124" s="832"/>
      <c r="P1124" s="849"/>
      <c r="Q1124" s="849"/>
      <c r="R1124" s="837"/>
      <c r="S1124" s="850"/>
    </row>
    <row r="1125" spans="1:19" ht="14.4" customHeight="1" x14ac:dyDescent="0.3">
      <c r="A1125" s="831" t="s">
        <v>3622</v>
      </c>
      <c r="B1125" s="832" t="s">
        <v>3623</v>
      </c>
      <c r="C1125" s="832" t="s">
        <v>3005</v>
      </c>
      <c r="D1125" s="832" t="s">
        <v>1284</v>
      </c>
      <c r="E1125" s="832" t="s">
        <v>3605</v>
      </c>
      <c r="F1125" s="832" t="s">
        <v>3730</v>
      </c>
      <c r="G1125" s="832" t="s">
        <v>3731</v>
      </c>
      <c r="H1125" s="849">
        <v>4</v>
      </c>
      <c r="I1125" s="849">
        <v>148</v>
      </c>
      <c r="J1125" s="832">
        <v>4</v>
      </c>
      <c r="K1125" s="832">
        <v>37</v>
      </c>
      <c r="L1125" s="849">
        <v>1</v>
      </c>
      <c r="M1125" s="849">
        <v>37</v>
      </c>
      <c r="N1125" s="832">
        <v>1</v>
      </c>
      <c r="O1125" s="832">
        <v>37</v>
      </c>
      <c r="P1125" s="849"/>
      <c r="Q1125" s="849"/>
      <c r="R1125" s="837"/>
      <c r="S1125" s="850"/>
    </row>
    <row r="1126" spans="1:19" ht="14.4" customHeight="1" x14ac:dyDescent="0.3">
      <c r="A1126" s="831" t="s">
        <v>3622</v>
      </c>
      <c r="B1126" s="832" t="s">
        <v>3623</v>
      </c>
      <c r="C1126" s="832" t="s">
        <v>3005</v>
      </c>
      <c r="D1126" s="832" t="s">
        <v>1284</v>
      </c>
      <c r="E1126" s="832" t="s">
        <v>3605</v>
      </c>
      <c r="F1126" s="832" t="s">
        <v>3738</v>
      </c>
      <c r="G1126" s="832" t="s">
        <v>3739</v>
      </c>
      <c r="H1126" s="849">
        <v>2</v>
      </c>
      <c r="I1126" s="849">
        <v>252</v>
      </c>
      <c r="J1126" s="832"/>
      <c r="K1126" s="832">
        <v>126</v>
      </c>
      <c r="L1126" s="849"/>
      <c r="M1126" s="849"/>
      <c r="N1126" s="832"/>
      <c r="O1126" s="832"/>
      <c r="P1126" s="849">
        <v>1</v>
      </c>
      <c r="Q1126" s="849">
        <v>126</v>
      </c>
      <c r="R1126" s="837"/>
      <c r="S1126" s="850">
        <v>126</v>
      </c>
    </row>
    <row r="1127" spans="1:19" ht="14.4" customHeight="1" x14ac:dyDescent="0.3">
      <c r="A1127" s="831" t="s">
        <v>3622</v>
      </c>
      <c r="B1127" s="832" t="s">
        <v>3623</v>
      </c>
      <c r="C1127" s="832" t="s">
        <v>3005</v>
      </c>
      <c r="D1127" s="832" t="s">
        <v>1284</v>
      </c>
      <c r="E1127" s="832" t="s">
        <v>3605</v>
      </c>
      <c r="F1127" s="832" t="s">
        <v>3740</v>
      </c>
      <c r="G1127" s="832" t="s">
        <v>3741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314</v>
      </c>
      <c r="R1127" s="837"/>
      <c r="S1127" s="850">
        <v>314</v>
      </c>
    </row>
    <row r="1128" spans="1:19" ht="14.4" customHeight="1" x14ac:dyDescent="0.3">
      <c r="A1128" s="831" t="s">
        <v>3622</v>
      </c>
      <c r="B1128" s="832" t="s">
        <v>3623</v>
      </c>
      <c r="C1128" s="832" t="s">
        <v>3005</v>
      </c>
      <c r="D1128" s="832" t="s">
        <v>1284</v>
      </c>
      <c r="E1128" s="832" t="s">
        <v>3605</v>
      </c>
      <c r="F1128" s="832" t="s">
        <v>3608</v>
      </c>
      <c r="G1128" s="832" t="s">
        <v>3609</v>
      </c>
      <c r="H1128" s="849"/>
      <c r="I1128" s="849"/>
      <c r="J1128" s="832"/>
      <c r="K1128" s="832"/>
      <c r="L1128" s="849">
        <v>1</v>
      </c>
      <c r="M1128" s="849">
        <v>199</v>
      </c>
      <c r="N1128" s="832">
        <v>1</v>
      </c>
      <c r="O1128" s="832">
        <v>199</v>
      </c>
      <c r="P1128" s="849"/>
      <c r="Q1128" s="849"/>
      <c r="R1128" s="837"/>
      <c r="S1128" s="850"/>
    </row>
    <row r="1129" spans="1:19" ht="14.4" customHeight="1" x14ac:dyDescent="0.3">
      <c r="A1129" s="831" t="s">
        <v>3622</v>
      </c>
      <c r="B1129" s="832" t="s">
        <v>3623</v>
      </c>
      <c r="C1129" s="832" t="s">
        <v>3005</v>
      </c>
      <c r="D1129" s="832" t="s">
        <v>1284</v>
      </c>
      <c r="E1129" s="832" t="s">
        <v>3605</v>
      </c>
      <c r="F1129" s="832" t="s">
        <v>3750</v>
      </c>
      <c r="G1129" s="832" t="s">
        <v>3751</v>
      </c>
      <c r="H1129" s="849">
        <v>1</v>
      </c>
      <c r="I1129" s="849">
        <v>351</v>
      </c>
      <c r="J1129" s="832"/>
      <c r="K1129" s="832">
        <v>351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3622</v>
      </c>
      <c r="B1130" s="832" t="s">
        <v>3623</v>
      </c>
      <c r="C1130" s="832" t="s">
        <v>3005</v>
      </c>
      <c r="D1130" s="832" t="s">
        <v>1284</v>
      </c>
      <c r="E1130" s="832" t="s">
        <v>3605</v>
      </c>
      <c r="F1130" s="832" t="s">
        <v>3610</v>
      </c>
      <c r="G1130" s="832" t="s">
        <v>3611</v>
      </c>
      <c r="H1130" s="849">
        <v>2</v>
      </c>
      <c r="I1130" s="849">
        <v>66.66</v>
      </c>
      <c r="J1130" s="832"/>
      <c r="K1130" s="832">
        <v>33.33</v>
      </c>
      <c r="L1130" s="849"/>
      <c r="M1130" s="849"/>
      <c r="N1130" s="832"/>
      <c r="O1130" s="832"/>
      <c r="P1130" s="849">
        <v>1</v>
      </c>
      <c r="Q1130" s="849">
        <v>33.33</v>
      </c>
      <c r="R1130" s="837"/>
      <c r="S1130" s="850">
        <v>33.33</v>
      </c>
    </row>
    <row r="1131" spans="1:19" ht="14.4" customHeight="1" x14ac:dyDescent="0.3">
      <c r="A1131" s="831" t="s">
        <v>3622</v>
      </c>
      <c r="B1131" s="832" t="s">
        <v>3623</v>
      </c>
      <c r="C1131" s="832" t="s">
        <v>3005</v>
      </c>
      <c r="D1131" s="832" t="s">
        <v>1284</v>
      </c>
      <c r="E1131" s="832" t="s">
        <v>3605</v>
      </c>
      <c r="F1131" s="832" t="s">
        <v>3774</v>
      </c>
      <c r="G1131" s="832" t="s">
        <v>3775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</v>
      </c>
      <c r="Q1131" s="849">
        <v>156</v>
      </c>
      <c r="R1131" s="837"/>
      <c r="S1131" s="850">
        <v>156</v>
      </c>
    </row>
    <row r="1132" spans="1:19" ht="14.4" customHeight="1" x14ac:dyDescent="0.3">
      <c r="A1132" s="831" t="s">
        <v>3622</v>
      </c>
      <c r="B1132" s="832" t="s">
        <v>3623</v>
      </c>
      <c r="C1132" s="832" t="s">
        <v>3005</v>
      </c>
      <c r="D1132" s="832" t="s">
        <v>1284</v>
      </c>
      <c r="E1132" s="832" t="s">
        <v>3605</v>
      </c>
      <c r="F1132" s="832" t="s">
        <v>3614</v>
      </c>
      <c r="G1132" s="832" t="s">
        <v>3615</v>
      </c>
      <c r="H1132" s="849">
        <v>6</v>
      </c>
      <c r="I1132" s="849">
        <v>3552</v>
      </c>
      <c r="J1132" s="832">
        <v>0.74873524451939288</v>
      </c>
      <c r="K1132" s="832">
        <v>592</v>
      </c>
      <c r="L1132" s="849">
        <v>8</v>
      </c>
      <c r="M1132" s="849">
        <v>4744</v>
      </c>
      <c r="N1132" s="832">
        <v>1</v>
      </c>
      <c r="O1132" s="832">
        <v>593</v>
      </c>
      <c r="P1132" s="849">
        <v>3</v>
      </c>
      <c r="Q1132" s="849">
        <v>1785</v>
      </c>
      <c r="R1132" s="837">
        <v>0.37626475548060706</v>
      </c>
      <c r="S1132" s="850">
        <v>595</v>
      </c>
    </row>
    <row r="1133" spans="1:19" ht="14.4" customHeight="1" x14ac:dyDescent="0.3">
      <c r="A1133" s="831" t="s">
        <v>3622</v>
      </c>
      <c r="B1133" s="832" t="s">
        <v>3623</v>
      </c>
      <c r="C1133" s="832" t="s">
        <v>3005</v>
      </c>
      <c r="D1133" s="832" t="s">
        <v>1284</v>
      </c>
      <c r="E1133" s="832" t="s">
        <v>3605</v>
      </c>
      <c r="F1133" s="832" t="s">
        <v>3616</v>
      </c>
      <c r="G1133" s="832" t="s">
        <v>3617</v>
      </c>
      <c r="H1133" s="849"/>
      <c r="I1133" s="849"/>
      <c r="J1133" s="832"/>
      <c r="K1133" s="832"/>
      <c r="L1133" s="849">
        <v>2</v>
      </c>
      <c r="M1133" s="849">
        <v>1536</v>
      </c>
      <c r="N1133" s="832">
        <v>1</v>
      </c>
      <c r="O1133" s="832">
        <v>768</v>
      </c>
      <c r="P1133" s="849"/>
      <c r="Q1133" s="849"/>
      <c r="R1133" s="837"/>
      <c r="S1133" s="850"/>
    </row>
    <row r="1134" spans="1:19" ht="14.4" customHeight="1" x14ac:dyDescent="0.3">
      <c r="A1134" s="831" t="s">
        <v>3622</v>
      </c>
      <c r="B1134" s="832" t="s">
        <v>3623</v>
      </c>
      <c r="C1134" s="832" t="s">
        <v>3005</v>
      </c>
      <c r="D1134" s="832" t="s">
        <v>1284</v>
      </c>
      <c r="E1134" s="832" t="s">
        <v>3605</v>
      </c>
      <c r="F1134" s="832" t="s">
        <v>3796</v>
      </c>
      <c r="G1134" s="832" t="s">
        <v>3797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</v>
      </c>
      <c r="Q1134" s="849">
        <v>162</v>
      </c>
      <c r="R1134" s="837"/>
      <c r="S1134" s="850">
        <v>162</v>
      </c>
    </row>
    <row r="1135" spans="1:19" ht="14.4" customHeight="1" x14ac:dyDescent="0.3">
      <c r="A1135" s="831" t="s">
        <v>3622</v>
      </c>
      <c r="B1135" s="832" t="s">
        <v>3623</v>
      </c>
      <c r="C1135" s="832" t="s">
        <v>3005</v>
      </c>
      <c r="D1135" s="832" t="s">
        <v>1284</v>
      </c>
      <c r="E1135" s="832" t="s">
        <v>3605</v>
      </c>
      <c r="F1135" s="832" t="s">
        <v>3618</v>
      </c>
      <c r="G1135" s="832" t="s">
        <v>3619</v>
      </c>
      <c r="H1135" s="849">
        <v>13</v>
      </c>
      <c r="I1135" s="849">
        <v>17381</v>
      </c>
      <c r="J1135" s="832">
        <v>0.64902912621359221</v>
      </c>
      <c r="K1135" s="832">
        <v>1337</v>
      </c>
      <c r="L1135" s="849">
        <v>20</v>
      </c>
      <c r="M1135" s="849">
        <v>26780</v>
      </c>
      <c r="N1135" s="832">
        <v>1</v>
      </c>
      <c r="O1135" s="832">
        <v>1339</v>
      </c>
      <c r="P1135" s="849"/>
      <c r="Q1135" s="849"/>
      <c r="R1135" s="837"/>
      <c r="S1135" s="850"/>
    </row>
    <row r="1136" spans="1:19" ht="14.4" customHeight="1" x14ac:dyDescent="0.3">
      <c r="A1136" s="831" t="s">
        <v>3622</v>
      </c>
      <c r="B1136" s="832" t="s">
        <v>3623</v>
      </c>
      <c r="C1136" s="832" t="s">
        <v>3005</v>
      </c>
      <c r="D1136" s="832" t="s">
        <v>1284</v>
      </c>
      <c r="E1136" s="832" t="s">
        <v>3605</v>
      </c>
      <c r="F1136" s="832" t="s">
        <v>3620</v>
      </c>
      <c r="G1136" s="832" t="s">
        <v>3621</v>
      </c>
      <c r="H1136" s="849">
        <v>2</v>
      </c>
      <c r="I1136" s="849">
        <v>724</v>
      </c>
      <c r="J1136" s="832"/>
      <c r="K1136" s="832">
        <v>362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3622</v>
      </c>
      <c r="B1137" s="832" t="s">
        <v>3623</v>
      </c>
      <c r="C1137" s="832" t="s">
        <v>3005</v>
      </c>
      <c r="D1137" s="832" t="s">
        <v>1275</v>
      </c>
      <c r="E1137" s="832" t="s">
        <v>3602</v>
      </c>
      <c r="F1137" s="832" t="s">
        <v>3682</v>
      </c>
      <c r="G1137" s="832" t="s">
        <v>3683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1</v>
      </c>
      <c r="Q1137" s="849">
        <v>1665</v>
      </c>
      <c r="R1137" s="837"/>
      <c r="S1137" s="850">
        <v>1665</v>
      </c>
    </row>
    <row r="1138" spans="1:19" ht="14.4" customHeight="1" x14ac:dyDescent="0.3">
      <c r="A1138" s="831" t="s">
        <v>3622</v>
      </c>
      <c r="B1138" s="832" t="s">
        <v>3623</v>
      </c>
      <c r="C1138" s="832" t="s">
        <v>3005</v>
      </c>
      <c r="D1138" s="832" t="s">
        <v>1275</v>
      </c>
      <c r="E1138" s="832" t="s">
        <v>3605</v>
      </c>
      <c r="F1138" s="832" t="s">
        <v>3732</v>
      </c>
      <c r="G1138" s="832" t="s">
        <v>3733</v>
      </c>
      <c r="H1138" s="849"/>
      <c r="I1138" s="849"/>
      <c r="J1138" s="832"/>
      <c r="K1138" s="832"/>
      <c r="L1138" s="849">
        <v>15</v>
      </c>
      <c r="M1138" s="849">
        <v>150</v>
      </c>
      <c r="N1138" s="832">
        <v>1</v>
      </c>
      <c r="O1138" s="832">
        <v>10</v>
      </c>
      <c r="P1138" s="849">
        <v>13</v>
      </c>
      <c r="Q1138" s="849">
        <v>130</v>
      </c>
      <c r="R1138" s="837">
        <v>0.8666666666666667</v>
      </c>
      <c r="S1138" s="850">
        <v>10</v>
      </c>
    </row>
    <row r="1139" spans="1:19" ht="14.4" customHeight="1" x14ac:dyDescent="0.3">
      <c r="A1139" s="831" t="s">
        <v>3622</v>
      </c>
      <c r="B1139" s="832" t="s">
        <v>3623</v>
      </c>
      <c r="C1139" s="832" t="s">
        <v>3005</v>
      </c>
      <c r="D1139" s="832" t="s">
        <v>1275</v>
      </c>
      <c r="E1139" s="832" t="s">
        <v>3605</v>
      </c>
      <c r="F1139" s="832" t="s">
        <v>3606</v>
      </c>
      <c r="G1139" s="832" t="s">
        <v>3607</v>
      </c>
      <c r="H1139" s="849"/>
      <c r="I1139" s="849"/>
      <c r="J1139" s="832"/>
      <c r="K1139" s="832"/>
      <c r="L1139" s="849">
        <v>13</v>
      </c>
      <c r="M1139" s="849">
        <v>3276</v>
      </c>
      <c r="N1139" s="832">
        <v>1</v>
      </c>
      <c r="O1139" s="832">
        <v>252</v>
      </c>
      <c r="P1139" s="849">
        <v>20</v>
      </c>
      <c r="Q1139" s="849">
        <v>5080</v>
      </c>
      <c r="R1139" s="837">
        <v>1.5506715506715507</v>
      </c>
      <c r="S1139" s="850">
        <v>254</v>
      </c>
    </row>
    <row r="1140" spans="1:19" ht="14.4" customHeight="1" x14ac:dyDescent="0.3">
      <c r="A1140" s="831" t="s">
        <v>3622</v>
      </c>
      <c r="B1140" s="832" t="s">
        <v>3623</v>
      </c>
      <c r="C1140" s="832" t="s">
        <v>3005</v>
      </c>
      <c r="D1140" s="832" t="s">
        <v>1275</v>
      </c>
      <c r="E1140" s="832" t="s">
        <v>3605</v>
      </c>
      <c r="F1140" s="832" t="s">
        <v>3738</v>
      </c>
      <c r="G1140" s="832" t="s">
        <v>3739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126</v>
      </c>
      <c r="R1140" s="837"/>
      <c r="S1140" s="850">
        <v>126</v>
      </c>
    </row>
    <row r="1141" spans="1:19" ht="14.4" customHeight="1" x14ac:dyDescent="0.3">
      <c r="A1141" s="831" t="s">
        <v>3622</v>
      </c>
      <c r="B1141" s="832" t="s">
        <v>3623</v>
      </c>
      <c r="C1141" s="832" t="s">
        <v>3005</v>
      </c>
      <c r="D1141" s="832" t="s">
        <v>1275</v>
      </c>
      <c r="E1141" s="832" t="s">
        <v>3605</v>
      </c>
      <c r="F1141" s="832" t="s">
        <v>3608</v>
      </c>
      <c r="G1141" s="832" t="s">
        <v>3609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2</v>
      </c>
      <c r="Q1141" s="849">
        <v>400</v>
      </c>
      <c r="R1141" s="837"/>
      <c r="S1141" s="850">
        <v>200</v>
      </c>
    </row>
    <row r="1142" spans="1:19" ht="14.4" customHeight="1" x14ac:dyDescent="0.3">
      <c r="A1142" s="831" t="s">
        <v>3622</v>
      </c>
      <c r="B1142" s="832" t="s">
        <v>3623</v>
      </c>
      <c r="C1142" s="832" t="s">
        <v>3005</v>
      </c>
      <c r="D1142" s="832" t="s">
        <v>1275</v>
      </c>
      <c r="E1142" s="832" t="s">
        <v>3605</v>
      </c>
      <c r="F1142" s="832" t="s">
        <v>3746</v>
      </c>
      <c r="G1142" s="832" t="s">
        <v>3747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1</v>
      </c>
      <c r="Q1142" s="849">
        <v>335</v>
      </c>
      <c r="R1142" s="837"/>
      <c r="S1142" s="850">
        <v>335</v>
      </c>
    </row>
    <row r="1143" spans="1:19" ht="14.4" customHeight="1" x14ac:dyDescent="0.3">
      <c r="A1143" s="831" t="s">
        <v>3622</v>
      </c>
      <c r="B1143" s="832" t="s">
        <v>3623</v>
      </c>
      <c r="C1143" s="832" t="s">
        <v>3005</v>
      </c>
      <c r="D1143" s="832" t="s">
        <v>1275</v>
      </c>
      <c r="E1143" s="832" t="s">
        <v>3605</v>
      </c>
      <c r="F1143" s="832" t="s">
        <v>3610</v>
      </c>
      <c r="G1143" s="832" t="s">
        <v>3611</v>
      </c>
      <c r="H1143" s="849"/>
      <c r="I1143" s="849"/>
      <c r="J1143" s="832"/>
      <c r="K1143" s="832"/>
      <c r="L1143" s="849">
        <v>13</v>
      </c>
      <c r="M1143" s="849">
        <v>433.33</v>
      </c>
      <c r="N1143" s="832">
        <v>1</v>
      </c>
      <c r="O1143" s="832">
        <v>33.333076923076923</v>
      </c>
      <c r="P1143" s="849">
        <v>21</v>
      </c>
      <c r="Q1143" s="849">
        <v>699.99000000000012</v>
      </c>
      <c r="R1143" s="837">
        <v>1.6153739644151113</v>
      </c>
      <c r="S1143" s="850">
        <v>33.332857142857151</v>
      </c>
    </row>
    <row r="1144" spans="1:19" ht="14.4" customHeight="1" x14ac:dyDescent="0.3">
      <c r="A1144" s="831" t="s">
        <v>3622</v>
      </c>
      <c r="B1144" s="832" t="s">
        <v>3623</v>
      </c>
      <c r="C1144" s="832" t="s">
        <v>3005</v>
      </c>
      <c r="D1144" s="832" t="s">
        <v>1275</v>
      </c>
      <c r="E1144" s="832" t="s">
        <v>3605</v>
      </c>
      <c r="F1144" s="832" t="s">
        <v>3766</v>
      </c>
      <c r="G1144" s="832" t="s">
        <v>3767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311</v>
      </c>
      <c r="R1144" s="837"/>
      <c r="S1144" s="850">
        <v>311</v>
      </c>
    </row>
    <row r="1145" spans="1:19" ht="14.4" customHeight="1" x14ac:dyDescent="0.3">
      <c r="A1145" s="831" t="s">
        <v>3622</v>
      </c>
      <c r="B1145" s="832" t="s">
        <v>3623</v>
      </c>
      <c r="C1145" s="832" t="s">
        <v>3005</v>
      </c>
      <c r="D1145" s="832" t="s">
        <v>1275</v>
      </c>
      <c r="E1145" s="832" t="s">
        <v>3605</v>
      </c>
      <c r="F1145" s="832" t="s">
        <v>3612</v>
      </c>
      <c r="G1145" s="832" t="s">
        <v>3613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1</v>
      </c>
      <c r="Q1145" s="849">
        <v>870</v>
      </c>
      <c r="R1145" s="837"/>
      <c r="S1145" s="850">
        <v>870</v>
      </c>
    </row>
    <row r="1146" spans="1:19" ht="14.4" customHeight="1" x14ac:dyDescent="0.3">
      <c r="A1146" s="831" t="s">
        <v>3622</v>
      </c>
      <c r="B1146" s="832" t="s">
        <v>3623</v>
      </c>
      <c r="C1146" s="832" t="s">
        <v>3005</v>
      </c>
      <c r="D1146" s="832" t="s">
        <v>1275</v>
      </c>
      <c r="E1146" s="832" t="s">
        <v>3605</v>
      </c>
      <c r="F1146" s="832" t="s">
        <v>3614</v>
      </c>
      <c r="G1146" s="832" t="s">
        <v>3615</v>
      </c>
      <c r="H1146" s="849"/>
      <c r="I1146" s="849"/>
      <c r="J1146" s="832"/>
      <c r="K1146" s="832"/>
      <c r="L1146" s="849">
        <v>6</v>
      </c>
      <c r="M1146" s="849">
        <v>3558</v>
      </c>
      <c r="N1146" s="832">
        <v>1</v>
      </c>
      <c r="O1146" s="832">
        <v>593</v>
      </c>
      <c r="P1146" s="849">
        <v>13</v>
      </c>
      <c r="Q1146" s="849">
        <v>7735</v>
      </c>
      <c r="R1146" s="837">
        <v>2.1739741427768409</v>
      </c>
      <c r="S1146" s="850">
        <v>595</v>
      </c>
    </row>
    <row r="1147" spans="1:19" ht="14.4" customHeight="1" x14ac:dyDescent="0.3">
      <c r="A1147" s="831" t="s">
        <v>3622</v>
      </c>
      <c r="B1147" s="832" t="s">
        <v>3623</v>
      </c>
      <c r="C1147" s="832" t="s">
        <v>3005</v>
      </c>
      <c r="D1147" s="832" t="s">
        <v>1275</v>
      </c>
      <c r="E1147" s="832" t="s">
        <v>3605</v>
      </c>
      <c r="F1147" s="832" t="s">
        <v>3616</v>
      </c>
      <c r="G1147" s="832" t="s">
        <v>3617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1</v>
      </c>
      <c r="Q1147" s="849">
        <v>770</v>
      </c>
      <c r="R1147" s="837"/>
      <c r="S1147" s="850">
        <v>770</v>
      </c>
    </row>
    <row r="1148" spans="1:19" ht="14.4" customHeight="1" x14ac:dyDescent="0.3">
      <c r="A1148" s="831" t="s">
        <v>3622</v>
      </c>
      <c r="B1148" s="832" t="s">
        <v>3623</v>
      </c>
      <c r="C1148" s="832" t="s">
        <v>3005</v>
      </c>
      <c r="D1148" s="832" t="s">
        <v>1275</v>
      </c>
      <c r="E1148" s="832" t="s">
        <v>3605</v>
      </c>
      <c r="F1148" s="832" t="s">
        <v>3618</v>
      </c>
      <c r="G1148" s="832" t="s">
        <v>3619</v>
      </c>
      <c r="H1148" s="849"/>
      <c r="I1148" s="849"/>
      <c r="J1148" s="832"/>
      <c r="K1148" s="832"/>
      <c r="L1148" s="849">
        <v>12</v>
      </c>
      <c r="M1148" s="849">
        <v>16068</v>
      </c>
      <c r="N1148" s="832">
        <v>1</v>
      </c>
      <c r="O1148" s="832">
        <v>1339</v>
      </c>
      <c r="P1148" s="849">
        <v>13</v>
      </c>
      <c r="Q1148" s="849">
        <v>17472</v>
      </c>
      <c r="R1148" s="837">
        <v>1.087378640776699</v>
      </c>
      <c r="S1148" s="850">
        <v>1344</v>
      </c>
    </row>
    <row r="1149" spans="1:19" ht="14.4" customHeight="1" x14ac:dyDescent="0.3">
      <c r="A1149" s="831" t="s">
        <v>3622</v>
      </c>
      <c r="B1149" s="832" t="s">
        <v>3623</v>
      </c>
      <c r="C1149" s="832" t="s">
        <v>3005</v>
      </c>
      <c r="D1149" s="832" t="s">
        <v>1275</v>
      </c>
      <c r="E1149" s="832" t="s">
        <v>3605</v>
      </c>
      <c r="F1149" s="832" t="s">
        <v>3620</v>
      </c>
      <c r="G1149" s="832" t="s">
        <v>3621</v>
      </c>
      <c r="H1149" s="849"/>
      <c r="I1149" s="849"/>
      <c r="J1149" s="832"/>
      <c r="K1149" s="832"/>
      <c r="L1149" s="849">
        <v>2</v>
      </c>
      <c r="M1149" s="849">
        <v>726</v>
      </c>
      <c r="N1149" s="832">
        <v>1</v>
      </c>
      <c r="O1149" s="832">
        <v>363</v>
      </c>
      <c r="P1149" s="849">
        <v>2</v>
      </c>
      <c r="Q1149" s="849">
        <v>728</v>
      </c>
      <c r="R1149" s="837">
        <v>1.002754820936639</v>
      </c>
      <c r="S1149" s="850">
        <v>364</v>
      </c>
    </row>
    <row r="1150" spans="1:19" ht="14.4" customHeight="1" x14ac:dyDescent="0.3">
      <c r="A1150" s="831" t="s">
        <v>3622</v>
      </c>
      <c r="B1150" s="832" t="s">
        <v>3623</v>
      </c>
      <c r="C1150" s="832" t="s">
        <v>3005</v>
      </c>
      <c r="D1150" s="832" t="s">
        <v>1281</v>
      </c>
      <c r="E1150" s="832" t="s">
        <v>3624</v>
      </c>
      <c r="F1150" s="832" t="s">
        <v>3661</v>
      </c>
      <c r="G1150" s="832" t="s">
        <v>3637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0.1</v>
      </c>
      <c r="Q1150" s="849">
        <v>163.95</v>
      </c>
      <c r="R1150" s="837"/>
      <c r="S1150" s="850">
        <v>1639.4999999999998</v>
      </c>
    </row>
    <row r="1151" spans="1:19" ht="14.4" customHeight="1" x14ac:dyDescent="0.3">
      <c r="A1151" s="831" t="s">
        <v>3622</v>
      </c>
      <c r="B1151" s="832" t="s">
        <v>3623</v>
      </c>
      <c r="C1151" s="832" t="s">
        <v>3005</v>
      </c>
      <c r="D1151" s="832" t="s">
        <v>1281</v>
      </c>
      <c r="E1151" s="832" t="s">
        <v>3602</v>
      </c>
      <c r="F1151" s="832" t="s">
        <v>3668</v>
      </c>
      <c r="G1151" s="832" t="s">
        <v>3669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</v>
      </c>
      <c r="Q1151" s="849">
        <v>1046.73</v>
      </c>
      <c r="R1151" s="837"/>
      <c r="S1151" s="850">
        <v>1046.73</v>
      </c>
    </row>
    <row r="1152" spans="1:19" ht="14.4" customHeight="1" x14ac:dyDescent="0.3">
      <c r="A1152" s="831" t="s">
        <v>3622</v>
      </c>
      <c r="B1152" s="832" t="s">
        <v>3623</v>
      </c>
      <c r="C1152" s="832" t="s">
        <v>3005</v>
      </c>
      <c r="D1152" s="832" t="s">
        <v>1281</v>
      </c>
      <c r="E1152" s="832" t="s">
        <v>3602</v>
      </c>
      <c r="F1152" s="832" t="s">
        <v>3674</v>
      </c>
      <c r="G1152" s="832" t="s">
        <v>3675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</v>
      </c>
      <c r="Q1152" s="849">
        <v>901.64</v>
      </c>
      <c r="R1152" s="837"/>
      <c r="S1152" s="850">
        <v>901.64</v>
      </c>
    </row>
    <row r="1153" spans="1:19" ht="14.4" customHeight="1" x14ac:dyDescent="0.3">
      <c r="A1153" s="831" t="s">
        <v>3622</v>
      </c>
      <c r="B1153" s="832" t="s">
        <v>3623</v>
      </c>
      <c r="C1153" s="832" t="s">
        <v>3005</v>
      </c>
      <c r="D1153" s="832" t="s">
        <v>1281</v>
      </c>
      <c r="E1153" s="832" t="s">
        <v>3602</v>
      </c>
      <c r="F1153" s="832" t="s">
        <v>3676</v>
      </c>
      <c r="G1153" s="832" t="s">
        <v>3677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</v>
      </c>
      <c r="Q1153" s="849">
        <v>408.74</v>
      </c>
      <c r="R1153" s="837"/>
      <c r="S1153" s="850">
        <v>408.74</v>
      </c>
    </row>
    <row r="1154" spans="1:19" ht="14.4" customHeight="1" x14ac:dyDescent="0.3">
      <c r="A1154" s="831" t="s">
        <v>3622</v>
      </c>
      <c r="B1154" s="832" t="s">
        <v>3623</v>
      </c>
      <c r="C1154" s="832" t="s">
        <v>3005</v>
      </c>
      <c r="D1154" s="832" t="s">
        <v>1281</v>
      </c>
      <c r="E1154" s="832" t="s">
        <v>3602</v>
      </c>
      <c r="F1154" s="832" t="s">
        <v>3684</v>
      </c>
      <c r="G1154" s="832" t="s">
        <v>3685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1</v>
      </c>
      <c r="Q1154" s="849">
        <v>740</v>
      </c>
      <c r="R1154" s="837"/>
      <c r="S1154" s="850">
        <v>740</v>
      </c>
    </row>
    <row r="1155" spans="1:19" ht="14.4" customHeight="1" x14ac:dyDescent="0.3">
      <c r="A1155" s="831" t="s">
        <v>3622</v>
      </c>
      <c r="B1155" s="832" t="s">
        <v>3623</v>
      </c>
      <c r="C1155" s="832" t="s">
        <v>3005</v>
      </c>
      <c r="D1155" s="832" t="s">
        <v>1281</v>
      </c>
      <c r="E1155" s="832" t="s">
        <v>3605</v>
      </c>
      <c r="F1155" s="832" t="s">
        <v>3762</v>
      </c>
      <c r="G1155" s="832" t="s">
        <v>3763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1</v>
      </c>
      <c r="Q1155" s="849">
        <v>1187</v>
      </c>
      <c r="R1155" s="837"/>
      <c r="S1155" s="850">
        <v>1187</v>
      </c>
    </row>
    <row r="1156" spans="1:19" ht="14.4" customHeight="1" x14ac:dyDescent="0.3">
      <c r="A1156" s="831" t="s">
        <v>3622</v>
      </c>
      <c r="B1156" s="832" t="s">
        <v>3623</v>
      </c>
      <c r="C1156" s="832" t="s">
        <v>3005</v>
      </c>
      <c r="D1156" s="832" t="s">
        <v>1281</v>
      </c>
      <c r="E1156" s="832" t="s">
        <v>3605</v>
      </c>
      <c r="F1156" s="832" t="s">
        <v>3768</v>
      </c>
      <c r="G1156" s="832" t="s">
        <v>3769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1</v>
      </c>
      <c r="Q1156" s="849">
        <v>263</v>
      </c>
      <c r="R1156" s="837"/>
      <c r="S1156" s="850">
        <v>263</v>
      </c>
    </row>
    <row r="1157" spans="1:19" ht="14.4" customHeight="1" x14ac:dyDescent="0.3">
      <c r="A1157" s="831" t="s">
        <v>3622</v>
      </c>
      <c r="B1157" s="832" t="s">
        <v>3623</v>
      </c>
      <c r="C1157" s="832" t="s">
        <v>3005</v>
      </c>
      <c r="D1157" s="832" t="s">
        <v>1273</v>
      </c>
      <c r="E1157" s="832" t="s">
        <v>3624</v>
      </c>
      <c r="F1157" s="832" t="s">
        <v>3661</v>
      </c>
      <c r="G1157" s="832" t="s">
        <v>3637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0.1</v>
      </c>
      <c r="Q1157" s="849">
        <v>163.95</v>
      </c>
      <c r="R1157" s="837"/>
      <c r="S1157" s="850">
        <v>1639.4999999999998</v>
      </c>
    </row>
    <row r="1158" spans="1:19" ht="14.4" customHeight="1" x14ac:dyDescent="0.3">
      <c r="A1158" s="831" t="s">
        <v>3622</v>
      </c>
      <c r="B1158" s="832" t="s">
        <v>3623</v>
      </c>
      <c r="C1158" s="832" t="s">
        <v>3005</v>
      </c>
      <c r="D1158" s="832" t="s">
        <v>1273</v>
      </c>
      <c r="E1158" s="832" t="s">
        <v>3602</v>
      </c>
      <c r="F1158" s="832" t="s">
        <v>3676</v>
      </c>
      <c r="G1158" s="832" t="s">
        <v>3677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408.74</v>
      </c>
      <c r="R1158" s="837"/>
      <c r="S1158" s="850">
        <v>408.74</v>
      </c>
    </row>
    <row r="1159" spans="1:19" ht="14.4" customHeight="1" x14ac:dyDescent="0.3">
      <c r="A1159" s="831" t="s">
        <v>3622</v>
      </c>
      <c r="B1159" s="832" t="s">
        <v>3623</v>
      </c>
      <c r="C1159" s="832" t="s">
        <v>3005</v>
      </c>
      <c r="D1159" s="832" t="s">
        <v>1273</v>
      </c>
      <c r="E1159" s="832" t="s">
        <v>3602</v>
      </c>
      <c r="F1159" s="832" t="s">
        <v>3682</v>
      </c>
      <c r="G1159" s="832" t="s">
        <v>3683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1</v>
      </c>
      <c r="Q1159" s="849">
        <v>1665</v>
      </c>
      <c r="R1159" s="837"/>
      <c r="S1159" s="850">
        <v>1665</v>
      </c>
    </row>
    <row r="1160" spans="1:19" ht="14.4" customHeight="1" x14ac:dyDescent="0.3">
      <c r="A1160" s="831" t="s">
        <v>3622</v>
      </c>
      <c r="B1160" s="832" t="s">
        <v>3623</v>
      </c>
      <c r="C1160" s="832" t="s">
        <v>3005</v>
      </c>
      <c r="D1160" s="832" t="s">
        <v>1273</v>
      </c>
      <c r="E1160" s="832" t="s">
        <v>3602</v>
      </c>
      <c r="F1160" s="832" t="s">
        <v>3714</v>
      </c>
      <c r="G1160" s="832" t="s">
        <v>3715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</v>
      </c>
      <c r="Q1160" s="849">
        <v>642</v>
      </c>
      <c r="R1160" s="837"/>
      <c r="S1160" s="850">
        <v>642</v>
      </c>
    </row>
    <row r="1161" spans="1:19" ht="14.4" customHeight="1" x14ac:dyDescent="0.3">
      <c r="A1161" s="831" t="s">
        <v>3622</v>
      </c>
      <c r="B1161" s="832" t="s">
        <v>3623</v>
      </c>
      <c r="C1161" s="832" t="s">
        <v>3005</v>
      </c>
      <c r="D1161" s="832" t="s">
        <v>1273</v>
      </c>
      <c r="E1161" s="832" t="s">
        <v>3605</v>
      </c>
      <c r="F1161" s="832" t="s">
        <v>3606</v>
      </c>
      <c r="G1161" s="832" t="s">
        <v>3607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1</v>
      </c>
      <c r="Q1161" s="849">
        <v>254</v>
      </c>
      <c r="R1161" s="837"/>
      <c r="S1161" s="850">
        <v>254</v>
      </c>
    </row>
    <row r="1162" spans="1:19" ht="14.4" customHeight="1" x14ac:dyDescent="0.3">
      <c r="A1162" s="831" t="s">
        <v>3622</v>
      </c>
      <c r="B1162" s="832" t="s">
        <v>3623</v>
      </c>
      <c r="C1162" s="832" t="s">
        <v>3005</v>
      </c>
      <c r="D1162" s="832" t="s">
        <v>1273</v>
      </c>
      <c r="E1162" s="832" t="s">
        <v>3605</v>
      </c>
      <c r="F1162" s="832" t="s">
        <v>3738</v>
      </c>
      <c r="G1162" s="832" t="s">
        <v>3739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</v>
      </c>
      <c r="Q1162" s="849">
        <v>126</v>
      </c>
      <c r="R1162" s="837"/>
      <c r="S1162" s="850">
        <v>126</v>
      </c>
    </row>
    <row r="1163" spans="1:19" ht="14.4" customHeight="1" x14ac:dyDescent="0.3">
      <c r="A1163" s="831" t="s">
        <v>3622</v>
      </c>
      <c r="B1163" s="832" t="s">
        <v>3623</v>
      </c>
      <c r="C1163" s="832" t="s">
        <v>3005</v>
      </c>
      <c r="D1163" s="832" t="s">
        <v>1273</v>
      </c>
      <c r="E1163" s="832" t="s">
        <v>3605</v>
      </c>
      <c r="F1163" s="832" t="s">
        <v>3750</v>
      </c>
      <c r="G1163" s="832" t="s">
        <v>3751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1</v>
      </c>
      <c r="Q1163" s="849">
        <v>357</v>
      </c>
      <c r="R1163" s="837"/>
      <c r="S1163" s="850">
        <v>357</v>
      </c>
    </row>
    <row r="1164" spans="1:19" ht="14.4" customHeight="1" x14ac:dyDescent="0.3">
      <c r="A1164" s="831" t="s">
        <v>3622</v>
      </c>
      <c r="B1164" s="832" t="s">
        <v>3623</v>
      </c>
      <c r="C1164" s="832" t="s">
        <v>3005</v>
      </c>
      <c r="D1164" s="832" t="s">
        <v>1273</v>
      </c>
      <c r="E1164" s="832" t="s">
        <v>3605</v>
      </c>
      <c r="F1164" s="832" t="s">
        <v>3610</v>
      </c>
      <c r="G1164" s="832" t="s">
        <v>3611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2</v>
      </c>
      <c r="Q1164" s="849">
        <v>66.66</v>
      </c>
      <c r="R1164" s="837"/>
      <c r="S1164" s="850">
        <v>33.33</v>
      </c>
    </row>
    <row r="1165" spans="1:19" ht="14.4" customHeight="1" x14ac:dyDescent="0.3">
      <c r="A1165" s="831" t="s">
        <v>3622</v>
      </c>
      <c r="B1165" s="832" t="s">
        <v>3623</v>
      </c>
      <c r="C1165" s="832" t="s">
        <v>3005</v>
      </c>
      <c r="D1165" s="832" t="s">
        <v>1273</v>
      </c>
      <c r="E1165" s="832" t="s">
        <v>3605</v>
      </c>
      <c r="F1165" s="832" t="s">
        <v>3612</v>
      </c>
      <c r="G1165" s="832" t="s">
        <v>3613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1</v>
      </c>
      <c r="Q1165" s="849">
        <v>870</v>
      </c>
      <c r="R1165" s="837"/>
      <c r="S1165" s="850">
        <v>870</v>
      </c>
    </row>
    <row r="1166" spans="1:19" ht="14.4" customHeight="1" x14ac:dyDescent="0.3">
      <c r="A1166" s="831" t="s">
        <v>3622</v>
      </c>
      <c r="B1166" s="832" t="s">
        <v>3623</v>
      </c>
      <c r="C1166" s="832" t="s">
        <v>3005</v>
      </c>
      <c r="D1166" s="832" t="s">
        <v>1273</v>
      </c>
      <c r="E1166" s="832" t="s">
        <v>3605</v>
      </c>
      <c r="F1166" s="832" t="s">
        <v>3614</v>
      </c>
      <c r="G1166" s="832" t="s">
        <v>3615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19</v>
      </c>
      <c r="Q1166" s="849">
        <v>11305</v>
      </c>
      <c r="R1166" s="837"/>
      <c r="S1166" s="850">
        <v>595</v>
      </c>
    </row>
    <row r="1167" spans="1:19" ht="14.4" customHeight="1" x14ac:dyDescent="0.3">
      <c r="A1167" s="831" t="s">
        <v>3622</v>
      </c>
      <c r="B1167" s="832" t="s">
        <v>3623</v>
      </c>
      <c r="C1167" s="832" t="s">
        <v>3005</v>
      </c>
      <c r="D1167" s="832" t="s">
        <v>1273</v>
      </c>
      <c r="E1167" s="832" t="s">
        <v>3605</v>
      </c>
      <c r="F1167" s="832" t="s">
        <v>3616</v>
      </c>
      <c r="G1167" s="832" t="s">
        <v>3617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2</v>
      </c>
      <c r="Q1167" s="849">
        <v>1540</v>
      </c>
      <c r="R1167" s="837"/>
      <c r="S1167" s="850">
        <v>770</v>
      </c>
    </row>
    <row r="1168" spans="1:19" ht="14.4" customHeight="1" x14ac:dyDescent="0.3">
      <c r="A1168" s="831" t="s">
        <v>3622</v>
      </c>
      <c r="B1168" s="832" t="s">
        <v>3623</v>
      </c>
      <c r="C1168" s="832" t="s">
        <v>3005</v>
      </c>
      <c r="D1168" s="832" t="s">
        <v>1273</v>
      </c>
      <c r="E1168" s="832" t="s">
        <v>3605</v>
      </c>
      <c r="F1168" s="832" t="s">
        <v>3618</v>
      </c>
      <c r="G1168" s="832" t="s">
        <v>3619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25</v>
      </c>
      <c r="Q1168" s="849">
        <v>33600</v>
      </c>
      <c r="R1168" s="837"/>
      <c r="S1168" s="850">
        <v>1344</v>
      </c>
    </row>
    <row r="1169" spans="1:19" ht="14.4" customHeight="1" x14ac:dyDescent="0.3">
      <c r="A1169" s="831" t="s">
        <v>3622</v>
      </c>
      <c r="B1169" s="832" t="s">
        <v>3623</v>
      </c>
      <c r="C1169" s="832" t="s">
        <v>3005</v>
      </c>
      <c r="D1169" s="832" t="s">
        <v>1273</v>
      </c>
      <c r="E1169" s="832" t="s">
        <v>3605</v>
      </c>
      <c r="F1169" s="832" t="s">
        <v>3620</v>
      </c>
      <c r="G1169" s="832" t="s">
        <v>3621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3</v>
      </c>
      <c r="Q1169" s="849">
        <v>1092</v>
      </c>
      <c r="R1169" s="837"/>
      <c r="S1169" s="850">
        <v>364</v>
      </c>
    </row>
    <row r="1170" spans="1:19" ht="14.4" customHeight="1" x14ac:dyDescent="0.3">
      <c r="A1170" s="831" t="s">
        <v>3622</v>
      </c>
      <c r="B1170" s="832" t="s">
        <v>3623</v>
      </c>
      <c r="C1170" s="832" t="s">
        <v>3005</v>
      </c>
      <c r="D1170" s="832" t="s">
        <v>1278</v>
      </c>
      <c r="E1170" s="832" t="s">
        <v>3605</v>
      </c>
      <c r="F1170" s="832" t="s">
        <v>3732</v>
      </c>
      <c r="G1170" s="832" t="s">
        <v>3733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18</v>
      </c>
      <c r="Q1170" s="849">
        <v>180</v>
      </c>
      <c r="R1170" s="837"/>
      <c r="S1170" s="850">
        <v>10</v>
      </c>
    </row>
    <row r="1171" spans="1:19" ht="14.4" customHeight="1" x14ac:dyDescent="0.3">
      <c r="A1171" s="831" t="s">
        <v>3622</v>
      </c>
      <c r="B1171" s="832" t="s">
        <v>3623</v>
      </c>
      <c r="C1171" s="832" t="s">
        <v>3005</v>
      </c>
      <c r="D1171" s="832" t="s">
        <v>1278</v>
      </c>
      <c r="E1171" s="832" t="s">
        <v>3605</v>
      </c>
      <c r="F1171" s="832" t="s">
        <v>3606</v>
      </c>
      <c r="G1171" s="832" t="s">
        <v>3607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1</v>
      </c>
      <c r="Q1171" s="849">
        <v>254</v>
      </c>
      <c r="R1171" s="837"/>
      <c r="S1171" s="850">
        <v>254</v>
      </c>
    </row>
    <row r="1172" spans="1:19" ht="14.4" customHeight="1" x14ac:dyDescent="0.3">
      <c r="A1172" s="831" t="s">
        <v>3622</v>
      </c>
      <c r="B1172" s="832" t="s">
        <v>3623</v>
      </c>
      <c r="C1172" s="832" t="s">
        <v>3005</v>
      </c>
      <c r="D1172" s="832" t="s">
        <v>1278</v>
      </c>
      <c r="E1172" s="832" t="s">
        <v>3605</v>
      </c>
      <c r="F1172" s="832" t="s">
        <v>3738</v>
      </c>
      <c r="G1172" s="832" t="s">
        <v>3739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30</v>
      </c>
      <c r="Q1172" s="849">
        <v>3780</v>
      </c>
      <c r="R1172" s="837"/>
      <c r="S1172" s="850">
        <v>126</v>
      </c>
    </row>
    <row r="1173" spans="1:19" ht="14.4" customHeight="1" x14ac:dyDescent="0.3">
      <c r="A1173" s="831" t="s">
        <v>3622</v>
      </c>
      <c r="B1173" s="832" t="s">
        <v>3623</v>
      </c>
      <c r="C1173" s="832" t="s">
        <v>3005</v>
      </c>
      <c r="D1173" s="832" t="s">
        <v>1278</v>
      </c>
      <c r="E1173" s="832" t="s">
        <v>3605</v>
      </c>
      <c r="F1173" s="832" t="s">
        <v>3746</v>
      </c>
      <c r="G1173" s="832" t="s">
        <v>3747</v>
      </c>
      <c r="H1173" s="849"/>
      <c r="I1173" s="849"/>
      <c r="J1173" s="832"/>
      <c r="K1173" s="832"/>
      <c r="L1173" s="849"/>
      <c r="M1173" s="849"/>
      <c r="N1173" s="832"/>
      <c r="O1173" s="832"/>
      <c r="P1173" s="849">
        <v>2</v>
      </c>
      <c r="Q1173" s="849">
        <v>670</v>
      </c>
      <c r="R1173" s="837"/>
      <c r="S1173" s="850">
        <v>335</v>
      </c>
    </row>
    <row r="1174" spans="1:19" ht="14.4" customHeight="1" x14ac:dyDescent="0.3">
      <c r="A1174" s="831" t="s">
        <v>3622</v>
      </c>
      <c r="B1174" s="832" t="s">
        <v>3623</v>
      </c>
      <c r="C1174" s="832" t="s">
        <v>3005</v>
      </c>
      <c r="D1174" s="832" t="s">
        <v>1278</v>
      </c>
      <c r="E1174" s="832" t="s">
        <v>3605</v>
      </c>
      <c r="F1174" s="832" t="s">
        <v>3610</v>
      </c>
      <c r="G1174" s="832" t="s">
        <v>3611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31</v>
      </c>
      <c r="Q1174" s="849">
        <v>1033.32</v>
      </c>
      <c r="R1174" s="837"/>
      <c r="S1174" s="850">
        <v>33.332903225806447</v>
      </c>
    </row>
    <row r="1175" spans="1:19" ht="14.4" customHeight="1" x14ac:dyDescent="0.3">
      <c r="A1175" s="831" t="s">
        <v>3622</v>
      </c>
      <c r="B1175" s="832" t="s">
        <v>3623</v>
      </c>
      <c r="C1175" s="832" t="s">
        <v>3005</v>
      </c>
      <c r="D1175" s="832" t="s">
        <v>1278</v>
      </c>
      <c r="E1175" s="832" t="s">
        <v>3605</v>
      </c>
      <c r="F1175" s="832" t="s">
        <v>3766</v>
      </c>
      <c r="G1175" s="832" t="s">
        <v>3767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1</v>
      </c>
      <c r="Q1175" s="849">
        <v>311</v>
      </c>
      <c r="R1175" s="837"/>
      <c r="S1175" s="850">
        <v>311</v>
      </c>
    </row>
    <row r="1176" spans="1:19" ht="14.4" customHeight="1" x14ac:dyDescent="0.3">
      <c r="A1176" s="831" t="s">
        <v>3622</v>
      </c>
      <c r="B1176" s="832" t="s">
        <v>3623</v>
      </c>
      <c r="C1176" s="832" t="s">
        <v>3005</v>
      </c>
      <c r="D1176" s="832" t="s">
        <v>1278</v>
      </c>
      <c r="E1176" s="832" t="s">
        <v>3605</v>
      </c>
      <c r="F1176" s="832" t="s">
        <v>3614</v>
      </c>
      <c r="G1176" s="832" t="s">
        <v>3615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23</v>
      </c>
      <c r="Q1176" s="849">
        <v>13685</v>
      </c>
      <c r="R1176" s="837"/>
      <c r="S1176" s="850">
        <v>595</v>
      </c>
    </row>
    <row r="1177" spans="1:19" ht="14.4" customHeight="1" x14ac:dyDescent="0.3">
      <c r="A1177" s="831" t="s">
        <v>3622</v>
      </c>
      <c r="B1177" s="832" t="s">
        <v>3623</v>
      </c>
      <c r="C1177" s="832" t="s">
        <v>3005</v>
      </c>
      <c r="D1177" s="832" t="s">
        <v>1278</v>
      </c>
      <c r="E1177" s="832" t="s">
        <v>3605</v>
      </c>
      <c r="F1177" s="832" t="s">
        <v>3618</v>
      </c>
      <c r="G1177" s="832" t="s">
        <v>3619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10</v>
      </c>
      <c r="Q1177" s="849">
        <v>13440</v>
      </c>
      <c r="R1177" s="837"/>
      <c r="S1177" s="850">
        <v>1344</v>
      </c>
    </row>
    <row r="1178" spans="1:19" ht="14.4" customHeight="1" x14ac:dyDescent="0.3">
      <c r="A1178" s="831" t="s">
        <v>3622</v>
      </c>
      <c r="B1178" s="832" t="s">
        <v>3623</v>
      </c>
      <c r="C1178" s="832" t="s">
        <v>3005</v>
      </c>
      <c r="D1178" s="832" t="s">
        <v>1278</v>
      </c>
      <c r="E1178" s="832" t="s">
        <v>3605</v>
      </c>
      <c r="F1178" s="832" t="s">
        <v>3620</v>
      </c>
      <c r="G1178" s="832" t="s">
        <v>3621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364</v>
      </c>
      <c r="R1178" s="837"/>
      <c r="S1178" s="850">
        <v>364</v>
      </c>
    </row>
    <row r="1179" spans="1:19" ht="14.4" customHeight="1" x14ac:dyDescent="0.3">
      <c r="A1179" s="831" t="s">
        <v>3622</v>
      </c>
      <c r="B1179" s="832" t="s">
        <v>3825</v>
      </c>
      <c r="C1179" s="832" t="s">
        <v>605</v>
      </c>
      <c r="D1179" s="832" t="s">
        <v>3593</v>
      </c>
      <c r="E1179" s="832" t="s">
        <v>3605</v>
      </c>
      <c r="F1179" s="832" t="s">
        <v>3730</v>
      </c>
      <c r="G1179" s="832" t="s">
        <v>3731</v>
      </c>
      <c r="H1179" s="849">
        <v>12</v>
      </c>
      <c r="I1179" s="849">
        <v>444</v>
      </c>
      <c r="J1179" s="832">
        <v>1.5</v>
      </c>
      <c r="K1179" s="832">
        <v>37</v>
      </c>
      <c r="L1179" s="849">
        <v>8</v>
      </c>
      <c r="M1179" s="849">
        <v>296</v>
      </c>
      <c r="N1179" s="832">
        <v>1</v>
      </c>
      <c r="O1179" s="832">
        <v>37</v>
      </c>
      <c r="P1179" s="849">
        <v>7</v>
      </c>
      <c r="Q1179" s="849">
        <v>266</v>
      </c>
      <c r="R1179" s="837">
        <v>0.89864864864864868</v>
      </c>
      <c r="S1179" s="850">
        <v>38</v>
      </c>
    </row>
    <row r="1180" spans="1:19" ht="14.4" customHeight="1" x14ac:dyDescent="0.3">
      <c r="A1180" s="831" t="s">
        <v>3622</v>
      </c>
      <c r="B1180" s="832" t="s">
        <v>3825</v>
      </c>
      <c r="C1180" s="832" t="s">
        <v>605</v>
      </c>
      <c r="D1180" s="832" t="s">
        <v>3593</v>
      </c>
      <c r="E1180" s="832" t="s">
        <v>3605</v>
      </c>
      <c r="F1180" s="832" t="s">
        <v>3834</v>
      </c>
      <c r="G1180" s="832" t="s">
        <v>3835</v>
      </c>
      <c r="H1180" s="849">
        <v>445</v>
      </c>
      <c r="I1180" s="849">
        <v>51620</v>
      </c>
      <c r="J1180" s="832">
        <v>0.89898989898989901</v>
      </c>
      <c r="K1180" s="832">
        <v>116</v>
      </c>
      <c r="L1180" s="849">
        <v>495</v>
      </c>
      <c r="M1180" s="849">
        <v>57420</v>
      </c>
      <c r="N1180" s="832">
        <v>1</v>
      </c>
      <c r="O1180" s="832">
        <v>116</v>
      </c>
      <c r="P1180" s="849">
        <v>456</v>
      </c>
      <c r="Q1180" s="849">
        <v>52896</v>
      </c>
      <c r="R1180" s="837">
        <v>0.92121212121212126</v>
      </c>
      <c r="S1180" s="850">
        <v>116</v>
      </c>
    </row>
    <row r="1181" spans="1:19" ht="14.4" customHeight="1" x14ac:dyDescent="0.3">
      <c r="A1181" s="831" t="s">
        <v>3622</v>
      </c>
      <c r="B1181" s="832" t="s">
        <v>3825</v>
      </c>
      <c r="C1181" s="832" t="s">
        <v>605</v>
      </c>
      <c r="D1181" s="832" t="s">
        <v>1269</v>
      </c>
      <c r="E1181" s="832" t="s">
        <v>3605</v>
      </c>
      <c r="F1181" s="832" t="s">
        <v>3826</v>
      </c>
      <c r="G1181" s="832" t="s">
        <v>3827</v>
      </c>
      <c r="H1181" s="849"/>
      <c r="I1181" s="849"/>
      <c r="J1181" s="832"/>
      <c r="K1181" s="832"/>
      <c r="L1181" s="849">
        <v>1</v>
      </c>
      <c r="M1181" s="849">
        <v>252</v>
      </c>
      <c r="N1181" s="832">
        <v>1</v>
      </c>
      <c r="O1181" s="832">
        <v>252</v>
      </c>
      <c r="P1181" s="849"/>
      <c r="Q1181" s="849"/>
      <c r="R1181" s="837"/>
      <c r="S1181" s="850"/>
    </row>
    <row r="1182" spans="1:19" ht="14.4" customHeight="1" x14ac:dyDescent="0.3">
      <c r="A1182" s="831" t="s">
        <v>3622</v>
      </c>
      <c r="B1182" s="832" t="s">
        <v>3825</v>
      </c>
      <c r="C1182" s="832" t="s">
        <v>605</v>
      </c>
      <c r="D1182" s="832" t="s">
        <v>1269</v>
      </c>
      <c r="E1182" s="832" t="s">
        <v>3605</v>
      </c>
      <c r="F1182" s="832" t="s">
        <v>3828</v>
      </c>
      <c r="G1182" s="832" t="s">
        <v>3829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1</v>
      </c>
      <c r="Q1182" s="849">
        <v>126</v>
      </c>
      <c r="R1182" s="837"/>
      <c r="S1182" s="850">
        <v>126</v>
      </c>
    </row>
    <row r="1183" spans="1:19" ht="14.4" customHeight="1" x14ac:dyDescent="0.3">
      <c r="A1183" s="831" t="s">
        <v>3622</v>
      </c>
      <c r="B1183" s="832" t="s">
        <v>3825</v>
      </c>
      <c r="C1183" s="832" t="s">
        <v>605</v>
      </c>
      <c r="D1183" s="832" t="s">
        <v>1269</v>
      </c>
      <c r="E1183" s="832" t="s">
        <v>3605</v>
      </c>
      <c r="F1183" s="832" t="s">
        <v>3838</v>
      </c>
      <c r="G1183" s="832" t="s">
        <v>3839</v>
      </c>
      <c r="H1183" s="849"/>
      <c r="I1183" s="849"/>
      <c r="J1183" s="832"/>
      <c r="K1183" s="832"/>
      <c r="L1183" s="849">
        <v>1</v>
      </c>
      <c r="M1183" s="849">
        <v>374</v>
      </c>
      <c r="N1183" s="832">
        <v>1</v>
      </c>
      <c r="O1183" s="832">
        <v>374</v>
      </c>
      <c r="P1183" s="849"/>
      <c r="Q1183" s="849"/>
      <c r="R1183" s="837"/>
      <c r="S1183" s="850"/>
    </row>
    <row r="1184" spans="1:19" ht="14.4" customHeight="1" x14ac:dyDescent="0.3">
      <c r="A1184" s="831" t="s">
        <v>3622</v>
      </c>
      <c r="B1184" s="832" t="s">
        <v>3825</v>
      </c>
      <c r="C1184" s="832" t="s">
        <v>605</v>
      </c>
      <c r="D1184" s="832" t="s">
        <v>1270</v>
      </c>
      <c r="E1184" s="832" t="s">
        <v>3605</v>
      </c>
      <c r="F1184" s="832" t="s">
        <v>3826</v>
      </c>
      <c r="G1184" s="832" t="s">
        <v>3827</v>
      </c>
      <c r="H1184" s="849">
        <v>1</v>
      </c>
      <c r="I1184" s="849">
        <v>251</v>
      </c>
      <c r="J1184" s="832"/>
      <c r="K1184" s="832">
        <v>251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3622</v>
      </c>
      <c r="B1185" s="832" t="s">
        <v>3825</v>
      </c>
      <c r="C1185" s="832" t="s">
        <v>605</v>
      </c>
      <c r="D1185" s="832" t="s">
        <v>1276</v>
      </c>
      <c r="E1185" s="832" t="s">
        <v>3605</v>
      </c>
      <c r="F1185" s="832" t="s">
        <v>3730</v>
      </c>
      <c r="G1185" s="832" t="s">
        <v>3731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1</v>
      </c>
      <c r="Q1185" s="849">
        <v>38</v>
      </c>
      <c r="R1185" s="837"/>
      <c r="S1185" s="850">
        <v>38</v>
      </c>
    </row>
    <row r="1186" spans="1:19" ht="14.4" customHeight="1" x14ac:dyDescent="0.3">
      <c r="A1186" s="831" t="s">
        <v>3622</v>
      </c>
      <c r="B1186" s="832" t="s">
        <v>3825</v>
      </c>
      <c r="C1186" s="832" t="s">
        <v>605</v>
      </c>
      <c r="D1186" s="832" t="s">
        <v>1277</v>
      </c>
      <c r="E1186" s="832" t="s">
        <v>3605</v>
      </c>
      <c r="F1186" s="832" t="s">
        <v>3720</v>
      </c>
      <c r="G1186" s="832" t="s">
        <v>3721</v>
      </c>
      <c r="H1186" s="849">
        <v>12</v>
      </c>
      <c r="I1186" s="849">
        <v>2460</v>
      </c>
      <c r="J1186" s="832"/>
      <c r="K1186" s="832">
        <v>205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3622</v>
      </c>
      <c r="B1187" s="832" t="s">
        <v>3825</v>
      </c>
      <c r="C1187" s="832" t="s">
        <v>605</v>
      </c>
      <c r="D1187" s="832" t="s">
        <v>1277</v>
      </c>
      <c r="E1187" s="832" t="s">
        <v>3605</v>
      </c>
      <c r="F1187" s="832" t="s">
        <v>3730</v>
      </c>
      <c r="G1187" s="832" t="s">
        <v>3731</v>
      </c>
      <c r="H1187" s="849">
        <v>4</v>
      </c>
      <c r="I1187" s="849">
        <v>148</v>
      </c>
      <c r="J1187" s="832"/>
      <c r="K1187" s="832">
        <v>37</v>
      </c>
      <c r="L1187" s="849"/>
      <c r="M1187" s="849"/>
      <c r="N1187" s="832"/>
      <c r="O1187" s="832"/>
      <c r="P1187" s="849"/>
      <c r="Q1187" s="849"/>
      <c r="R1187" s="837"/>
      <c r="S1187" s="850"/>
    </row>
    <row r="1188" spans="1:19" ht="14.4" customHeight="1" x14ac:dyDescent="0.3">
      <c r="A1188" s="831" t="s">
        <v>3622</v>
      </c>
      <c r="B1188" s="832" t="s">
        <v>3825</v>
      </c>
      <c r="C1188" s="832" t="s">
        <v>605</v>
      </c>
      <c r="D1188" s="832" t="s">
        <v>1277</v>
      </c>
      <c r="E1188" s="832" t="s">
        <v>3605</v>
      </c>
      <c r="F1188" s="832" t="s">
        <v>3758</v>
      </c>
      <c r="G1188" s="832" t="s">
        <v>3759</v>
      </c>
      <c r="H1188" s="849">
        <v>1</v>
      </c>
      <c r="I1188" s="849">
        <v>296</v>
      </c>
      <c r="J1188" s="832"/>
      <c r="K1188" s="832">
        <v>296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3622</v>
      </c>
      <c r="B1189" s="832" t="s">
        <v>3825</v>
      </c>
      <c r="C1189" s="832" t="s">
        <v>605</v>
      </c>
      <c r="D1189" s="832" t="s">
        <v>1277</v>
      </c>
      <c r="E1189" s="832" t="s">
        <v>3605</v>
      </c>
      <c r="F1189" s="832" t="s">
        <v>3826</v>
      </c>
      <c r="G1189" s="832" t="s">
        <v>3827</v>
      </c>
      <c r="H1189" s="849">
        <v>15</v>
      </c>
      <c r="I1189" s="849">
        <v>3765</v>
      </c>
      <c r="J1189" s="832">
        <v>14.94047619047619</v>
      </c>
      <c r="K1189" s="832">
        <v>251</v>
      </c>
      <c r="L1189" s="849">
        <v>1</v>
      </c>
      <c r="M1189" s="849">
        <v>252</v>
      </c>
      <c r="N1189" s="832">
        <v>1</v>
      </c>
      <c r="O1189" s="832">
        <v>252</v>
      </c>
      <c r="P1189" s="849"/>
      <c r="Q1189" s="849"/>
      <c r="R1189" s="837"/>
      <c r="S1189" s="850"/>
    </row>
    <row r="1190" spans="1:19" ht="14.4" customHeight="1" x14ac:dyDescent="0.3">
      <c r="A1190" s="831" t="s">
        <v>3622</v>
      </c>
      <c r="B1190" s="832" t="s">
        <v>3825</v>
      </c>
      <c r="C1190" s="832" t="s">
        <v>605</v>
      </c>
      <c r="D1190" s="832" t="s">
        <v>1277</v>
      </c>
      <c r="E1190" s="832" t="s">
        <v>3605</v>
      </c>
      <c r="F1190" s="832" t="s">
        <v>3828</v>
      </c>
      <c r="G1190" s="832" t="s">
        <v>3829</v>
      </c>
      <c r="H1190" s="849">
        <v>46</v>
      </c>
      <c r="I1190" s="849">
        <v>5796</v>
      </c>
      <c r="J1190" s="832">
        <v>45.637795275590548</v>
      </c>
      <c r="K1190" s="832">
        <v>126</v>
      </c>
      <c r="L1190" s="849">
        <v>1</v>
      </c>
      <c r="M1190" s="849">
        <v>127</v>
      </c>
      <c r="N1190" s="832">
        <v>1</v>
      </c>
      <c r="O1190" s="832">
        <v>127</v>
      </c>
      <c r="P1190" s="849"/>
      <c r="Q1190" s="849"/>
      <c r="R1190" s="837"/>
      <c r="S1190" s="850"/>
    </row>
    <row r="1191" spans="1:19" ht="14.4" customHeight="1" x14ac:dyDescent="0.3">
      <c r="A1191" s="831" t="s">
        <v>3622</v>
      </c>
      <c r="B1191" s="832" t="s">
        <v>3825</v>
      </c>
      <c r="C1191" s="832" t="s">
        <v>605</v>
      </c>
      <c r="D1191" s="832" t="s">
        <v>1277</v>
      </c>
      <c r="E1191" s="832" t="s">
        <v>3605</v>
      </c>
      <c r="F1191" s="832" t="s">
        <v>3610</v>
      </c>
      <c r="G1191" s="832" t="s">
        <v>3611</v>
      </c>
      <c r="H1191" s="849">
        <v>1</v>
      </c>
      <c r="I1191" s="849">
        <v>33.33</v>
      </c>
      <c r="J1191" s="832"/>
      <c r="K1191" s="832">
        <v>33.33</v>
      </c>
      <c r="L1191" s="849"/>
      <c r="M1191" s="849"/>
      <c r="N1191" s="832"/>
      <c r="O1191" s="832"/>
      <c r="P1191" s="849"/>
      <c r="Q1191" s="849"/>
      <c r="R1191" s="837"/>
      <c r="S1191" s="850"/>
    </row>
    <row r="1192" spans="1:19" ht="14.4" customHeight="1" x14ac:dyDescent="0.3">
      <c r="A1192" s="831" t="s">
        <v>3622</v>
      </c>
      <c r="B1192" s="832" t="s">
        <v>3825</v>
      </c>
      <c r="C1192" s="832" t="s">
        <v>605</v>
      </c>
      <c r="D1192" s="832" t="s">
        <v>1277</v>
      </c>
      <c r="E1192" s="832" t="s">
        <v>3605</v>
      </c>
      <c r="F1192" s="832" t="s">
        <v>3766</v>
      </c>
      <c r="G1192" s="832" t="s">
        <v>3767</v>
      </c>
      <c r="H1192" s="849">
        <v>54</v>
      </c>
      <c r="I1192" s="849">
        <v>16632</v>
      </c>
      <c r="J1192" s="832">
        <v>13.5</v>
      </c>
      <c r="K1192" s="832">
        <v>308</v>
      </c>
      <c r="L1192" s="849">
        <v>4</v>
      </c>
      <c r="M1192" s="849">
        <v>1232</v>
      </c>
      <c r="N1192" s="832">
        <v>1</v>
      </c>
      <c r="O1192" s="832">
        <v>308</v>
      </c>
      <c r="P1192" s="849"/>
      <c r="Q1192" s="849"/>
      <c r="R1192" s="837"/>
      <c r="S1192" s="850"/>
    </row>
    <row r="1193" spans="1:19" ht="14.4" customHeight="1" x14ac:dyDescent="0.3">
      <c r="A1193" s="831" t="s">
        <v>3622</v>
      </c>
      <c r="B1193" s="832" t="s">
        <v>3825</v>
      </c>
      <c r="C1193" s="832" t="s">
        <v>605</v>
      </c>
      <c r="D1193" s="832" t="s">
        <v>1277</v>
      </c>
      <c r="E1193" s="832" t="s">
        <v>3605</v>
      </c>
      <c r="F1193" s="832" t="s">
        <v>3774</v>
      </c>
      <c r="G1193" s="832" t="s">
        <v>3775</v>
      </c>
      <c r="H1193" s="849">
        <v>12</v>
      </c>
      <c r="I1193" s="849">
        <v>1848</v>
      </c>
      <c r="J1193" s="832"/>
      <c r="K1193" s="832">
        <v>154</v>
      </c>
      <c r="L1193" s="849"/>
      <c r="M1193" s="849"/>
      <c r="N1193" s="832"/>
      <c r="O1193" s="832"/>
      <c r="P1193" s="849"/>
      <c r="Q1193" s="849"/>
      <c r="R1193" s="837"/>
      <c r="S1193" s="850"/>
    </row>
    <row r="1194" spans="1:19" ht="14.4" customHeight="1" x14ac:dyDescent="0.3">
      <c r="A1194" s="831" t="s">
        <v>3622</v>
      </c>
      <c r="B1194" s="832" t="s">
        <v>3825</v>
      </c>
      <c r="C1194" s="832" t="s">
        <v>605</v>
      </c>
      <c r="D1194" s="832" t="s">
        <v>1277</v>
      </c>
      <c r="E1194" s="832" t="s">
        <v>3605</v>
      </c>
      <c r="F1194" s="832" t="s">
        <v>3838</v>
      </c>
      <c r="G1194" s="832" t="s">
        <v>3839</v>
      </c>
      <c r="H1194" s="849">
        <v>49</v>
      </c>
      <c r="I1194" s="849">
        <v>18277</v>
      </c>
      <c r="J1194" s="832">
        <v>16.289661319073083</v>
      </c>
      <c r="K1194" s="832">
        <v>373</v>
      </c>
      <c r="L1194" s="849">
        <v>3</v>
      </c>
      <c r="M1194" s="849">
        <v>1122</v>
      </c>
      <c r="N1194" s="832">
        <v>1</v>
      </c>
      <c r="O1194" s="832">
        <v>374</v>
      </c>
      <c r="P1194" s="849"/>
      <c r="Q1194" s="849"/>
      <c r="R1194" s="837"/>
      <c r="S1194" s="850"/>
    </row>
    <row r="1195" spans="1:19" ht="14.4" customHeight="1" x14ac:dyDescent="0.3">
      <c r="A1195" s="831" t="s">
        <v>3622</v>
      </c>
      <c r="B1195" s="832" t="s">
        <v>3825</v>
      </c>
      <c r="C1195" s="832" t="s">
        <v>605</v>
      </c>
      <c r="D1195" s="832" t="s">
        <v>1277</v>
      </c>
      <c r="E1195" s="832" t="s">
        <v>3605</v>
      </c>
      <c r="F1195" s="832" t="s">
        <v>3796</v>
      </c>
      <c r="G1195" s="832" t="s">
        <v>3797</v>
      </c>
      <c r="H1195" s="849">
        <v>16</v>
      </c>
      <c r="I1195" s="849">
        <v>2560</v>
      </c>
      <c r="J1195" s="832">
        <v>5.3002070393374741</v>
      </c>
      <c r="K1195" s="832">
        <v>160</v>
      </c>
      <c r="L1195" s="849">
        <v>3</v>
      </c>
      <c r="M1195" s="849">
        <v>483</v>
      </c>
      <c r="N1195" s="832">
        <v>1</v>
      </c>
      <c r="O1195" s="832">
        <v>161</v>
      </c>
      <c r="P1195" s="849"/>
      <c r="Q1195" s="849"/>
      <c r="R1195" s="837"/>
      <c r="S1195" s="850"/>
    </row>
    <row r="1196" spans="1:19" ht="14.4" customHeight="1" x14ac:dyDescent="0.3">
      <c r="A1196" s="831" t="s">
        <v>3622</v>
      </c>
      <c r="B1196" s="832" t="s">
        <v>3825</v>
      </c>
      <c r="C1196" s="832" t="s">
        <v>605</v>
      </c>
      <c r="D1196" s="832" t="s">
        <v>1282</v>
      </c>
      <c r="E1196" s="832" t="s">
        <v>3605</v>
      </c>
      <c r="F1196" s="832" t="s">
        <v>3838</v>
      </c>
      <c r="G1196" s="832" t="s">
        <v>3839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</v>
      </c>
      <c r="Q1196" s="849">
        <v>376</v>
      </c>
      <c r="R1196" s="837"/>
      <c r="S1196" s="850">
        <v>376</v>
      </c>
    </row>
    <row r="1197" spans="1:19" ht="14.4" customHeight="1" x14ac:dyDescent="0.3">
      <c r="A1197" s="831" t="s">
        <v>3622</v>
      </c>
      <c r="B1197" s="832" t="s">
        <v>3825</v>
      </c>
      <c r="C1197" s="832" t="s">
        <v>605</v>
      </c>
      <c r="D1197" s="832" t="s">
        <v>1285</v>
      </c>
      <c r="E1197" s="832" t="s">
        <v>3605</v>
      </c>
      <c r="F1197" s="832" t="s">
        <v>3720</v>
      </c>
      <c r="G1197" s="832" t="s">
        <v>3721</v>
      </c>
      <c r="H1197" s="849">
        <v>2</v>
      </c>
      <c r="I1197" s="849">
        <v>410</v>
      </c>
      <c r="J1197" s="832">
        <v>7.6549663928304701E-2</v>
      </c>
      <c r="K1197" s="832">
        <v>205</v>
      </c>
      <c r="L1197" s="849">
        <v>26</v>
      </c>
      <c r="M1197" s="849">
        <v>5356</v>
      </c>
      <c r="N1197" s="832">
        <v>1</v>
      </c>
      <c r="O1197" s="832">
        <v>206</v>
      </c>
      <c r="P1197" s="849">
        <v>65</v>
      </c>
      <c r="Q1197" s="849">
        <v>13455</v>
      </c>
      <c r="R1197" s="837">
        <v>2.512135922330097</v>
      </c>
      <c r="S1197" s="850">
        <v>207</v>
      </c>
    </row>
    <row r="1198" spans="1:19" ht="14.4" customHeight="1" x14ac:dyDescent="0.3">
      <c r="A1198" s="831" t="s">
        <v>3622</v>
      </c>
      <c r="B1198" s="832" t="s">
        <v>3825</v>
      </c>
      <c r="C1198" s="832" t="s">
        <v>605</v>
      </c>
      <c r="D1198" s="832" t="s">
        <v>1285</v>
      </c>
      <c r="E1198" s="832" t="s">
        <v>3605</v>
      </c>
      <c r="F1198" s="832" t="s">
        <v>3730</v>
      </c>
      <c r="G1198" s="832" t="s">
        <v>3731</v>
      </c>
      <c r="H1198" s="849">
        <v>3</v>
      </c>
      <c r="I1198" s="849">
        <v>111</v>
      </c>
      <c r="J1198" s="832">
        <v>1</v>
      </c>
      <c r="K1198" s="832">
        <v>37</v>
      </c>
      <c r="L1198" s="849">
        <v>3</v>
      </c>
      <c r="M1198" s="849">
        <v>111</v>
      </c>
      <c r="N1198" s="832">
        <v>1</v>
      </c>
      <c r="O1198" s="832">
        <v>37</v>
      </c>
      <c r="P1198" s="849">
        <v>17</v>
      </c>
      <c r="Q1198" s="849">
        <v>646</v>
      </c>
      <c r="R1198" s="837">
        <v>5.8198198198198199</v>
      </c>
      <c r="S1198" s="850">
        <v>38</v>
      </c>
    </row>
    <row r="1199" spans="1:19" ht="14.4" customHeight="1" x14ac:dyDescent="0.3">
      <c r="A1199" s="831" t="s">
        <v>3622</v>
      </c>
      <c r="B1199" s="832" t="s">
        <v>3825</v>
      </c>
      <c r="C1199" s="832" t="s">
        <v>605</v>
      </c>
      <c r="D1199" s="832" t="s">
        <v>1285</v>
      </c>
      <c r="E1199" s="832" t="s">
        <v>3605</v>
      </c>
      <c r="F1199" s="832" t="s">
        <v>3826</v>
      </c>
      <c r="G1199" s="832" t="s">
        <v>3827</v>
      </c>
      <c r="H1199" s="849">
        <v>5</v>
      </c>
      <c r="I1199" s="849">
        <v>1255</v>
      </c>
      <c r="J1199" s="832">
        <v>0.21652864044168391</v>
      </c>
      <c r="K1199" s="832">
        <v>251</v>
      </c>
      <c r="L1199" s="849">
        <v>23</v>
      </c>
      <c r="M1199" s="849">
        <v>5796</v>
      </c>
      <c r="N1199" s="832">
        <v>1</v>
      </c>
      <c r="O1199" s="832">
        <v>252</v>
      </c>
      <c r="P1199" s="849">
        <v>89</v>
      </c>
      <c r="Q1199" s="849">
        <v>22606</v>
      </c>
      <c r="R1199" s="837">
        <v>3.9002760524499656</v>
      </c>
      <c r="S1199" s="850">
        <v>254</v>
      </c>
    </row>
    <row r="1200" spans="1:19" ht="14.4" customHeight="1" x14ac:dyDescent="0.3">
      <c r="A1200" s="831" t="s">
        <v>3622</v>
      </c>
      <c r="B1200" s="832" t="s">
        <v>3825</v>
      </c>
      <c r="C1200" s="832" t="s">
        <v>605</v>
      </c>
      <c r="D1200" s="832" t="s">
        <v>1285</v>
      </c>
      <c r="E1200" s="832" t="s">
        <v>3605</v>
      </c>
      <c r="F1200" s="832" t="s">
        <v>3828</v>
      </c>
      <c r="G1200" s="832" t="s">
        <v>3829</v>
      </c>
      <c r="H1200" s="849">
        <v>3</v>
      </c>
      <c r="I1200" s="849">
        <v>378</v>
      </c>
      <c r="J1200" s="832">
        <v>0.1062992125984252</v>
      </c>
      <c r="K1200" s="832">
        <v>126</v>
      </c>
      <c r="L1200" s="849">
        <v>28</v>
      </c>
      <c r="M1200" s="849">
        <v>3556</v>
      </c>
      <c r="N1200" s="832">
        <v>1</v>
      </c>
      <c r="O1200" s="832">
        <v>127</v>
      </c>
      <c r="P1200" s="849">
        <v>78</v>
      </c>
      <c r="Q1200" s="849">
        <v>9828</v>
      </c>
      <c r="R1200" s="837">
        <v>2.7637795275590551</v>
      </c>
      <c r="S1200" s="850">
        <v>126</v>
      </c>
    </row>
    <row r="1201" spans="1:19" ht="14.4" customHeight="1" x14ac:dyDescent="0.3">
      <c r="A1201" s="831" t="s">
        <v>3622</v>
      </c>
      <c r="B1201" s="832" t="s">
        <v>3825</v>
      </c>
      <c r="C1201" s="832" t="s">
        <v>605</v>
      </c>
      <c r="D1201" s="832" t="s">
        <v>1285</v>
      </c>
      <c r="E1201" s="832" t="s">
        <v>3605</v>
      </c>
      <c r="F1201" s="832" t="s">
        <v>3610</v>
      </c>
      <c r="G1201" s="832" t="s">
        <v>3611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2</v>
      </c>
      <c r="Q1201" s="849">
        <v>66.66</v>
      </c>
      <c r="R1201" s="837"/>
      <c r="S1201" s="850">
        <v>33.33</v>
      </c>
    </row>
    <row r="1202" spans="1:19" ht="14.4" customHeight="1" x14ac:dyDescent="0.3">
      <c r="A1202" s="831" t="s">
        <v>3622</v>
      </c>
      <c r="B1202" s="832" t="s">
        <v>3825</v>
      </c>
      <c r="C1202" s="832" t="s">
        <v>605</v>
      </c>
      <c r="D1202" s="832" t="s">
        <v>1285</v>
      </c>
      <c r="E1202" s="832" t="s">
        <v>3605</v>
      </c>
      <c r="F1202" s="832" t="s">
        <v>3766</v>
      </c>
      <c r="G1202" s="832" t="s">
        <v>3767</v>
      </c>
      <c r="H1202" s="849">
        <v>5</v>
      </c>
      <c r="I1202" s="849">
        <v>1540</v>
      </c>
      <c r="J1202" s="832">
        <v>0.17857142857142858</v>
      </c>
      <c r="K1202" s="832">
        <v>308</v>
      </c>
      <c r="L1202" s="849">
        <v>28</v>
      </c>
      <c r="M1202" s="849">
        <v>8624</v>
      </c>
      <c r="N1202" s="832">
        <v>1</v>
      </c>
      <c r="O1202" s="832">
        <v>308</v>
      </c>
      <c r="P1202" s="849">
        <v>58</v>
      </c>
      <c r="Q1202" s="849">
        <v>18038</v>
      </c>
      <c r="R1202" s="837">
        <v>2.091604823747681</v>
      </c>
      <c r="S1202" s="850">
        <v>311</v>
      </c>
    </row>
    <row r="1203" spans="1:19" ht="14.4" customHeight="1" x14ac:dyDescent="0.3">
      <c r="A1203" s="831" t="s">
        <v>3622</v>
      </c>
      <c r="B1203" s="832" t="s">
        <v>3825</v>
      </c>
      <c r="C1203" s="832" t="s">
        <v>605</v>
      </c>
      <c r="D1203" s="832" t="s">
        <v>1285</v>
      </c>
      <c r="E1203" s="832" t="s">
        <v>3605</v>
      </c>
      <c r="F1203" s="832" t="s">
        <v>3774</v>
      </c>
      <c r="G1203" s="832" t="s">
        <v>3775</v>
      </c>
      <c r="H1203" s="849"/>
      <c r="I1203" s="849"/>
      <c r="J1203" s="832"/>
      <c r="K1203" s="832"/>
      <c r="L1203" s="849">
        <v>2</v>
      </c>
      <c r="M1203" s="849">
        <v>310</v>
      </c>
      <c r="N1203" s="832">
        <v>1</v>
      </c>
      <c r="O1203" s="832">
        <v>155</v>
      </c>
      <c r="P1203" s="849">
        <v>12</v>
      </c>
      <c r="Q1203" s="849">
        <v>1872</v>
      </c>
      <c r="R1203" s="837">
        <v>6.0387096774193552</v>
      </c>
      <c r="S1203" s="850">
        <v>156</v>
      </c>
    </row>
    <row r="1204" spans="1:19" ht="14.4" customHeight="1" x14ac:dyDescent="0.3">
      <c r="A1204" s="831" t="s">
        <v>3622</v>
      </c>
      <c r="B1204" s="832" t="s">
        <v>3825</v>
      </c>
      <c r="C1204" s="832" t="s">
        <v>605</v>
      </c>
      <c r="D1204" s="832" t="s">
        <v>1285</v>
      </c>
      <c r="E1204" s="832" t="s">
        <v>3605</v>
      </c>
      <c r="F1204" s="832" t="s">
        <v>3838</v>
      </c>
      <c r="G1204" s="832" t="s">
        <v>3839</v>
      </c>
      <c r="H1204" s="849">
        <v>4</v>
      </c>
      <c r="I1204" s="849">
        <v>1492</v>
      </c>
      <c r="J1204" s="832">
        <v>0.13297682709447414</v>
      </c>
      <c r="K1204" s="832">
        <v>373</v>
      </c>
      <c r="L1204" s="849">
        <v>30</v>
      </c>
      <c r="M1204" s="849">
        <v>11220</v>
      </c>
      <c r="N1204" s="832">
        <v>1</v>
      </c>
      <c r="O1204" s="832">
        <v>374</v>
      </c>
      <c r="P1204" s="849">
        <v>35</v>
      </c>
      <c r="Q1204" s="849">
        <v>13160</v>
      </c>
      <c r="R1204" s="837">
        <v>1.1729055258467023</v>
      </c>
      <c r="S1204" s="850">
        <v>376</v>
      </c>
    </row>
    <row r="1205" spans="1:19" ht="14.4" customHeight="1" x14ac:dyDescent="0.3">
      <c r="A1205" s="831" t="s">
        <v>3622</v>
      </c>
      <c r="B1205" s="832" t="s">
        <v>3825</v>
      </c>
      <c r="C1205" s="832" t="s">
        <v>605</v>
      </c>
      <c r="D1205" s="832" t="s">
        <v>1285</v>
      </c>
      <c r="E1205" s="832" t="s">
        <v>3605</v>
      </c>
      <c r="F1205" s="832" t="s">
        <v>3796</v>
      </c>
      <c r="G1205" s="832" t="s">
        <v>3797</v>
      </c>
      <c r="H1205" s="849"/>
      <c r="I1205" s="849"/>
      <c r="J1205" s="832"/>
      <c r="K1205" s="832"/>
      <c r="L1205" s="849">
        <v>16</v>
      </c>
      <c r="M1205" s="849">
        <v>2576</v>
      </c>
      <c r="N1205" s="832">
        <v>1</v>
      </c>
      <c r="O1205" s="832">
        <v>161</v>
      </c>
      <c r="P1205" s="849">
        <v>31</v>
      </c>
      <c r="Q1205" s="849">
        <v>5022</v>
      </c>
      <c r="R1205" s="837">
        <v>1.9495341614906831</v>
      </c>
      <c r="S1205" s="850">
        <v>162</v>
      </c>
    </row>
    <row r="1206" spans="1:19" ht="14.4" customHeight="1" x14ac:dyDescent="0.3">
      <c r="A1206" s="831" t="s">
        <v>3622</v>
      </c>
      <c r="B1206" s="832" t="s">
        <v>3825</v>
      </c>
      <c r="C1206" s="832" t="s">
        <v>605</v>
      </c>
      <c r="D1206" s="832" t="s">
        <v>1286</v>
      </c>
      <c r="E1206" s="832" t="s">
        <v>3605</v>
      </c>
      <c r="F1206" s="832" t="s">
        <v>3730</v>
      </c>
      <c r="G1206" s="832" t="s">
        <v>3731</v>
      </c>
      <c r="H1206" s="849">
        <v>98</v>
      </c>
      <c r="I1206" s="849">
        <v>3626</v>
      </c>
      <c r="J1206" s="832">
        <v>0.875</v>
      </c>
      <c r="K1206" s="832">
        <v>37</v>
      </c>
      <c r="L1206" s="849">
        <v>112</v>
      </c>
      <c r="M1206" s="849">
        <v>4144</v>
      </c>
      <c r="N1206" s="832">
        <v>1</v>
      </c>
      <c r="O1206" s="832">
        <v>37</v>
      </c>
      <c r="P1206" s="849">
        <v>134</v>
      </c>
      <c r="Q1206" s="849">
        <v>5092</v>
      </c>
      <c r="R1206" s="837">
        <v>1.2287644787644787</v>
      </c>
      <c r="S1206" s="850">
        <v>38</v>
      </c>
    </row>
    <row r="1207" spans="1:19" ht="14.4" customHeight="1" x14ac:dyDescent="0.3">
      <c r="A1207" s="831" t="s">
        <v>3622</v>
      </c>
      <c r="B1207" s="832" t="s">
        <v>3825</v>
      </c>
      <c r="C1207" s="832" t="s">
        <v>605</v>
      </c>
      <c r="D1207" s="832" t="s">
        <v>1286</v>
      </c>
      <c r="E1207" s="832" t="s">
        <v>3605</v>
      </c>
      <c r="F1207" s="832" t="s">
        <v>3826</v>
      </c>
      <c r="G1207" s="832" t="s">
        <v>3827</v>
      </c>
      <c r="H1207" s="849">
        <v>165</v>
      </c>
      <c r="I1207" s="849">
        <v>41415</v>
      </c>
      <c r="J1207" s="832">
        <v>1.4543826380109566</v>
      </c>
      <c r="K1207" s="832">
        <v>251</v>
      </c>
      <c r="L1207" s="849">
        <v>113</v>
      </c>
      <c r="M1207" s="849">
        <v>28476</v>
      </c>
      <c r="N1207" s="832">
        <v>1</v>
      </c>
      <c r="O1207" s="832">
        <v>252</v>
      </c>
      <c r="P1207" s="849">
        <v>143</v>
      </c>
      <c r="Q1207" s="849">
        <v>36322</v>
      </c>
      <c r="R1207" s="837">
        <v>1.2755302711054923</v>
      </c>
      <c r="S1207" s="850">
        <v>254</v>
      </c>
    </row>
    <row r="1208" spans="1:19" ht="14.4" customHeight="1" x14ac:dyDescent="0.3">
      <c r="A1208" s="831" t="s">
        <v>3622</v>
      </c>
      <c r="B1208" s="832" t="s">
        <v>3825</v>
      </c>
      <c r="C1208" s="832" t="s">
        <v>605</v>
      </c>
      <c r="D1208" s="832" t="s">
        <v>1286</v>
      </c>
      <c r="E1208" s="832" t="s">
        <v>3605</v>
      </c>
      <c r="F1208" s="832" t="s">
        <v>3828</v>
      </c>
      <c r="G1208" s="832" t="s">
        <v>3829</v>
      </c>
      <c r="H1208" s="849">
        <v>16</v>
      </c>
      <c r="I1208" s="849">
        <v>2016</v>
      </c>
      <c r="J1208" s="832">
        <v>2.2677165354330708</v>
      </c>
      <c r="K1208" s="832">
        <v>126</v>
      </c>
      <c r="L1208" s="849">
        <v>7</v>
      </c>
      <c r="M1208" s="849">
        <v>889</v>
      </c>
      <c r="N1208" s="832">
        <v>1</v>
      </c>
      <c r="O1208" s="832">
        <v>127</v>
      </c>
      <c r="P1208" s="849">
        <v>16</v>
      </c>
      <c r="Q1208" s="849">
        <v>2016</v>
      </c>
      <c r="R1208" s="837">
        <v>2.2677165354330708</v>
      </c>
      <c r="S1208" s="850">
        <v>126</v>
      </c>
    </row>
    <row r="1209" spans="1:19" ht="14.4" customHeight="1" x14ac:dyDescent="0.3">
      <c r="A1209" s="831" t="s">
        <v>3622</v>
      </c>
      <c r="B1209" s="832" t="s">
        <v>3825</v>
      </c>
      <c r="C1209" s="832" t="s">
        <v>605</v>
      </c>
      <c r="D1209" s="832" t="s">
        <v>1286</v>
      </c>
      <c r="E1209" s="832" t="s">
        <v>3605</v>
      </c>
      <c r="F1209" s="832" t="s">
        <v>3610</v>
      </c>
      <c r="G1209" s="832" t="s">
        <v>3611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1</v>
      </c>
      <c r="Q1209" s="849">
        <v>33.33</v>
      </c>
      <c r="R1209" s="837"/>
      <c r="S1209" s="850">
        <v>33.33</v>
      </c>
    </row>
    <row r="1210" spans="1:19" ht="14.4" customHeight="1" x14ac:dyDescent="0.3">
      <c r="A1210" s="831" t="s">
        <v>3622</v>
      </c>
      <c r="B1210" s="832" t="s">
        <v>3825</v>
      </c>
      <c r="C1210" s="832" t="s">
        <v>605</v>
      </c>
      <c r="D1210" s="832" t="s">
        <v>1286</v>
      </c>
      <c r="E1210" s="832" t="s">
        <v>3605</v>
      </c>
      <c r="F1210" s="832" t="s">
        <v>3766</v>
      </c>
      <c r="G1210" s="832" t="s">
        <v>3767</v>
      </c>
      <c r="H1210" s="849">
        <v>21</v>
      </c>
      <c r="I1210" s="849">
        <v>6468</v>
      </c>
      <c r="J1210" s="832">
        <v>4.2</v>
      </c>
      <c r="K1210" s="832">
        <v>308</v>
      </c>
      <c r="L1210" s="849">
        <v>5</v>
      </c>
      <c r="M1210" s="849">
        <v>1540</v>
      </c>
      <c r="N1210" s="832">
        <v>1</v>
      </c>
      <c r="O1210" s="832">
        <v>308</v>
      </c>
      <c r="P1210" s="849">
        <v>7</v>
      </c>
      <c r="Q1210" s="849">
        <v>2177</v>
      </c>
      <c r="R1210" s="837">
        <v>1.4136363636363636</v>
      </c>
      <c r="S1210" s="850">
        <v>311</v>
      </c>
    </row>
    <row r="1211" spans="1:19" ht="14.4" customHeight="1" x14ac:dyDescent="0.3">
      <c r="A1211" s="831" t="s">
        <v>3622</v>
      </c>
      <c r="B1211" s="832" t="s">
        <v>3825</v>
      </c>
      <c r="C1211" s="832" t="s">
        <v>605</v>
      </c>
      <c r="D1211" s="832" t="s">
        <v>1286</v>
      </c>
      <c r="E1211" s="832" t="s">
        <v>3605</v>
      </c>
      <c r="F1211" s="832" t="s">
        <v>3774</v>
      </c>
      <c r="G1211" s="832" t="s">
        <v>3775</v>
      </c>
      <c r="H1211" s="849">
        <v>1</v>
      </c>
      <c r="I1211" s="849">
        <v>154</v>
      </c>
      <c r="J1211" s="832">
        <v>0.99354838709677418</v>
      </c>
      <c r="K1211" s="832">
        <v>154</v>
      </c>
      <c r="L1211" s="849">
        <v>1</v>
      </c>
      <c r="M1211" s="849">
        <v>155</v>
      </c>
      <c r="N1211" s="832">
        <v>1</v>
      </c>
      <c r="O1211" s="832">
        <v>155</v>
      </c>
      <c r="P1211" s="849">
        <v>1</v>
      </c>
      <c r="Q1211" s="849">
        <v>156</v>
      </c>
      <c r="R1211" s="837">
        <v>1.0064516129032257</v>
      </c>
      <c r="S1211" s="850">
        <v>156</v>
      </c>
    </row>
    <row r="1212" spans="1:19" ht="14.4" customHeight="1" x14ac:dyDescent="0.3">
      <c r="A1212" s="831" t="s">
        <v>3622</v>
      </c>
      <c r="B1212" s="832" t="s">
        <v>3825</v>
      </c>
      <c r="C1212" s="832" t="s">
        <v>605</v>
      </c>
      <c r="D1212" s="832" t="s">
        <v>1286</v>
      </c>
      <c r="E1212" s="832" t="s">
        <v>3605</v>
      </c>
      <c r="F1212" s="832" t="s">
        <v>3838</v>
      </c>
      <c r="G1212" s="832" t="s">
        <v>3839</v>
      </c>
      <c r="H1212" s="849">
        <v>50</v>
      </c>
      <c r="I1212" s="849">
        <v>18650</v>
      </c>
      <c r="J1212" s="832">
        <v>1.7195279365664762</v>
      </c>
      <c r="K1212" s="832">
        <v>373</v>
      </c>
      <c r="L1212" s="849">
        <v>29</v>
      </c>
      <c r="M1212" s="849">
        <v>10846</v>
      </c>
      <c r="N1212" s="832">
        <v>1</v>
      </c>
      <c r="O1212" s="832">
        <v>374</v>
      </c>
      <c r="P1212" s="849">
        <v>59</v>
      </c>
      <c r="Q1212" s="849">
        <v>22184</v>
      </c>
      <c r="R1212" s="837">
        <v>2.0453623455651853</v>
      </c>
      <c r="S1212" s="850">
        <v>376</v>
      </c>
    </row>
    <row r="1213" spans="1:19" ht="14.4" customHeight="1" x14ac:dyDescent="0.3">
      <c r="A1213" s="831" t="s">
        <v>3622</v>
      </c>
      <c r="B1213" s="832" t="s">
        <v>3825</v>
      </c>
      <c r="C1213" s="832" t="s">
        <v>605</v>
      </c>
      <c r="D1213" s="832" t="s">
        <v>1286</v>
      </c>
      <c r="E1213" s="832" t="s">
        <v>3605</v>
      </c>
      <c r="F1213" s="832" t="s">
        <v>3796</v>
      </c>
      <c r="G1213" s="832" t="s">
        <v>3797</v>
      </c>
      <c r="H1213" s="849">
        <v>26</v>
      </c>
      <c r="I1213" s="849">
        <v>4160</v>
      </c>
      <c r="J1213" s="832">
        <v>1.1744776962168266</v>
      </c>
      <c r="K1213" s="832">
        <v>160</v>
      </c>
      <c r="L1213" s="849">
        <v>22</v>
      </c>
      <c r="M1213" s="849">
        <v>3542</v>
      </c>
      <c r="N1213" s="832">
        <v>1</v>
      </c>
      <c r="O1213" s="832">
        <v>161</v>
      </c>
      <c r="P1213" s="849">
        <v>26</v>
      </c>
      <c r="Q1213" s="849">
        <v>4212</v>
      </c>
      <c r="R1213" s="837">
        <v>1.1891586674195369</v>
      </c>
      <c r="S1213" s="850">
        <v>162</v>
      </c>
    </row>
    <row r="1214" spans="1:19" ht="14.4" customHeight="1" x14ac:dyDescent="0.3">
      <c r="A1214" s="831" t="s">
        <v>3622</v>
      </c>
      <c r="B1214" s="832" t="s">
        <v>3825</v>
      </c>
      <c r="C1214" s="832" t="s">
        <v>605</v>
      </c>
      <c r="D1214" s="832" t="s">
        <v>1288</v>
      </c>
      <c r="E1214" s="832" t="s">
        <v>3605</v>
      </c>
      <c r="F1214" s="832" t="s">
        <v>3730</v>
      </c>
      <c r="G1214" s="832" t="s">
        <v>3731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</v>
      </c>
      <c r="Q1214" s="849">
        <v>38</v>
      </c>
      <c r="R1214" s="837"/>
      <c r="S1214" s="850">
        <v>38</v>
      </c>
    </row>
    <row r="1215" spans="1:19" ht="14.4" customHeight="1" x14ac:dyDescent="0.3">
      <c r="A1215" s="831" t="s">
        <v>3622</v>
      </c>
      <c r="B1215" s="832" t="s">
        <v>3825</v>
      </c>
      <c r="C1215" s="832" t="s">
        <v>605</v>
      </c>
      <c r="D1215" s="832" t="s">
        <v>1288</v>
      </c>
      <c r="E1215" s="832" t="s">
        <v>3605</v>
      </c>
      <c r="F1215" s="832" t="s">
        <v>3828</v>
      </c>
      <c r="G1215" s="832" t="s">
        <v>3829</v>
      </c>
      <c r="H1215" s="849">
        <v>1</v>
      </c>
      <c r="I1215" s="849">
        <v>126</v>
      </c>
      <c r="J1215" s="832"/>
      <c r="K1215" s="832">
        <v>126</v>
      </c>
      <c r="L1215" s="849"/>
      <c r="M1215" s="849"/>
      <c r="N1215" s="832"/>
      <c r="O1215" s="832"/>
      <c r="P1215" s="849"/>
      <c r="Q1215" s="849"/>
      <c r="R1215" s="837"/>
      <c r="S1215" s="850"/>
    </row>
    <row r="1216" spans="1:19" ht="14.4" customHeight="1" x14ac:dyDescent="0.3">
      <c r="A1216" s="831" t="s">
        <v>3622</v>
      </c>
      <c r="B1216" s="832" t="s">
        <v>3825</v>
      </c>
      <c r="C1216" s="832" t="s">
        <v>605</v>
      </c>
      <c r="D1216" s="832" t="s">
        <v>1289</v>
      </c>
      <c r="E1216" s="832" t="s">
        <v>3605</v>
      </c>
      <c r="F1216" s="832" t="s">
        <v>3720</v>
      </c>
      <c r="G1216" s="832" t="s">
        <v>3721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1</v>
      </c>
      <c r="Q1216" s="849">
        <v>207</v>
      </c>
      <c r="R1216" s="837"/>
      <c r="S1216" s="850">
        <v>207</v>
      </c>
    </row>
    <row r="1217" spans="1:19" ht="14.4" customHeight="1" x14ac:dyDescent="0.3">
      <c r="A1217" s="831" t="s">
        <v>3622</v>
      </c>
      <c r="B1217" s="832" t="s">
        <v>3825</v>
      </c>
      <c r="C1217" s="832" t="s">
        <v>605</v>
      </c>
      <c r="D1217" s="832" t="s">
        <v>1289</v>
      </c>
      <c r="E1217" s="832" t="s">
        <v>3605</v>
      </c>
      <c r="F1217" s="832" t="s">
        <v>3730</v>
      </c>
      <c r="G1217" s="832" t="s">
        <v>3731</v>
      </c>
      <c r="H1217" s="849">
        <v>96</v>
      </c>
      <c r="I1217" s="849">
        <v>3552</v>
      </c>
      <c r="J1217" s="832">
        <v>0.61538461538461542</v>
      </c>
      <c r="K1217" s="832">
        <v>37</v>
      </c>
      <c r="L1217" s="849">
        <v>156</v>
      </c>
      <c r="M1217" s="849">
        <v>5772</v>
      </c>
      <c r="N1217" s="832">
        <v>1</v>
      </c>
      <c r="O1217" s="832">
        <v>37</v>
      </c>
      <c r="P1217" s="849">
        <v>150</v>
      </c>
      <c r="Q1217" s="849">
        <v>5700</v>
      </c>
      <c r="R1217" s="837">
        <v>0.98752598752598753</v>
      </c>
      <c r="S1217" s="850">
        <v>38</v>
      </c>
    </row>
    <row r="1218" spans="1:19" ht="14.4" customHeight="1" x14ac:dyDescent="0.3">
      <c r="A1218" s="831" t="s">
        <v>3622</v>
      </c>
      <c r="B1218" s="832" t="s">
        <v>3825</v>
      </c>
      <c r="C1218" s="832" t="s">
        <v>605</v>
      </c>
      <c r="D1218" s="832" t="s">
        <v>1289</v>
      </c>
      <c r="E1218" s="832" t="s">
        <v>3605</v>
      </c>
      <c r="F1218" s="832" t="s">
        <v>3826</v>
      </c>
      <c r="G1218" s="832" t="s">
        <v>3827</v>
      </c>
      <c r="H1218" s="849">
        <v>493</v>
      </c>
      <c r="I1218" s="849">
        <v>123743</v>
      </c>
      <c r="J1218" s="832">
        <v>0.83510824964906594</v>
      </c>
      <c r="K1218" s="832">
        <v>251</v>
      </c>
      <c r="L1218" s="849">
        <v>588</v>
      </c>
      <c r="M1218" s="849">
        <v>148176</v>
      </c>
      <c r="N1218" s="832">
        <v>1</v>
      </c>
      <c r="O1218" s="832">
        <v>252</v>
      </c>
      <c r="P1218" s="849">
        <v>499</v>
      </c>
      <c r="Q1218" s="849">
        <v>126746</v>
      </c>
      <c r="R1218" s="837">
        <v>0.85537468955836304</v>
      </c>
      <c r="S1218" s="850">
        <v>254</v>
      </c>
    </row>
    <row r="1219" spans="1:19" ht="14.4" customHeight="1" x14ac:dyDescent="0.3">
      <c r="A1219" s="831" t="s">
        <v>3622</v>
      </c>
      <c r="B1219" s="832" t="s">
        <v>3825</v>
      </c>
      <c r="C1219" s="832" t="s">
        <v>605</v>
      </c>
      <c r="D1219" s="832" t="s">
        <v>1289</v>
      </c>
      <c r="E1219" s="832" t="s">
        <v>3605</v>
      </c>
      <c r="F1219" s="832" t="s">
        <v>3828</v>
      </c>
      <c r="G1219" s="832" t="s">
        <v>3829</v>
      </c>
      <c r="H1219" s="849">
        <v>122</v>
      </c>
      <c r="I1219" s="849">
        <v>15372</v>
      </c>
      <c r="J1219" s="832">
        <v>1.017137563686892</v>
      </c>
      <c r="K1219" s="832">
        <v>126</v>
      </c>
      <c r="L1219" s="849">
        <v>119</v>
      </c>
      <c r="M1219" s="849">
        <v>15113</v>
      </c>
      <c r="N1219" s="832">
        <v>1</v>
      </c>
      <c r="O1219" s="832">
        <v>127</v>
      </c>
      <c r="P1219" s="849">
        <v>81</v>
      </c>
      <c r="Q1219" s="849">
        <v>10206</v>
      </c>
      <c r="R1219" s="837">
        <v>0.67531264474293651</v>
      </c>
      <c r="S1219" s="850">
        <v>126</v>
      </c>
    </row>
    <row r="1220" spans="1:19" ht="14.4" customHeight="1" x14ac:dyDescent="0.3">
      <c r="A1220" s="831" t="s">
        <v>3622</v>
      </c>
      <c r="B1220" s="832" t="s">
        <v>3825</v>
      </c>
      <c r="C1220" s="832" t="s">
        <v>605</v>
      </c>
      <c r="D1220" s="832" t="s">
        <v>1289</v>
      </c>
      <c r="E1220" s="832" t="s">
        <v>3605</v>
      </c>
      <c r="F1220" s="832" t="s">
        <v>3830</v>
      </c>
      <c r="G1220" s="832" t="s">
        <v>3831</v>
      </c>
      <c r="H1220" s="849">
        <v>1</v>
      </c>
      <c r="I1220" s="849">
        <v>873</v>
      </c>
      <c r="J1220" s="832"/>
      <c r="K1220" s="832">
        <v>873</v>
      </c>
      <c r="L1220" s="849"/>
      <c r="M1220" s="849"/>
      <c r="N1220" s="832"/>
      <c r="O1220" s="832"/>
      <c r="P1220" s="849"/>
      <c r="Q1220" s="849"/>
      <c r="R1220" s="837"/>
      <c r="S1220" s="850"/>
    </row>
    <row r="1221" spans="1:19" ht="14.4" customHeight="1" x14ac:dyDescent="0.3">
      <c r="A1221" s="831" t="s">
        <v>3622</v>
      </c>
      <c r="B1221" s="832" t="s">
        <v>3825</v>
      </c>
      <c r="C1221" s="832" t="s">
        <v>605</v>
      </c>
      <c r="D1221" s="832" t="s">
        <v>1289</v>
      </c>
      <c r="E1221" s="832" t="s">
        <v>3605</v>
      </c>
      <c r="F1221" s="832" t="s">
        <v>3832</v>
      </c>
      <c r="G1221" s="832" t="s">
        <v>3833</v>
      </c>
      <c r="H1221" s="849">
        <v>1</v>
      </c>
      <c r="I1221" s="849">
        <v>123</v>
      </c>
      <c r="J1221" s="832">
        <v>0.99193548387096775</v>
      </c>
      <c r="K1221" s="832">
        <v>123</v>
      </c>
      <c r="L1221" s="849">
        <v>1</v>
      </c>
      <c r="M1221" s="849">
        <v>124</v>
      </c>
      <c r="N1221" s="832">
        <v>1</v>
      </c>
      <c r="O1221" s="832">
        <v>124</v>
      </c>
      <c r="P1221" s="849">
        <v>3</v>
      </c>
      <c r="Q1221" s="849">
        <v>375</v>
      </c>
      <c r="R1221" s="837">
        <v>3.024193548387097</v>
      </c>
      <c r="S1221" s="850">
        <v>125</v>
      </c>
    </row>
    <row r="1222" spans="1:19" ht="14.4" customHeight="1" x14ac:dyDescent="0.3">
      <c r="A1222" s="831" t="s">
        <v>3622</v>
      </c>
      <c r="B1222" s="832" t="s">
        <v>3825</v>
      </c>
      <c r="C1222" s="832" t="s">
        <v>605</v>
      </c>
      <c r="D1222" s="832" t="s">
        <v>1289</v>
      </c>
      <c r="E1222" s="832" t="s">
        <v>3605</v>
      </c>
      <c r="F1222" s="832" t="s">
        <v>3610</v>
      </c>
      <c r="G1222" s="832" t="s">
        <v>3611</v>
      </c>
      <c r="H1222" s="849">
        <v>1</v>
      </c>
      <c r="I1222" s="849">
        <v>33.33</v>
      </c>
      <c r="J1222" s="832">
        <v>0.24998124953123829</v>
      </c>
      <c r="K1222" s="832">
        <v>33.33</v>
      </c>
      <c r="L1222" s="849">
        <v>4</v>
      </c>
      <c r="M1222" s="849">
        <v>133.32999999999998</v>
      </c>
      <c r="N1222" s="832">
        <v>1</v>
      </c>
      <c r="O1222" s="832">
        <v>33.332499999999996</v>
      </c>
      <c r="P1222" s="849">
        <v>16</v>
      </c>
      <c r="Q1222" s="849">
        <v>533.32999999999993</v>
      </c>
      <c r="R1222" s="837">
        <v>4.0000750018750466</v>
      </c>
      <c r="S1222" s="850">
        <v>33.333124999999995</v>
      </c>
    </row>
    <row r="1223" spans="1:19" ht="14.4" customHeight="1" x14ac:dyDescent="0.3">
      <c r="A1223" s="831" t="s">
        <v>3622</v>
      </c>
      <c r="B1223" s="832" t="s">
        <v>3825</v>
      </c>
      <c r="C1223" s="832" t="s">
        <v>605</v>
      </c>
      <c r="D1223" s="832" t="s">
        <v>1289</v>
      </c>
      <c r="E1223" s="832" t="s">
        <v>3605</v>
      </c>
      <c r="F1223" s="832" t="s">
        <v>3766</v>
      </c>
      <c r="G1223" s="832" t="s">
        <v>3767</v>
      </c>
      <c r="H1223" s="849">
        <v>587</v>
      </c>
      <c r="I1223" s="849">
        <v>180796</v>
      </c>
      <c r="J1223" s="832">
        <v>1.0226480836236933</v>
      </c>
      <c r="K1223" s="832">
        <v>308</v>
      </c>
      <c r="L1223" s="849">
        <v>574</v>
      </c>
      <c r="M1223" s="849">
        <v>176792</v>
      </c>
      <c r="N1223" s="832">
        <v>1</v>
      </c>
      <c r="O1223" s="832">
        <v>308</v>
      </c>
      <c r="P1223" s="849">
        <v>561</v>
      </c>
      <c r="Q1223" s="849">
        <v>174471</v>
      </c>
      <c r="R1223" s="837">
        <v>0.98687157789945246</v>
      </c>
      <c r="S1223" s="850">
        <v>311</v>
      </c>
    </row>
    <row r="1224" spans="1:19" ht="14.4" customHeight="1" x14ac:dyDescent="0.3">
      <c r="A1224" s="831" t="s">
        <v>3622</v>
      </c>
      <c r="B1224" s="832" t="s">
        <v>3825</v>
      </c>
      <c r="C1224" s="832" t="s">
        <v>605</v>
      </c>
      <c r="D1224" s="832" t="s">
        <v>1289</v>
      </c>
      <c r="E1224" s="832" t="s">
        <v>3605</v>
      </c>
      <c r="F1224" s="832" t="s">
        <v>3774</v>
      </c>
      <c r="G1224" s="832" t="s">
        <v>3775</v>
      </c>
      <c r="H1224" s="849">
        <v>19</v>
      </c>
      <c r="I1224" s="849">
        <v>2926</v>
      </c>
      <c r="J1224" s="832">
        <v>0.46042486231313928</v>
      </c>
      <c r="K1224" s="832">
        <v>154</v>
      </c>
      <c r="L1224" s="849">
        <v>41</v>
      </c>
      <c r="M1224" s="849">
        <v>6355</v>
      </c>
      <c r="N1224" s="832">
        <v>1</v>
      </c>
      <c r="O1224" s="832">
        <v>155</v>
      </c>
      <c r="P1224" s="849">
        <v>25</v>
      </c>
      <c r="Q1224" s="849">
        <v>3900</v>
      </c>
      <c r="R1224" s="837">
        <v>0.61369000786782057</v>
      </c>
      <c r="S1224" s="850">
        <v>156</v>
      </c>
    </row>
    <row r="1225" spans="1:19" ht="14.4" customHeight="1" x14ac:dyDescent="0.3">
      <c r="A1225" s="831" t="s">
        <v>3622</v>
      </c>
      <c r="B1225" s="832" t="s">
        <v>3825</v>
      </c>
      <c r="C1225" s="832" t="s">
        <v>605</v>
      </c>
      <c r="D1225" s="832" t="s">
        <v>1289</v>
      </c>
      <c r="E1225" s="832" t="s">
        <v>3605</v>
      </c>
      <c r="F1225" s="832" t="s">
        <v>3836</v>
      </c>
      <c r="G1225" s="832" t="s">
        <v>3837</v>
      </c>
      <c r="H1225" s="849">
        <v>2</v>
      </c>
      <c r="I1225" s="849">
        <v>614</v>
      </c>
      <c r="J1225" s="832">
        <v>0.18122786304604485</v>
      </c>
      <c r="K1225" s="832">
        <v>307</v>
      </c>
      <c r="L1225" s="849">
        <v>11</v>
      </c>
      <c r="M1225" s="849">
        <v>3388</v>
      </c>
      <c r="N1225" s="832">
        <v>1</v>
      </c>
      <c r="O1225" s="832">
        <v>308</v>
      </c>
      <c r="P1225" s="849">
        <v>15</v>
      </c>
      <c r="Q1225" s="849">
        <v>4635</v>
      </c>
      <c r="R1225" s="837">
        <v>1.3680637544273908</v>
      </c>
      <c r="S1225" s="850">
        <v>309</v>
      </c>
    </row>
    <row r="1226" spans="1:19" ht="14.4" customHeight="1" x14ac:dyDescent="0.3">
      <c r="A1226" s="831" t="s">
        <v>3622</v>
      </c>
      <c r="B1226" s="832" t="s">
        <v>3825</v>
      </c>
      <c r="C1226" s="832" t="s">
        <v>605</v>
      </c>
      <c r="D1226" s="832" t="s">
        <v>1289</v>
      </c>
      <c r="E1226" s="832" t="s">
        <v>3605</v>
      </c>
      <c r="F1226" s="832" t="s">
        <v>3838</v>
      </c>
      <c r="G1226" s="832" t="s">
        <v>3839</v>
      </c>
      <c r="H1226" s="849">
        <v>173</v>
      </c>
      <c r="I1226" s="849">
        <v>64529</v>
      </c>
      <c r="J1226" s="832">
        <v>0.77025639801375101</v>
      </c>
      <c r="K1226" s="832">
        <v>373</v>
      </c>
      <c r="L1226" s="849">
        <v>224</v>
      </c>
      <c r="M1226" s="849">
        <v>83776</v>
      </c>
      <c r="N1226" s="832">
        <v>1</v>
      </c>
      <c r="O1226" s="832">
        <v>374</v>
      </c>
      <c r="P1226" s="849">
        <v>212</v>
      </c>
      <c r="Q1226" s="849">
        <v>79712</v>
      </c>
      <c r="R1226" s="837">
        <v>0.95148968678380441</v>
      </c>
      <c r="S1226" s="850">
        <v>376</v>
      </c>
    </row>
    <row r="1227" spans="1:19" ht="14.4" customHeight="1" x14ac:dyDescent="0.3">
      <c r="A1227" s="831" t="s">
        <v>3622</v>
      </c>
      <c r="B1227" s="832" t="s">
        <v>3825</v>
      </c>
      <c r="C1227" s="832" t="s">
        <v>605</v>
      </c>
      <c r="D1227" s="832" t="s">
        <v>1289</v>
      </c>
      <c r="E1227" s="832" t="s">
        <v>3605</v>
      </c>
      <c r="F1227" s="832" t="s">
        <v>3796</v>
      </c>
      <c r="G1227" s="832" t="s">
        <v>3797</v>
      </c>
      <c r="H1227" s="849">
        <v>100</v>
      </c>
      <c r="I1227" s="849">
        <v>16000</v>
      </c>
      <c r="J1227" s="832">
        <v>0.99378881987577639</v>
      </c>
      <c r="K1227" s="832">
        <v>160</v>
      </c>
      <c r="L1227" s="849">
        <v>100</v>
      </c>
      <c r="M1227" s="849">
        <v>16100</v>
      </c>
      <c r="N1227" s="832">
        <v>1</v>
      </c>
      <c r="O1227" s="832">
        <v>161</v>
      </c>
      <c r="P1227" s="849">
        <v>125</v>
      </c>
      <c r="Q1227" s="849">
        <v>20250</v>
      </c>
      <c r="R1227" s="837">
        <v>1.2577639751552796</v>
      </c>
      <c r="S1227" s="850">
        <v>162</v>
      </c>
    </row>
    <row r="1228" spans="1:19" ht="14.4" customHeight="1" x14ac:dyDescent="0.3">
      <c r="A1228" s="831" t="s">
        <v>3622</v>
      </c>
      <c r="B1228" s="832" t="s">
        <v>3825</v>
      </c>
      <c r="C1228" s="832" t="s">
        <v>605</v>
      </c>
      <c r="D1228" s="832" t="s">
        <v>1289</v>
      </c>
      <c r="E1228" s="832" t="s">
        <v>3605</v>
      </c>
      <c r="F1228" s="832" t="s">
        <v>3798</v>
      </c>
      <c r="G1228" s="832" t="s">
        <v>3799</v>
      </c>
      <c r="H1228" s="849">
        <v>1</v>
      </c>
      <c r="I1228" s="849">
        <v>395</v>
      </c>
      <c r="J1228" s="832"/>
      <c r="K1228" s="832">
        <v>395</v>
      </c>
      <c r="L1228" s="849"/>
      <c r="M1228" s="849"/>
      <c r="N1228" s="832"/>
      <c r="O1228" s="832"/>
      <c r="P1228" s="849">
        <v>6</v>
      </c>
      <c r="Q1228" s="849">
        <v>2388</v>
      </c>
      <c r="R1228" s="837"/>
      <c r="S1228" s="850">
        <v>398</v>
      </c>
    </row>
    <row r="1229" spans="1:19" ht="14.4" customHeight="1" x14ac:dyDescent="0.3">
      <c r="A1229" s="831" t="s">
        <v>3622</v>
      </c>
      <c r="B1229" s="832" t="s">
        <v>3825</v>
      </c>
      <c r="C1229" s="832" t="s">
        <v>605</v>
      </c>
      <c r="D1229" s="832" t="s">
        <v>1281</v>
      </c>
      <c r="E1229" s="832" t="s">
        <v>3605</v>
      </c>
      <c r="F1229" s="832" t="s">
        <v>3730</v>
      </c>
      <c r="G1229" s="832" t="s">
        <v>3731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1</v>
      </c>
      <c r="Q1229" s="849">
        <v>38</v>
      </c>
      <c r="R1229" s="837"/>
      <c r="S1229" s="850">
        <v>38</v>
      </c>
    </row>
    <row r="1230" spans="1:19" ht="14.4" customHeight="1" x14ac:dyDescent="0.3">
      <c r="A1230" s="831" t="s">
        <v>3622</v>
      </c>
      <c r="B1230" s="832" t="s">
        <v>3825</v>
      </c>
      <c r="C1230" s="832" t="s">
        <v>3005</v>
      </c>
      <c r="D1230" s="832" t="s">
        <v>1291</v>
      </c>
      <c r="E1230" s="832" t="s">
        <v>3605</v>
      </c>
      <c r="F1230" s="832" t="s">
        <v>3730</v>
      </c>
      <c r="G1230" s="832" t="s">
        <v>3731</v>
      </c>
      <c r="H1230" s="849"/>
      <c r="I1230" s="849"/>
      <c r="J1230" s="832"/>
      <c r="K1230" s="832"/>
      <c r="L1230" s="849">
        <v>1</v>
      </c>
      <c r="M1230" s="849">
        <v>37</v>
      </c>
      <c r="N1230" s="832">
        <v>1</v>
      </c>
      <c r="O1230" s="832">
        <v>37</v>
      </c>
      <c r="P1230" s="849">
        <v>2</v>
      </c>
      <c r="Q1230" s="849">
        <v>76</v>
      </c>
      <c r="R1230" s="837">
        <v>2.0540540540540539</v>
      </c>
      <c r="S1230" s="850">
        <v>38</v>
      </c>
    </row>
    <row r="1231" spans="1:19" ht="14.4" customHeight="1" x14ac:dyDescent="0.3">
      <c r="A1231" s="831" t="s">
        <v>3622</v>
      </c>
      <c r="B1231" s="832" t="s">
        <v>3825</v>
      </c>
      <c r="C1231" s="832" t="s">
        <v>3005</v>
      </c>
      <c r="D1231" s="832" t="s">
        <v>1291</v>
      </c>
      <c r="E1231" s="832" t="s">
        <v>3605</v>
      </c>
      <c r="F1231" s="832" t="s">
        <v>3614</v>
      </c>
      <c r="G1231" s="832" t="s">
        <v>3615</v>
      </c>
      <c r="H1231" s="849"/>
      <c r="I1231" s="849"/>
      <c r="J1231" s="832"/>
      <c r="K1231" s="832"/>
      <c r="L1231" s="849">
        <v>12</v>
      </c>
      <c r="M1231" s="849">
        <v>7116</v>
      </c>
      <c r="N1231" s="832">
        <v>1</v>
      </c>
      <c r="O1231" s="832">
        <v>593</v>
      </c>
      <c r="P1231" s="849">
        <v>11</v>
      </c>
      <c r="Q1231" s="849">
        <v>6545</v>
      </c>
      <c r="R1231" s="837">
        <v>0.91975829117481733</v>
      </c>
      <c r="S1231" s="850">
        <v>595</v>
      </c>
    </row>
    <row r="1232" spans="1:19" ht="14.4" customHeight="1" x14ac:dyDescent="0.3">
      <c r="A1232" s="831" t="s">
        <v>3840</v>
      </c>
      <c r="B1232" s="832" t="s">
        <v>3841</v>
      </c>
      <c r="C1232" s="832" t="s">
        <v>605</v>
      </c>
      <c r="D1232" s="832" t="s">
        <v>3593</v>
      </c>
      <c r="E1232" s="832" t="s">
        <v>3605</v>
      </c>
      <c r="F1232" s="832" t="s">
        <v>3848</v>
      </c>
      <c r="G1232" s="832" t="s">
        <v>3849</v>
      </c>
      <c r="H1232" s="849">
        <v>1</v>
      </c>
      <c r="I1232" s="849">
        <v>1136</v>
      </c>
      <c r="J1232" s="832"/>
      <c r="K1232" s="832">
        <v>1136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3840</v>
      </c>
      <c r="B1233" s="832" t="s">
        <v>3841</v>
      </c>
      <c r="C1233" s="832" t="s">
        <v>605</v>
      </c>
      <c r="D1233" s="832" t="s">
        <v>3593</v>
      </c>
      <c r="E1233" s="832" t="s">
        <v>3605</v>
      </c>
      <c r="F1233" s="832" t="s">
        <v>3850</v>
      </c>
      <c r="G1233" s="832" t="s">
        <v>3851</v>
      </c>
      <c r="H1233" s="849"/>
      <c r="I1233" s="849"/>
      <c r="J1233" s="832"/>
      <c r="K1233" s="832"/>
      <c r="L1233" s="849">
        <v>1</v>
      </c>
      <c r="M1233" s="849">
        <v>266</v>
      </c>
      <c r="N1233" s="832">
        <v>1</v>
      </c>
      <c r="O1233" s="832">
        <v>266</v>
      </c>
      <c r="P1233" s="849"/>
      <c r="Q1233" s="849"/>
      <c r="R1233" s="837"/>
      <c r="S1233" s="850"/>
    </row>
    <row r="1234" spans="1:19" ht="14.4" customHeight="1" x14ac:dyDescent="0.3">
      <c r="A1234" s="831" t="s">
        <v>3840</v>
      </c>
      <c r="B1234" s="832" t="s">
        <v>3841</v>
      </c>
      <c r="C1234" s="832" t="s">
        <v>605</v>
      </c>
      <c r="D1234" s="832" t="s">
        <v>1268</v>
      </c>
      <c r="E1234" s="832" t="s">
        <v>3605</v>
      </c>
      <c r="F1234" s="832" t="s">
        <v>3846</v>
      </c>
      <c r="G1234" s="832" t="s">
        <v>3847</v>
      </c>
      <c r="H1234" s="849">
        <v>2</v>
      </c>
      <c r="I1234" s="849">
        <v>920</v>
      </c>
      <c r="J1234" s="832">
        <v>0.66522053506869128</v>
      </c>
      <c r="K1234" s="832">
        <v>460</v>
      </c>
      <c r="L1234" s="849">
        <v>3</v>
      </c>
      <c r="M1234" s="849">
        <v>1383</v>
      </c>
      <c r="N1234" s="832">
        <v>1</v>
      </c>
      <c r="O1234" s="832">
        <v>461</v>
      </c>
      <c r="P1234" s="849"/>
      <c r="Q1234" s="849"/>
      <c r="R1234" s="837"/>
      <c r="S1234" s="850"/>
    </row>
    <row r="1235" spans="1:19" ht="14.4" customHeight="1" x14ac:dyDescent="0.3">
      <c r="A1235" s="831" t="s">
        <v>3840</v>
      </c>
      <c r="B1235" s="832" t="s">
        <v>3841</v>
      </c>
      <c r="C1235" s="832" t="s">
        <v>605</v>
      </c>
      <c r="D1235" s="832" t="s">
        <v>1268</v>
      </c>
      <c r="E1235" s="832" t="s">
        <v>3605</v>
      </c>
      <c r="F1235" s="832" t="s">
        <v>3848</v>
      </c>
      <c r="G1235" s="832" t="s">
        <v>3849</v>
      </c>
      <c r="H1235" s="849">
        <v>5</v>
      </c>
      <c r="I1235" s="849">
        <v>5680</v>
      </c>
      <c r="J1235" s="832">
        <v>4.9956024626209325</v>
      </c>
      <c r="K1235" s="832">
        <v>1136</v>
      </c>
      <c r="L1235" s="849">
        <v>1</v>
      </c>
      <c r="M1235" s="849">
        <v>1137</v>
      </c>
      <c r="N1235" s="832">
        <v>1</v>
      </c>
      <c r="O1235" s="832">
        <v>1137</v>
      </c>
      <c r="P1235" s="849"/>
      <c r="Q1235" s="849"/>
      <c r="R1235" s="837"/>
      <c r="S1235" s="850"/>
    </row>
    <row r="1236" spans="1:19" ht="14.4" customHeight="1" x14ac:dyDescent="0.3">
      <c r="A1236" s="831" t="s">
        <v>3840</v>
      </c>
      <c r="B1236" s="832" t="s">
        <v>3841</v>
      </c>
      <c r="C1236" s="832" t="s">
        <v>605</v>
      </c>
      <c r="D1236" s="832" t="s">
        <v>1268</v>
      </c>
      <c r="E1236" s="832" t="s">
        <v>3605</v>
      </c>
      <c r="F1236" s="832" t="s">
        <v>3850</v>
      </c>
      <c r="G1236" s="832" t="s">
        <v>3851</v>
      </c>
      <c r="H1236" s="849">
        <v>7</v>
      </c>
      <c r="I1236" s="849">
        <v>1855</v>
      </c>
      <c r="J1236" s="832"/>
      <c r="K1236" s="832">
        <v>265</v>
      </c>
      <c r="L1236" s="849"/>
      <c r="M1236" s="849"/>
      <c r="N1236" s="832"/>
      <c r="O1236" s="832"/>
      <c r="P1236" s="849">
        <v>2</v>
      </c>
      <c r="Q1236" s="849">
        <v>534</v>
      </c>
      <c r="R1236" s="837"/>
      <c r="S1236" s="850">
        <v>267</v>
      </c>
    </row>
    <row r="1237" spans="1:19" ht="14.4" customHeight="1" x14ac:dyDescent="0.3">
      <c r="A1237" s="831" t="s">
        <v>3840</v>
      </c>
      <c r="B1237" s="832" t="s">
        <v>3841</v>
      </c>
      <c r="C1237" s="832" t="s">
        <v>605</v>
      </c>
      <c r="D1237" s="832" t="s">
        <v>1268</v>
      </c>
      <c r="E1237" s="832" t="s">
        <v>3605</v>
      </c>
      <c r="F1237" s="832" t="s">
        <v>3854</v>
      </c>
      <c r="G1237" s="832" t="s">
        <v>3855</v>
      </c>
      <c r="H1237" s="849"/>
      <c r="I1237" s="849"/>
      <c r="J1237" s="832"/>
      <c r="K1237" s="832"/>
      <c r="L1237" s="849"/>
      <c r="M1237" s="849"/>
      <c r="N1237" s="832"/>
      <c r="O1237" s="832"/>
      <c r="P1237" s="849">
        <v>1</v>
      </c>
      <c r="Q1237" s="849">
        <v>571</v>
      </c>
      <c r="R1237" s="837"/>
      <c r="S1237" s="850">
        <v>571</v>
      </c>
    </row>
    <row r="1238" spans="1:19" ht="14.4" customHeight="1" x14ac:dyDescent="0.3">
      <c r="A1238" s="831" t="s">
        <v>3840</v>
      </c>
      <c r="B1238" s="832" t="s">
        <v>3841</v>
      </c>
      <c r="C1238" s="832" t="s">
        <v>605</v>
      </c>
      <c r="D1238" s="832" t="s">
        <v>1268</v>
      </c>
      <c r="E1238" s="832" t="s">
        <v>3605</v>
      </c>
      <c r="F1238" s="832" t="s">
        <v>3856</v>
      </c>
      <c r="G1238" s="832" t="s">
        <v>3857</v>
      </c>
      <c r="H1238" s="849">
        <v>2</v>
      </c>
      <c r="I1238" s="849">
        <v>11196</v>
      </c>
      <c r="J1238" s="832"/>
      <c r="K1238" s="832">
        <v>5598</v>
      </c>
      <c r="L1238" s="849"/>
      <c r="M1238" s="849"/>
      <c r="N1238" s="832"/>
      <c r="O1238" s="832"/>
      <c r="P1238" s="849"/>
      <c r="Q1238" s="849"/>
      <c r="R1238" s="837"/>
      <c r="S1238" s="850"/>
    </row>
    <row r="1239" spans="1:19" ht="14.4" customHeight="1" x14ac:dyDescent="0.3">
      <c r="A1239" s="831" t="s">
        <v>3840</v>
      </c>
      <c r="B1239" s="832" t="s">
        <v>3841</v>
      </c>
      <c r="C1239" s="832" t="s">
        <v>605</v>
      </c>
      <c r="D1239" s="832" t="s">
        <v>1268</v>
      </c>
      <c r="E1239" s="832" t="s">
        <v>3605</v>
      </c>
      <c r="F1239" s="832" t="s">
        <v>3858</v>
      </c>
      <c r="G1239" s="832" t="s">
        <v>3859</v>
      </c>
      <c r="H1239" s="849">
        <v>1</v>
      </c>
      <c r="I1239" s="849">
        <v>486</v>
      </c>
      <c r="J1239" s="832"/>
      <c r="K1239" s="832">
        <v>486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3840</v>
      </c>
      <c r="B1240" s="832" t="s">
        <v>3841</v>
      </c>
      <c r="C1240" s="832" t="s">
        <v>605</v>
      </c>
      <c r="D1240" s="832" t="s">
        <v>1271</v>
      </c>
      <c r="E1240" s="832" t="s">
        <v>3605</v>
      </c>
      <c r="F1240" s="832" t="s">
        <v>3846</v>
      </c>
      <c r="G1240" s="832" t="s">
        <v>3847</v>
      </c>
      <c r="H1240" s="849">
        <v>1</v>
      </c>
      <c r="I1240" s="849">
        <v>460</v>
      </c>
      <c r="J1240" s="832"/>
      <c r="K1240" s="832">
        <v>460</v>
      </c>
      <c r="L1240" s="849"/>
      <c r="M1240" s="849"/>
      <c r="N1240" s="832"/>
      <c r="O1240" s="832"/>
      <c r="P1240" s="849">
        <v>1</v>
      </c>
      <c r="Q1240" s="849">
        <v>462</v>
      </c>
      <c r="R1240" s="837"/>
      <c r="S1240" s="850">
        <v>462</v>
      </c>
    </row>
    <row r="1241" spans="1:19" ht="14.4" customHeight="1" x14ac:dyDescent="0.3">
      <c r="A1241" s="831" t="s">
        <v>3840</v>
      </c>
      <c r="B1241" s="832" t="s">
        <v>3841</v>
      </c>
      <c r="C1241" s="832" t="s">
        <v>605</v>
      </c>
      <c r="D1241" s="832" t="s">
        <v>1271</v>
      </c>
      <c r="E1241" s="832" t="s">
        <v>3605</v>
      </c>
      <c r="F1241" s="832" t="s">
        <v>3848</v>
      </c>
      <c r="G1241" s="832" t="s">
        <v>3849</v>
      </c>
      <c r="H1241" s="849">
        <v>3</v>
      </c>
      <c r="I1241" s="849">
        <v>3408</v>
      </c>
      <c r="J1241" s="832"/>
      <c r="K1241" s="832">
        <v>1136</v>
      </c>
      <c r="L1241" s="849"/>
      <c r="M1241" s="849"/>
      <c r="N1241" s="832"/>
      <c r="O1241" s="832"/>
      <c r="P1241" s="849">
        <v>2</v>
      </c>
      <c r="Q1241" s="849">
        <v>2282</v>
      </c>
      <c r="R1241" s="837"/>
      <c r="S1241" s="850">
        <v>1141</v>
      </c>
    </row>
    <row r="1242" spans="1:19" ht="14.4" customHeight="1" x14ac:dyDescent="0.3">
      <c r="A1242" s="831" t="s">
        <v>3840</v>
      </c>
      <c r="B1242" s="832" t="s">
        <v>3841</v>
      </c>
      <c r="C1242" s="832" t="s">
        <v>605</v>
      </c>
      <c r="D1242" s="832" t="s">
        <v>1271</v>
      </c>
      <c r="E1242" s="832" t="s">
        <v>3605</v>
      </c>
      <c r="F1242" s="832" t="s">
        <v>3850</v>
      </c>
      <c r="G1242" s="832" t="s">
        <v>3851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2</v>
      </c>
      <c r="Q1242" s="849">
        <v>534</v>
      </c>
      <c r="R1242" s="837"/>
      <c r="S1242" s="850">
        <v>267</v>
      </c>
    </row>
    <row r="1243" spans="1:19" ht="14.4" customHeight="1" x14ac:dyDescent="0.3">
      <c r="A1243" s="831" t="s">
        <v>3840</v>
      </c>
      <c r="B1243" s="832" t="s">
        <v>3841</v>
      </c>
      <c r="C1243" s="832" t="s">
        <v>605</v>
      </c>
      <c r="D1243" s="832" t="s">
        <v>1271</v>
      </c>
      <c r="E1243" s="832" t="s">
        <v>3605</v>
      </c>
      <c r="F1243" s="832" t="s">
        <v>3854</v>
      </c>
      <c r="G1243" s="832" t="s">
        <v>3855</v>
      </c>
      <c r="H1243" s="849">
        <v>3</v>
      </c>
      <c r="I1243" s="849">
        <v>1707</v>
      </c>
      <c r="J1243" s="832">
        <v>0.6</v>
      </c>
      <c r="K1243" s="832">
        <v>569</v>
      </c>
      <c r="L1243" s="849">
        <v>5</v>
      </c>
      <c r="M1243" s="849">
        <v>2845</v>
      </c>
      <c r="N1243" s="832">
        <v>1</v>
      </c>
      <c r="O1243" s="832">
        <v>569</v>
      </c>
      <c r="P1243" s="849">
        <v>7</v>
      </c>
      <c r="Q1243" s="849">
        <v>3997</v>
      </c>
      <c r="R1243" s="837">
        <v>1.4049209138840071</v>
      </c>
      <c r="S1243" s="850">
        <v>571</v>
      </c>
    </row>
    <row r="1244" spans="1:19" ht="14.4" customHeight="1" x14ac:dyDescent="0.3">
      <c r="A1244" s="831" t="s">
        <v>3840</v>
      </c>
      <c r="B1244" s="832" t="s">
        <v>3841</v>
      </c>
      <c r="C1244" s="832" t="s">
        <v>605</v>
      </c>
      <c r="D1244" s="832" t="s">
        <v>1271</v>
      </c>
      <c r="E1244" s="832" t="s">
        <v>3605</v>
      </c>
      <c r="F1244" s="832" t="s">
        <v>3856</v>
      </c>
      <c r="G1244" s="832" t="s">
        <v>3857</v>
      </c>
      <c r="H1244" s="849">
        <v>1</v>
      </c>
      <c r="I1244" s="849">
        <v>5598</v>
      </c>
      <c r="J1244" s="832"/>
      <c r="K1244" s="832">
        <v>5598</v>
      </c>
      <c r="L1244" s="849"/>
      <c r="M1244" s="849"/>
      <c r="N1244" s="832"/>
      <c r="O1244" s="832"/>
      <c r="P1244" s="849"/>
      <c r="Q1244" s="849"/>
      <c r="R1244" s="837"/>
      <c r="S1244" s="850"/>
    </row>
    <row r="1245" spans="1:19" ht="14.4" customHeight="1" x14ac:dyDescent="0.3">
      <c r="A1245" s="831" t="s">
        <v>3840</v>
      </c>
      <c r="B1245" s="832" t="s">
        <v>3841</v>
      </c>
      <c r="C1245" s="832" t="s">
        <v>605</v>
      </c>
      <c r="D1245" s="832" t="s">
        <v>1271</v>
      </c>
      <c r="E1245" s="832" t="s">
        <v>3605</v>
      </c>
      <c r="F1245" s="832" t="s">
        <v>3858</v>
      </c>
      <c r="G1245" s="832" t="s">
        <v>3859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1</v>
      </c>
      <c r="Q1245" s="849">
        <v>488</v>
      </c>
      <c r="R1245" s="837"/>
      <c r="S1245" s="850">
        <v>488</v>
      </c>
    </row>
    <row r="1246" spans="1:19" ht="14.4" customHeight="1" x14ac:dyDescent="0.3">
      <c r="A1246" s="831" t="s">
        <v>3840</v>
      </c>
      <c r="B1246" s="832" t="s">
        <v>3841</v>
      </c>
      <c r="C1246" s="832" t="s">
        <v>605</v>
      </c>
      <c r="D1246" s="832" t="s">
        <v>1272</v>
      </c>
      <c r="E1246" s="832" t="s">
        <v>3624</v>
      </c>
      <c r="F1246" s="832" t="s">
        <v>3661</v>
      </c>
      <c r="G1246" s="832" t="s">
        <v>3637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0.1</v>
      </c>
      <c r="Q1246" s="849">
        <v>163.95</v>
      </c>
      <c r="R1246" s="837"/>
      <c r="S1246" s="850">
        <v>1639.4999999999998</v>
      </c>
    </row>
    <row r="1247" spans="1:19" ht="14.4" customHeight="1" x14ac:dyDescent="0.3">
      <c r="A1247" s="831" t="s">
        <v>3840</v>
      </c>
      <c r="B1247" s="832" t="s">
        <v>3841</v>
      </c>
      <c r="C1247" s="832" t="s">
        <v>605</v>
      </c>
      <c r="D1247" s="832" t="s">
        <v>1272</v>
      </c>
      <c r="E1247" s="832" t="s">
        <v>3605</v>
      </c>
      <c r="F1247" s="832" t="s">
        <v>3848</v>
      </c>
      <c r="G1247" s="832" t="s">
        <v>3849</v>
      </c>
      <c r="H1247" s="849">
        <v>1</v>
      </c>
      <c r="I1247" s="849">
        <v>1136</v>
      </c>
      <c r="J1247" s="832"/>
      <c r="K1247" s="832">
        <v>1136</v>
      </c>
      <c r="L1247" s="849"/>
      <c r="M1247" s="849"/>
      <c r="N1247" s="832"/>
      <c r="O1247" s="832"/>
      <c r="P1247" s="849"/>
      <c r="Q1247" s="849"/>
      <c r="R1247" s="837"/>
      <c r="S1247" s="850"/>
    </row>
    <row r="1248" spans="1:19" ht="14.4" customHeight="1" x14ac:dyDescent="0.3">
      <c r="A1248" s="831" t="s">
        <v>3840</v>
      </c>
      <c r="B1248" s="832" t="s">
        <v>3841</v>
      </c>
      <c r="C1248" s="832" t="s">
        <v>605</v>
      </c>
      <c r="D1248" s="832" t="s">
        <v>1272</v>
      </c>
      <c r="E1248" s="832" t="s">
        <v>3605</v>
      </c>
      <c r="F1248" s="832" t="s">
        <v>3850</v>
      </c>
      <c r="G1248" s="832" t="s">
        <v>3851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</v>
      </c>
      <c r="Q1248" s="849">
        <v>267</v>
      </c>
      <c r="R1248" s="837"/>
      <c r="S1248" s="850">
        <v>267</v>
      </c>
    </row>
    <row r="1249" spans="1:19" ht="14.4" customHeight="1" x14ac:dyDescent="0.3">
      <c r="A1249" s="831" t="s">
        <v>3840</v>
      </c>
      <c r="B1249" s="832" t="s">
        <v>3841</v>
      </c>
      <c r="C1249" s="832" t="s">
        <v>605</v>
      </c>
      <c r="D1249" s="832" t="s">
        <v>1272</v>
      </c>
      <c r="E1249" s="832" t="s">
        <v>3605</v>
      </c>
      <c r="F1249" s="832" t="s">
        <v>3858</v>
      </c>
      <c r="G1249" s="832" t="s">
        <v>3859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1</v>
      </c>
      <c r="Q1249" s="849">
        <v>488</v>
      </c>
      <c r="R1249" s="837"/>
      <c r="S1249" s="850">
        <v>488</v>
      </c>
    </row>
    <row r="1250" spans="1:19" ht="14.4" customHeight="1" x14ac:dyDescent="0.3">
      <c r="A1250" s="831" t="s">
        <v>3840</v>
      </c>
      <c r="B1250" s="832" t="s">
        <v>3841</v>
      </c>
      <c r="C1250" s="832" t="s">
        <v>605</v>
      </c>
      <c r="D1250" s="832" t="s">
        <v>1274</v>
      </c>
      <c r="E1250" s="832" t="s">
        <v>3605</v>
      </c>
      <c r="F1250" s="832" t="s">
        <v>3842</v>
      </c>
      <c r="G1250" s="832" t="s">
        <v>3843</v>
      </c>
      <c r="H1250" s="849">
        <v>1</v>
      </c>
      <c r="I1250" s="849">
        <v>225</v>
      </c>
      <c r="J1250" s="832"/>
      <c r="K1250" s="832">
        <v>225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3840</v>
      </c>
      <c r="B1251" s="832" t="s">
        <v>3841</v>
      </c>
      <c r="C1251" s="832" t="s">
        <v>605</v>
      </c>
      <c r="D1251" s="832" t="s">
        <v>1274</v>
      </c>
      <c r="E1251" s="832" t="s">
        <v>3605</v>
      </c>
      <c r="F1251" s="832" t="s">
        <v>3846</v>
      </c>
      <c r="G1251" s="832" t="s">
        <v>3847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2</v>
      </c>
      <c r="Q1251" s="849">
        <v>924</v>
      </c>
      <c r="R1251" s="837"/>
      <c r="S1251" s="850">
        <v>462</v>
      </c>
    </row>
    <row r="1252" spans="1:19" ht="14.4" customHeight="1" x14ac:dyDescent="0.3">
      <c r="A1252" s="831" t="s">
        <v>3840</v>
      </c>
      <c r="B1252" s="832" t="s">
        <v>3841</v>
      </c>
      <c r="C1252" s="832" t="s">
        <v>605</v>
      </c>
      <c r="D1252" s="832" t="s">
        <v>1274</v>
      </c>
      <c r="E1252" s="832" t="s">
        <v>3605</v>
      </c>
      <c r="F1252" s="832" t="s">
        <v>3848</v>
      </c>
      <c r="G1252" s="832" t="s">
        <v>3849</v>
      </c>
      <c r="H1252" s="849">
        <v>2</v>
      </c>
      <c r="I1252" s="849">
        <v>2272</v>
      </c>
      <c r="J1252" s="832">
        <v>1.9982409850483729</v>
      </c>
      <c r="K1252" s="832">
        <v>1136</v>
      </c>
      <c r="L1252" s="849">
        <v>1</v>
      </c>
      <c r="M1252" s="849">
        <v>1137</v>
      </c>
      <c r="N1252" s="832">
        <v>1</v>
      </c>
      <c r="O1252" s="832">
        <v>1137</v>
      </c>
      <c r="P1252" s="849">
        <v>3</v>
      </c>
      <c r="Q1252" s="849">
        <v>3423</v>
      </c>
      <c r="R1252" s="837">
        <v>3.0105540897097627</v>
      </c>
      <c r="S1252" s="850">
        <v>1141</v>
      </c>
    </row>
    <row r="1253" spans="1:19" ht="14.4" customHeight="1" x14ac:dyDescent="0.3">
      <c r="A1253" s="831" t="s">
        <v>3840</v>
      </c>
      <c r="B1253" s="832" t="s">
        <v>3841</v>
      </c>
      <c r="C1253" s="832" t="s">
        <v>605</v>
      </c>
      <c r="D1253" s="832" t="s">
        <v>1274</v>
      </c>
      <c r="E1253" s="832" t="s">
        <v>3605</v>
      </c>
      <c r="F1253" s="832" t="s">
        <v>3850</v>
      </c>
      <c r="G1253" s="832" t="s">
        <v>3851</v>
      </c>
      <c r="H1253" s="849">
        <v>2</v>
      </c>
      <c r="I1253" s="849">
        <v>530</v>
      </c>
      <c r="J1253" s="832"/>
      <c r="K1253" s="832">
        <v>265</v>
      </c>
      <c r="L1253" s="849"/>
      <c r="M1253" s="849"/>
      <c r="N1253" s="832"/>
      <c r="O1253" s="832"/>
      <c r="P1253" s="849">
        <v>3</v>
      </c>
      <c r="Q1253" s="849">
        <v>801</v>
      </c>
      <c r="R1253" s="837"/>
      <c r="S1253" s="850">
        <v>267</v>
      </c>
    </row>
    <row r="1254" spans="1:19" ht="14.4" customHeight="1" x14ac:dyDescent="0.3">
      <c r="A1254" s="831" t="s">
        <v>3840</v>
      </c>
      <c r="B1254" s="832" t="s">
        <v>3841</v>
      </c>
      <c r="C1254" s="832" t="s">
        <v>605</v>
      </c>
      <c r="D1254" s="832" t="s">
        <v>1274</v>
      </c>
      <c r="E1254" s="832" t="s">
        <v>3605</v>
      </c>
      <c r="F1254" s="832" t="s">
        <v>3858</v>
      </c>
      <c r="G1254" s="832" t="s">
        <v>3859</v>
      </c>
      <c r="H1254" s="849"/>
      <c r="I1254" s="849"/>
      <c r="J1254" s="832"/>
      <c r="K1254" s="832"/>
      <c r="L1254" s="849">
        <v>1</v>
      </c>
      <c r="M1254" s="849">
        <v>487</v>
      </c>
      <c r="N1254" s="832">
        <v>1</v>
      </c>
      <c r="O1254" s="832">
        <v>487</v>
      </c>
      <c r="P1254" s="849">
        <v>2</v>
      </c>
      <c r="Q1254" s="849">
        <v>976</v>
      </c>
      <c r="R1254" s="837">
        <v>2.0041067761806981</v>
      </c>
      <c r="S1254" s="850">
        <v>488</v>
      </c>
    </row>
    <row r="1255" spans="1:19" ht="14.4" customHeight="1" x14ac:dyDescent="0.3">
      <c r="A1255" s="831" t="s">
        <v>3840</v>
      </c>
      <c r="B1255" s="832" t="s">
        <v>3841</v>
      </c>
      <c r="C1255" s="832" t="s">
        <v>605</v>
      </c>
      <c r="D1255" s="832" t="s">
        <v>1276</v>
      </c>
      <c r="E1255" s="832" t="s">
        <v>3605</v>
      </c>
      <c r="F1255" s="832" t="s">
        <v>3848</v>
      </c>
      <c r="G1255" s="832" t="s">
        <v>3849</v>
      </c>
      <c r="H1255" s="849">
        <v>2</v>
      </c>
      <c r="I1255" s="849">
        <v>2272</v>
      </c>
      <c r="J1255" s="832"/>
      <c r="K1255" s="832">
        <v>1136</v>
      </c>
      <c r="L1255" s="849"/>
      <c r="M1255" s="849"/>
      <c r="N1255" s="832"/>
      <c r="O1255" s="832"/>
      <c r="P1255" s="849"/>
      <c r="Q1255" s="849"/>
      <c r="R1255" s="837"/>
      <c r="S1255" s="850"/>
    </row>
    <row r="1256" spans="1:19" ht="14.4" customHeight="1" x14ac:dyDescent="0.3">
      <c r="A1256" s="831" t="s">
        <v>3840</v>
      </c>
      <c r="B1256" s="832" t="s">
        <v>3841</v>
      </c>
      <c r="C1256" s="832" t="s">
        <v>605</v>
      </c>
      <c r="D1256" s="832" t="s">
        <v>1276</v>
      </c>
      <c r="E1256" s="832" t="s">
        <v>3605</v>
      </c>
      <c r="F1256" s="832" t="s">
        <v>3850</v>
      </c>
      <c r="G1256" s="832" t="s">
        <v>3851</v>
      </c>
      <c r="H1256" s="849">
        <v>2</v>
      </c>
      <c r="I1256" s="849">
        <v>530</v>
      </c>
      <c r="J1256" s="832"/>
      <c r="K1256" s="832">
        <v>265</v>
      </c>
      <c r="L1256" s="849"/>
      <c r="M1256" s="849"/>
      <c r="N1256" s="832"/>
      <c r="O1256" s="832"/>
      <c r="P1256" s="849"/>
      <c r="Q1256" s="849"/>
      <c r="R1256" s="837"/>
      <c r="S1256" s="850"/>
    </row>
    <row r="1257" spans="1:19" ht="14.4" customHeight="1" x14ac:dyDescent="0.3">
      <c r="A1257" s="831" t="s">
        <v>3840</v>
      </c>
      <c r="B1257" s="832" t="s">
        <v>3841</v>
      </c>
      <c r="C1257" s="832" t="s">
        <v>605</v>
      </c>
      <c r="D1257" s="832" t="s">
        <v>1276</v>
      </c>
      <c r="E1257" s="832" t="s">
        <v>3605</v>
      </c>
      <c r="F1257" s="832" t="s">
        <v>3854</v>
      </c>
      <c r="G1257" s="832" t="s">
        <v>3855</v>
      </c>
      <c r="H1257" s="849">
        <v>2</v>
      </c>
      <c r="I1257" s="849">
        <v>1138</v>
      </c>
      <c r="J1257" s="832"/>
      <c r="K1257" s="832">
        <v>569</v>
      </c>
      <c r="L1257" s="849"/>
      <c r="M1257" s="849"/>
      <c r="N1257" s="832"/>
      <c r="O1257" s="832"/>
      <c r="P1257" s="849">
        <v>8</v>
      </c>
      <c r="Q1257" s="849">
        <v>4568</v>
      </c>
      <c r="R1257" s="837"/>
      <c r="S1257" s="850">
        <v>571</v>
      </c>
    </row>
    <row r="1258" spans="1:19" ht="14.4" customHeight="1" x14ac:dyDescent="0.3">
      <c r="A1258" s="831" t="s">
        <v>3840</v>
      </c>
      <c r="B1258" s="832" t="s">
        <v>3841</v>
      </c>
      <c r="C1258" s="832" t="s">
        <v>605</v>
      </c>
      <c r="D1258" s="832" t="s">
        <v>1277</v>
      </c>
      <c r="E1258" s="832" t="s">
        <v>3605</v>
      </c>
      <c r="F1258" s="832" t="s">
        <v>3848</v>
      </c>
      <c r="G1258" s="832" t="s">
        <v>3849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2</v>
      </c>
      <c r="Q1258" s="849">
        <v>2282</v>
      </c>
      <c r="R1258" s="837"/>
      <c r="S1258" s="850">
        <v>1141</v>
      </c>
    </row>
    <row r="1259" spans="1:19" ht="14.4" customHeight="1" x14ac:dyDescent="0.3">
      <c r="A1259" s="831" t="s">
        <v>3840</v>
      </c>
      <c r="B1259" s="832" t="s">
        <v>3841</v>
      </c>
      <c r="C1259" s="832" t="s">
        <v>605</v>
      </c>
      <c r="D1259" s="832" t="s">
        <v>1277</v>
      </c>
      <c r="E1259" s="832" t="s">
        <v>3605</v>
      </c>
      <c r="F1259" s="832" t="s">
        <v>3850</v>
      </c>
      <c r="G1259" s="832" t="s">
        <v>3851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2</v>
      </c>
      <c r="Q1259" s="849">
        <v>534</v>
      </c>
      <c r="R1259" s="837"/>
      <c r="S1259" s="850">
        <v>267</v>
      </c>
    </row>
    <row r="1260" spans="1:19" ht="14.4" customHeight="1" x14ac:dyDescent="0.3">
      <c r="A1260" s="831" t="s">
        <v>3840</v>
      </c>
      <c r="B1260" s="832" t="s">
        <v>3841</v>
      </c>
      <c r="C1260" s="832" t="s">
        <v>605</v>
      </c>
      <c r="D1260" s="832" t="s">
        <v>1277</v>
      </c>
      <c r="E1260" s="832" t="s">
        <v>3605</v>
      </c>
      <c r="F1260" s="832" t="s">
        <v>3854</v>
      </c>
      <c r="G1260" s="832" t="s">
        <v>3855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1</v>
      </c>
      <c r="Q1260" s="849">
        <v>571</v>
      </c>
      <c r="R1260" s="837"/>
      <c r="S1260" s="850">
        <v>571</v>
      </c>
    </row>
    <row r="1261" spans="1:19" ht="14.4" customHeight="1" x14ac:dyDescent="0.3">
      <c r="A1261" s="831" t="s">
        <v>3840</v>
      </c>
      <c r="B1261" s="832" t="s">
        <v>3841</v>
      </c>
      <c r="C1261" s="832" t="s">
        <v>605</v>
      </c>
      <c r="D1261" s="832" t="s">
        <v>1277</v>
      </c>
      <c r="E1261" s="832" t="s">
        <v>3605</v>
      </c>
      <c r="F1261" s="832" t="s">
        <v>3858</v>
      </c>
      <c r="G1261" s="832" t="s">
        <v>3859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488</v>
      </c>
      <c r="R1261" s="837"/>
      <c r="S1261" s="850">
        <v>488</v>
      </c>
    </row>
    <row r="1262" spans="1:19" ht="14.4" customHeight="1" x14ac:dyDescent="0.3">
      <c r="A1262" s="831" t="s">
        <v>3840</v>
      </c>
      <c r="B1262" s="832" t="s">
        <v>3841</v>
      </c>
      <c r="C1262" s="832" t="s">
        <v>605</v>
      </c>
      <c r="D1262" s="832" t="s">
        <v>3598</v>
      </c>
      <c r="E1262" s="832" t="s">
        <v>3605</v>
      </c>
      <c r="F1262" s="832" t="s">
        <v>3846</v>
      </c>
      <c r="G1262" s="832" t="s">
        <v>3847</v>
      </c>
      <c r="H1262" s="849">
        <v>1</v>
      </c>
      <c r="I1262" s="849">
        <v>460</v>
      </c>
      <c r="J1262" s="832">
        <v>0.99783080260303691</v>
      </c>
      <c r="K1262" s="832">
        <v>460</v>
      </c>
      <c r="L1262" s="849">
        <v>1</v>
      </c>
      <c r="M1262" s="849">
        <v>461</v>
      </c>
      <c r="N1262" s="832">
        <v>1</v>
      </c>
      <c r="O1262" s="832">
        <v>461</v>
      </c>
      <c r="P1262" s="849"/>
      <c r="Q1262" s="849"/>
      <c r="R1262" s="837"/>
      <c r="S1262" s="850"/>
    </row>
    <row r="1263" spans="1:19" ht="14.4" customHeight="1" x14ac:dyDescent="0.3">
      <c r="A1263" s="831" t="s">
        <v>3840</v>
      </c>
      <c r="B1263" s="832" t="s">
        <v>3841</v>
      </c>
      <c r="C1263" s="832" t="s">
        <v>605</v>
      </c>
      <c r="D1263" s="832" t="s">
        <v>3598</v>
      </c>
      <c r="E1263" s="832" t="s">
        <v>3605</v>
      </c>
      <c r="F1263" s="832" t="s">
        <v>3848</v>
      </c>
      <c r="G1263" s="832" t="s">
        <v>3849</v>
      </c>
      <c r="H1263" s="849">
        <v>2</v>
      </c>
      <c r="I1263" s="849">
        <v>2272</v>
      </c>
      <c r="J1263" s="832"/>
      <c r="K1263" s="832">
        <v>1136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 t="s">
        <v>3840</v>
      </c>
      <c r="B1264" s="832" t="s">
        <v>3841</v>
      </c>
      <c r="C1264" s="832" t="s">
        <v>605</v>
      </c>
      <c r="D1264" s="832" t="s">
        <v>1279</v>
      </c>
      <c r="E1264" s="832" t="s">
        <v>3605</v>
      </c>
      <c r="F1264" s="832" t="s">
        <v>3854</v>
      </c>
      <c r="G1264" s="832" t="s">
        <v>3855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1</v>
      </c>
      <c r="Q1264" s="849">
        <v>571</v>
      </c>
      <c r="R1264" s="837"/>
      <c r="S1264" s="850">
        <v>571</v>
      </c>
    </row>
    <row r="1265" spans="1:19" ht="14.4" customHeight="1" x14ac:dyDescent="0.3">
      <c r="A1265" s="831" t="s">
        <v>3840</v>
      </c>
      <c r="B1265" s="832" t="s">
        <v>3841</v>
      </c>
      <c r="C1265" s="832" t="s">
        <v>605</v>
      </c>
      <c r="D1265" s="832" t="s">
        <v>1283</v>
      </c>
      <c r="E1265" s="832" t="s">
        <v>3605</v>
      </c>
      <c r="F1265" s="832" t="s">
        <v>3846</v>
      </c>
      <c r="G1265" s="832" t="s">
        <v>3847</v>
      </c>
      <c r="H1265" s="849">
        <v>1</v>
      </c>
      <c r="I1265" s="849">
        <v>460</v>
      </c>
      <c r="J1265" s="832"/>
      <c r="K1265" s="832">
        <v>460</v>
      </c>
      <c r="L1265" s="849"/>
      <c r="M1265" s="849"/>
      <c r="N1265" s="832"/>
      <c r="O1265" s="832"/>
      <c r="P1265" s="849">
        <v>1</v>
      </c>
      <c r="Q1265" s="849">
        <v>462</v>
      </c>
      <c r="R1265" s="837"/>
      <c r="S1265" s="850">
        <v>462</v>
      </c>
    </row>
    <row r="1266" spans="1:19" ht="14.4" customHeight="1" x14ac:dyDescent="0.3">
      <c r="A1266" s="831" t="s">
        <v>3840</v>
      </c>
      <c r="B1266" s="832" t="s">
        <v>3841</v>
      </c>
      <c r="C1266" s="832" t="s">
        <v>605</v>
      </c>
      <c r="D1266" s="832" t="s">
        <v>1283</v>
      </c>
      <c r="E1266" s="832" t="s">
        <v>3605</v>
      </c>
      <c r="F1266" s="832" t="s">
        <v>3848</v>
      </c>
      <c r="G1266" s="832" t="s">
        <v>3849</v>
      </c>
      <c r="H1266" s="849">
        <v>1</v>
      </c>
      <c r="I1266" s="849">
        <v>1136</v>
      </c>
      <c r="J1266" s="832">
        <v>0.49956024626209322</v>
      </c>
      <c r="K1266" s="832">
        <v>1136</v>
      </c>
      <c r="L1266" s="849">
        <v>2</v>
      </c>
      <c r="M1266" s="849">
        <v>2274</v>
      </c>
      <c r="N1266" s="832">
        <v>1</v>
      </c>
      <c r="O1266" s="832">
        <v>1137</v>
      </c>
      <c r="P1266" s="849">
        <v>1</v>
      </c>
      <c r="Q1266" s="849">
        <v>1141</v>
      </c>
      <c r="R1266" s="837">
        <v>0.50175901495162711</v>
      </c>
      <c r="S1266" s="850">
        <v>1141</v>
      </c>
    </row>
    <row r="1267" spans="1:19" ht="14.4" customHeight="1" x14ac:dyDescent="0.3">
      <c r="A1267" s="831" t="s">
        <v>3840</v>
      </c>
      <c r="B1267" s="832" t="s">
        <v>3841</v>
      </c>
      <c r="C1267" s="832" t="s">
        <v>605</v>
      </c>
      <c r="D1267" s="832" t="s">
        <v>1283</v>
      </c>
      <c r="E1267" s="832" t="s">
        <v>3605</v>
      </c>
      <c r="F1267" s="832" t="s">
        <v>3850</v>
      </c>
      <c r="G1267" s="832" t="s">
        <v>3851</v>
      </c>
      <c r="H1267" s="849">
        <v>1</v>
      </c>
      <c r="I1267" s="849">
        <v>265</v>
      </c>
      <c r="J1267" s="832"/>
      <c r="K1267" s="832">
        <v>265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3840</v>
      </c>
      <c r="B1268" s="832" t="s">
        <v>3841</v>
      </c>
      <c r="C1268" s="832" t="s">
        <v>605</v>
      </c>
      <c r="D1268" s="832" t="s">
        <v>1283</v>
      </c>
      <c r="E1268" s="832" t="s">
        <v>3605</v>
      </c>
      <c r="F1268" s="832" t="s">
        <v>3854</v>
      </c>
      <c r="G1268" s="832" t="s">
        <v>3855</v>
      </c>
      <c r="H1268" s="849">
        <v>1</v>
      </c>
      <c r="I1268" s="849">
        <v>569</v>
      </c>
      <c r="J1268" s="832"/>
      <c r="K1268" s="832">
        <v>569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 t="s">
        <v>3840</v>
      </c>
      <c r="B1269" s="832" t="s">
        <v>3841</v>
      </c>
      <c r="C1269" s="832" t="s">
        <v>605</v>
      </c>
      <c r="D1269" s="832" t="s">
        <v>1283</v>
      </c>
      <c r="E1269" s="832" t="s">
        <v>3605</v>
      </c>
      <c r="F1269" s="832" t="s">
        <v>3858</v>
      </c>
      <c r="G1269" s="832" t="s">
        <v>3859</v>
      </c>
      <c r="H1269" s="849">
        <v>1</v>
      </c>
      <c r="I1269" s="849">
        <v>486</v>
      </c>
      <c r="J1269" s="832"/>
      <c r="K1269" s="832">
        <v>486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" customHeight="1" x14ac:dyDescent="0.3">
      <c r="A1270" s="831" t="s">
        <v>3840</v>
      </c>
      <c r="B1270" s="832" t="s">
        <v>3841</v>
      </c>
      <c r="C1270" s="832" t="s">
        <v>605</v>
      </c>
      <c r="D1270" s="832" t="s">
        <v>1285</v>
      </c>
      <c r="E1270" s="832" t="s">
        <v>3605</v>
      </c>
      <c r="F1270" s="832" t="s">
        <v>3848</v>
      </c>
      <c r="G1270" s="832" t="s">
        <v>3849</v>
      </c>
      <c r="H1270" s="849"/>
      <c r="I1270" s="849"/>
      <c r="J1270" s="832"/>
      <c r="K1270" s="832"/>
      <c r="L1270" s="849">
        <v>2</v>
      </c>
      <c r="M1270" s="849">
        <v>2274</v>
      </c>
      <c r="N1270" s="832">
        <v>1</v>
      </c>
      <c r="O1270" s="832">
        <v>1137</v>
      </c>
      <c r="P1270" s="849"/>
      <c r="Q1270" s="849"/>
      <c r="R1270" s="837"/>
      <c r="S1270" s="850"/>
    </row>
    <row r="1271" spans="1:19" ht="14.4" customHeight="1" x14ac:dyDescent="0.3">
      <c r="A1271" s="831" t="s">
        <v>3840</v>
      </c>
      <c r="B1271" s="832" t="s">
        <v>3841</v>
      </c>
      <c r="C1271" s="832" t="s">
        <v>605</v>
      </c>
      <c r="D1271" s="832" t="s">
        <v>1285</v>
      </c>
      <c r="E1271" s="832" t="s">
        <v>3605</v>
      </c>
      <c r="F1271" s="832" t="s">
        <v>3850</v>
      </c>
      <c r="G1271" s="832" t="s">
        <v>3851</v>
      </c>
      <c r="H1271" s="849"/>
      <c r="I1271" s="849"/>
      <c r="J1271" s="832"/>
      <c r="K1271" s="832"/>
      <c r="L1271" s="849">
        <v>2</v>
      </c>
      <c r="M1271" s="849">
        <v>532</v>
      </c>
      <c r="N1271" s="832">
        <v>1</v>
      </c>
      <c r="O1271" s="832">
        <v>266</v>
      </c>
      <c r="P1271" s="849"/>
      <c r="Q1271" s="849"/>
      <c r="R1271" s="837"/>
      <c r="S1271" s="850"/>
    </row>
    <row r="1272" spans="1:19" ht="14.4" customHeight="1" x14ac:dyDescent="0.3">
      <c r="A1272" s="831" t="s">
        <v>3840</v>
      </c>
      <c r="B1272" s="832" t="s">
        <v>3841</v>
      </c>
      <c r="C1272" s="832" t="s">
        <v>605</v>
      </c>
      <c r="D1272" s="832" t="s">
        <v>1287</v>
      </c>
      <c r="E1272" s="832" t="s">
        <v>3624</v>
      </c>
      <c r="F1272" s="832" t="s">
        <v>3636</v>
      </c>
      <c r="G1272" s="832" t="s">
        <v>3637</v>
      </c>
      <c r="H1272" s="849"/>
      <c r="I1272" s="849"/>
      <c r="J1272" s="832"/>
      <c r="K1272" s="832"/>
      <c r="L1272" s="849">
        <v>0.1</v>
      </c>
      <c r="M1272" s="849">
        <v>454.76</v>
      </c>
      <c r="N1272" s="832">
        <v>1</v>
      </c>
      <c r="O1272" s="832">
        <v>4547.5999999999995</v>
      </c>
      <c r="P1272" s="849"/>
      <c r="Q1272" s="849"/>
      <c r="R1272" s="837"/>
      <c r="S1272" s="850"/>
    </row>
    <row r="1273" spans="1:19" ht="14.4" customHeight="1" x14ac:dyDescent="0.3">
      <c r="A1273" s="831" t="s">
        <v>3840</v>
      </c>
      <c r="B1273" s="832" t="s">
        <v>3841</v>
      </c>
      <c r="C1273" s="832" t="s">
        <v>605</v>
      </c>
      <c r="D1273" s="832" t="s">
        <v>1287</v>
      </c>
      <c r="E1273" s="832" t="s">
        <v>3605</v>
      </c>
      <c r="F1273" s="832" t="s">
        <v>3848</v>
      </c>
      <c r="G1273" s="832" t="s">
        <v>3849</v>
      </c>
      <c r="H1273" s="849"/>
      <c r="I1273" s="849"/>
      <c r="J1273" s="832"/>
      <c r="K1273" s="832"/>
      <c r="L1273" s="849">
        <v>1</v>
      </c>
      <c r="M1273" s="849">
        <v>1137</v>
      </c>
      <c r="N1273" s="832">
        <v>1</v>
      </c>
      <c r="O1273" s="832">
        <v>1137</v>
      </c>
      <c r="P1273" s="849"/>
      <c r="Q1273" s="849"/>
      <c r="R1273" s="837"/>
      <c r="S1273" s="850"/>
    </row>
    <row r="1274" spans="1:19" ht="14.4" customHeight="1" x14ac:dyDescent="0.3">
      <c r="A1274" s="831" t="s">
        <v>3840</v>
      </c>
      <c r="B1274" s="832" t="s">
        <v>3841</v>
      </c>
      <c r="C1274" s="832" t="s">
        <v>605</v>
      </c>
      <c r="D1274" s="832" t="s">
        <v>1287</v>
      </c>
      <c r="E1274" s="832" t="s">
        <v>3605</v>
      </c>
      <c r="F1274" s="832" t="s">
        <v>3850</v>
      </c>
      <c r="G1274" s="832" t="s">
        <v>3851</v>
      </c>
      <c r="H1274" s="849"/>
      <c r="I1274" s="849"/>
      <c r="J1274" s="832"/>
      <c r="K1274" s="832"/>
      <c r="L1274" s="849">
        <v>1</v>
      </c>
      <c r="M1274" s="849">
        <v>266</v>
      </c>
      <c r="N1274" s="832">
        <v>1</v>
      </c>
      <c r="O1274" s="832">
        <v>266</v>
      </c>
      <c r="P1274" s="849"/>
      <c r="Q1274" s="849"/>
      <c r="R1274" s="837"/>
      <c r="S1274" s="850"/>
    </row>
    <row r="1275" spans="1:19" ht="14.4" customHeight="1" x14ac:dyDescent="0.3">
      <c r="A1275" s="831" t="s">
        <v>3840</v>
      </c>
      <c r="B1275" s="832" t="s">
        <v>3841</v>
      </c>
      <c r="C1275" s="832" t="s">
        <v>605</v>
      </c>
      <c r="D1275" s="832" t="s">
        <v>1289</v>
      </c>
      <c r="E1275" s="832" t="s">
        <v>3624</v>
      </c>
      <c r="F1275" s="832" t="s">
        <v>3636</v>
      </c>
      <c r="G1275" s="832" t="s">
        <v>3637</v>
      </c>
      <c r="H1275" s="849">
        <v>0.2</v>
      </c>
      <c r="I1275" s="849">
        <v>909.52</v>
      </c>
      <c r="J1275" s="832"/>
      <c r="K1275" s="832">
        <v>4547.5999999999995</v>
      </c>
      <c r="L1275" s="849"/>
      <c r="M1275" s="849"/>
      <c r="N1275" s="832"/>
      <c r="O1275" s="832"/>
      <c r="P1275" s="849"/>
      <c r="Q1275" s="849"/>
      <c r="R1275" s="837"/>
      <c r="S1275" s="850"/>
    </row>
    <row r="1276" spans="1:19" ht="14.4" customHeight="1" x14ac:dyDescent="0.3">
      <c r="A1276" s="831" t="s">
        <v>3840</v>
      </c>
      <c r="B1276" s="832" t="s">
        <v>3841</v>
      </c>
      <c r="C1276" s="832" t="s">
        <v>605</v>
      </c>
      <c r="D1276" s="832" t="s">
        <v>1289</v>
      </c>
      <c r="E1276" s="832" t="s">
        <v>3605</v>
      </c>
      <c r="F1276" s="832" t="s">
        <v>3842</v>
      </c>
      <c r="G1276" s="832" t="s">
        <v>3843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1</v>
      </c>
      <c r="Q1276" s="849">
        <v>227</v>
      </c>
      <c r="R1276" s="837"/>
      <c r="S1276" s="850">
        <v>227</v>
      </c>
    </row>
    <row r="1277" spans="1:19" ht="14.4" customHeight="1" x14ac:dyDescent="0.3">
      <c r="A1277" s="831" t="s">
        <v>3840</v>
      </c>
      <c r="B1277" s="832" t="s">
        <v>3841</v>
      </c>
      <c r="C1277" s="832" t="s">
        <v>605</v>
      </c>
      <c r="D1277" s="832" t="s">
        <v>1289</v>
      </c>
      <c r="E1277" s="832" t="s">
        <v>3605</v>
      </c>
      <c r="F1277" s="832" t="s">
        <v>3844</v>
      </c>
      <c r="G1277" s="832" t="s">
        <v>3845</v>
      </c>
      <c r="H1277" s="849"/>
      <c r="I1277" s="849"/>
      <c r="J1277" s="832"/>
      <c r="K1277" s="832"/>
      <c r="L1277" s="849">
        <v>1</v>
      </c>
      <c r="M1277" s="849">
        <v>1042</v>
      </c>
      <c r="N1277" s="832">
        <v>1</v>
      </c>
      <c r="O1277" s="832">
        <v>1042</v>
      </c>
      <c r="P1277" s="849"/>
      <c r="Q1277" s="849"/>
      <c r="R1277" s="837"/>
      <c r="S1277" s="850"/>
    </row>
    <row r="1278" spans="1:19" ht="14.4" customHeight="1" x14ac:dyDescent="0.3">
      <c r="A1278" s="831" t="s">
        <v>3840</v>
      </c>
      <c r="B1278" s="832" t="s">
        <v>3841</v>
      </c>
      <c r="C1278" s="832" t="s">
        <v>605</v>
      </c>
      <c r="D1278" s="832" t="s">
        <v>1289</v>
      </c>
      <c r="E1278" s="832" t="s">
        <v>3605</v>
      </c>
      <c r="F1278" s="832" t="s">
        <v>3846</v>
      </c>
      <c r="G1278" s="832" t="s">
        <v>3847</v>
      </c>
      <c r="H1278" s="849">
        <v>3</v>
      </c>
      <c r="I1278" s="849">
        <v>1380</v>
      </c>
      <c r="J1278" s="832">
        <v>2.9934924078091107</v>
      </c>
      <c r="K1278" s="832">
        <v>460</v>
      </c>
      <c r="L1278" s="849">
        <v>1</v>
      </c>
      <c r="M1278" s="849">
        <v>461</v>
      </c>
      <c r="N1278" s="832">
        <v>1</v>
      </c>
      <c r="O1278" s="832">
        <v>461</v>
      </c>
      <c r="P1278" s="849"/>
      <c r="Q1278" s="849"/>
      <c r="R1278" s="837"/>
      <c r="S1278" s="850"/>
    </row>
    <row r="1279" spans="1:19" ht="14.4" customHeight="1" x14ac:dyDescent="0.3">
      <c r="A1279" s="831" t="s">
        <v>3840</v>
      </c>
      <c r="B1279" s="832" t="s">
        <v>3841</v>
      </c>
      <c r="C1279" s="832" t="s">
        <v>605</v>
      </c>
      <c r="D1279" s="832" t="s">
        <v>1289</v>
      </c>
      <c r="E1279" s="832" t="s">
        <v>3605</v>
      </c>
      <c r="F1279" s="832" t="s">
        <v>3848</v>
      </c>
      <c r="G1279" s="832" t="s">
        <v>3849</v>
      </c>
      <c r="H1279" s="849">
        <v>2</v>
      </c>
      <c r="I1279" s="849">
        <v>2272</v>
      </c>
      <c r="J1279" s="832"/>
      <c r="K1279" s="832">
        <v>1136</v>
      </c>
      <c r="L1279" s="849"/>
      <c r="M1279" s="849"/>
      <c r="N1279" s="832"/>
      <c r="O1279" s="832"/>
      <c r="P1279" s="849">
        <v>1</v>
      </c>
      <c r="Q1279" s="849">
        <v>1141</v>
      </c>
      <c r="R1279" s="837"/>
      <c r="S1279" s="850">
        <v>1141</v>
      </c>
    </row>
    <row r="1280" spans="1:19" ht="14.4" customHeight="1" x14ac:dyDescent="0.3">
      <c r="A1280" s="831" t="s">
        <v>3840</v>
      </c>
      <c r="B1280" s="832" t="s">
        <v>3841</v>
      </c>
      <c r="C1280" s="832" t="s">
        <v>605</v>
      </c>
      <c r="D1280" s="832" t="s">
        <v>1289</v>
      </c>
      <c r="E1280" s="832" t="s">
        <v>3605</v>
      </c>
      <c r="F1280" s="832" t="s">
        <v>3850</v>
      </c>
      <c r="G1280" s="832" t="s">
        <v>3851</v>
      </c>
      <c r="H1280" s="849">
        <v>1</v>
      </c>
      <c r="I1280" s="849">
        <v>265</v>
      </c>
      <c r="J1280" s="832">
        <v>0.49812030075187969</v>
      </c>
      <c r="K1280" s="832">
        <v>265</v>
      </c>
      <c r="L1280" s="849">
        <v>2</v>
      </c>
      <c r="M1280" s="849">
        <v>532</v>
      </c>
      <c r="N1280" s="832">
        <v>1</v>
      </c>
      <c r="O1280" s="832">
        <v>266</v>
      </c>
      <c r="P1280" s="849">
        <v>4</v>
      </c>
      <c r="Q1280" s="849">
        <v>1068</v>
      </c>
      <c r="R1280" s="837">
        <v>2.007518796992481</v>
      </c>
      <c r="S1280" s="850">
        <v>267</v>
      </c>
    </row>
    <row r="1281" spans="1:19" ht="14.4" customHeight="1" x14ac:dyDescent="0.3">
      <c r="A1281" s="831" t="s">
        <v>3840</v>
      </c>
      <c r="B1281" s="832" t="s">
        <v>3841</v>
      </c>
      <c r="C1281" s="832" t="s">
        <v>605</v>
      </c>
      <c r="D1281" s="832" t="s">
        <v>1289</v>
      </c>
      <c r="E1281" s="832" t="s">
        <v>3605</v>
      </c>
      <c r="F1281" s="832" t="s">
        <v>3854</v>
      </c>
      <c r="G1281" s="832" t="s">
        <v>3855</v>
      </c>
      <c r="H1281" s="849">
        <v>5</v>
      </c>
      <c r="I1281" s="849">
        <v>2845</v>
      </c>
      <c r="J1281" s="832">
        <v>1.25</v>
      </c>
      <c r="K1281" s="832">
        <v>569</v>
      </c>
      <c r="L1281" s="849">
        <v>4</v>
      </c>
      <c r="M1281" s="849">
        <v>2276</v>
      </c>
      <c r="N1281" s="832">
        <v>1</v>
      </c>
      <c r="O1281" s="832">
        <v>569</v>
      </c>
      <c r="P1281" s="849">
        <v>4</v>
      </c>
      <c r="Q1281" s="849">
        <v>2284</v>
      </c>
      <c r="R1281" s="837">
        <v>1.0035149384885764</v>
      </c>
      <c r="S1281" s="850">
        <v>571</v>
      </c>
    </row>
    <row r="1282" spans="1:19" ht="14.4" customHeight="1" x14ac:dyDescent="0.3">
      <c r="A1282" s="831" t="s">
        <v>3840</v>
      </c>
      <c r="B1282" s="832" t="s">
        <v>3841</v>
      </c>
      <c r="C1282" s="832" t="s">
        <v>605</v>
      </c>
      <c r="D1282" s="832" t="s">
        <v>1289</v>
      </c>
      <c r="E1282" s="832" t="s">
        <v>3605</v>
      </c>
      <c r="F1282" s="832" t="s">
        <v>3860</v>
      </c>
      <c r="G1282" s="832" t="s">
        <v>3861</v>
      </c>
      <c r="H1282" s="849">
        <v>2</v>
      </c>
      <c r="I1282" s="849">
        <v>746</v>
      </c>
      <c r="J1282" s="832"/>
      <c r="K1282" s="832">
        <v>373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3840</v>
      </c>
      <c r="B1283" s="832" t="s">
        <v>3841</v>
      </c>
      <c r="C1283" s="832" t="s">
        <v>605</v>
      </c>
      <c r="D1283" s="832" t="s">
        <v>1291</v>
      </c>
      <c r="E1283" s="832" t="s">
        <v>3605</v>
      </c>
      <c r="F1283" s="832" t="s">
        <v>3848</v>
      </c>
      <c r="G1283" s="832" t="s">
        <v>3849</v>
      </c>
      <c r="H1283" s="849"/>
      <c r="I1283" s="849"/>
      <c r="J1283" s="832"/>
      <c r="K1283" s="832"/>
      <c r="L1283" s="849">
        <v>1</v>
      </c>
      <c r="M1283" s="849">
        <v>1137</v>
      </c>
      <c r="N1283" s="832">
        <v>1</v>
      </c>
      <c r="O1283" s="832">
        <v>1137</v>
      </c>
      <c r="P1283" s="849">
        <v>1</v>
      </c>
      <c r="Q1283" s="849">
        <v>1141</v>
      </c>
      <c r="R1283" s="837">
        <v>1.0035180299032542</v>
      </c>
      <c r="S1283" s="850">
        <v>1141</v>
      </c>
    </row>
    <row r="1284" spans="1:19" ht="14.4" customHeight="1" x14ac:dyDescent="0.3">
      <c r="A1284" s="831" t="s">
        <v>3840</v>
      </c>
      <c r="B1284" s="832" t="s">
        <v>3841</v>
      </c>
      <c r="C1284" s="832" t="s">
        <v>605</v>
      </c>
      <c r="D1284" s="832" t="s">
        <v>1291</v>
      </c>
      <c r="E1284" s="832" t="s">
        <v>3605</v>
      </c>
      <c r="F1284" s="832" t="s">
        <v>3850</v>
      </c>
      <c r="G1284" s="832" t="s">
        <v>3851</v>
      </c>
      <c r="H1284" s="849"/>
      <c r="I1284" s="849"/>
      <c r="J1284" s="832"/>
      <c r="K1284" s="832"/>
      <c r="L1284" s="849">
        <v>1</v>
      </c>
      <c r="M1284" s="849">
        <v>266</v>
      </c>
      <c r="N1284" s="832">
        <v>1</v>
      </c>
      <c r="O1284" s="832">
        <v>266</v>
      </c>
      <c r="P1284" s="849">
        <v>1</v>
      </c>
      <c r="Q1284" s="849">
        <v>267</v>
      </c>
      <c r="R1284" s="837">
        <v>1.0037593984962405</v>
      </c>
      <c r="S1284" s="850">
        <v>267</v>
      </c>
    </row>
    <row r="1285" spans="1:19" ht="14.4" customHeight="1" x14ac:dyDescent="0.3">
      <c r="A1285" s="831" t="s">
        <v>3840</v>
      </c>
      <c r="B1285" s="832" t="s">
        <v>3841</v>
      </c>
      <c r="C1285" s="832" t="s">
        <v>605</v>
      </c>
      <c r="D1285" s="832" t="s">
        <v>1291</v>
      </c>
      <c r="E1285" s="832" t="s">
        <v>3605</v>
      </c>
      <c r="F1285" s="832" t="s">
        <v>3854</v>
      </c>
      <c r="G1285" s="832" t="s">
        <v>3855</v>
      </c>
      <c r="H1285" s="849">
        <v>1</v>
      </c>
      <c r="I1285" s="849">
        <v>569</v>
      </c>
      <c r="J1285" s="832"/>
      <c r="K1285" s="832">
        <v>569</v>
      </c>
      <c r="L1285" s="849"/>
      <c r="M1285" s="849"/>
      <c r="N1285" s="832"/>
      <c r="O1285" s="832"/>
      <c r="P1285" s="849">
        <v>3</v>
      </c>
      <c r="Q1285" s="849">
        <v>1713</v>
      </c>
      <c r="R1285" s="837"/>
      <c r="S1285" s="850">
        <v>571</v>
      </c>
    </row>
    <row r="1286" spans="1:19" ht="14.4" customHeight="1" x14ac:dyDescent="0.3">
      <c r="A1286" s="831" t="s">
        <v>3840</v>
      </c>
      <c r="B1286" s="832" t="s">
        <v>3841</v>
      </c>
      <c r="C1286" s="832" t="s">
        <v>605</v>
      </c>
      <c r="D1286" s="832" t="s">
        <v>1284</v>
      </c>
      <c r="E1286" s="832" t="s">
        <v>3605</v>
      </c>
      <c r="F1286" s="832" t="s">
        <v>3842</v>
      </c>
      <c r="G1286" s="832" t="s">
        <v>3843</v>
      </c>
      <c r="H1286" s="849">
        <v>2</v>
      </c>
      <c r="I1286" s="849">
        <v>450</v>
      </c>
      <c r="J1286" s="832"/>
      <c r="K1286" s="832">
        <v>225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3840</v>
      </c>
      <c r="B1287" s="832" t="s">
        <v>3841</v>
      </c>
      <c r="C1287" s="832" t="s">
        <v>605</v>
      </c>
      <c r="D1287" s="832" t="s">
        <v>1284</v>
      </c>
      <c r="E1287" s="832" t="s">
        <v>3605</v>
      </c>
      <c r="F1287" s="832" t="s">
        <v>3848</v>
      </c>
      <c r="G1287" s="832" t="s">
        <v>3849</v>
      </c>
      <c r="H1287" s="849"/>
      <c r="I1287" s="849"/>
      <c r="J1287" s="832"/>
      <c r="K1287" s="832"/>
      <c r="L1287" s="849">
        <v>1</v>
      </c>
      <c r="M1287" s="849">
        <v>1137</v>
      </c>
      <c r="N1287" s="832">
        <v>1</v>
      </c>
      <c r="O1287" s="832">
        <v>1137</v>
      </c>
      <c r="P1287" s="849">
        <v>5</v>
      </c>
      <c r="Q1287" s="849">
        <v>5705</v>
      </c>
      <c r="R1287" s="837">
        <v>5.0175901495162707</v>
      </c>
      <c r="S1287" s="850">
        <v>1141</v>
      </c>
    </row>
    <row r="1288" spans="1:19" ht="14.4" customHeight="1" x14ac:dyDescent="0.3">
      <c r="A1288" s="831" t="s">
        <v>3840</v>
      </c>
      <c r="B1288" s="832" t="s">
        <v>3841</v>
      </c>
      <c r="C1288" s="832" t="s">
        <v>605</v>
      </c>
      <c r="D1288" s="832" t="s">
        <v>1284</v>
      </c>
      <c r="E1288" s="832" t="s">
        <v>3605</v>
      </c>
      <c r="F1288" s="832" t="s">
        <v>3850</v>
      </c>
      <c r="G1288" s="832" t="s">
        <v>3851</v>
      </c>
      <c r="H1288" s="849"/>
      <c r="I1288" s="849"/>
      <c r="J1288" s="832"/>
      <c r="K1288" s="832"/>
      <c r="L1288" s="849">
        <v>2</v>
      </c>
      <c r="M1288" s="849">
        <v>532</v>
      </c>
      <c r="N1288" s="832">
        <v>1</v>
      </c>
      <c r="O1288" s="832">
        <v>266</v>
      </c>
      <c r="P1288" s="849">
        <v>5</v>
      </c>
      <c r="Q1288" s="849">
        <v>1335</v>
      </c>
      <c r="R1288" s="837">
        <v>2.5093984962406015</v>
      </c>
      <c r="S1288" s="850">
        <v>267</v>
      </c>
    </row>
    <row r="1289" spans="1:19" ht="14.4" customHeight="1" x14ac:dyDescent="0.3">
      <c r="A1289" s="831" t="s">
        <v>3840</v>
      </c>
      <c r="B1289" s="832" t="s">
        <v>3841</v>
      </c>
      <c r="C1289" s="832" t="s">
        <v>605</v>
      </c>
      <c r="D1289" s="832" t="s">
        <v>1284</v>
      </c>
      <c r="E1289" s="832" t="s">
        <v>3605</v>
      </c>
      <c r="F1289" s="832" t="s">
        <v>3852</v>
      </c>
      <c r="G1289" s="832" t="s">
        <v>3853</v>
      </c>
      <c r="H1289" s="849"/>
      <c r="I1289" s="849"/>
      <c r="J1289" s="832"/>
      <c r="K1289" s="832"/>
      <c r="L1289" s="849">
        <v>1</v>
      </c>
      <c r="M1289" s="849">
        <v>802</v>
      </c>
      <c r="N1289" s="832">
        <v>1</v>
      </c>
      <c r="O1289" s="832">
        <v>802</v>
      </c>
      <c r="P1289" s="849"/>
      <c r="Q1289" s="849"/>
      <c r="R1289" s="837"/>
      <c r="S1289" s="850"/>
    </row>
    <row r="1290" spans="1:19" ht="14.4" customHeight="1" x14ac:dyDescent="0.3">
      <c r="A1290" s="831" t="s">
        <v>3840</v>
      </c>
      <c r="B1290" s="832" t="s">
        <v>3841</v>
      </c>
      <c r="C1290" s="832" t="s">
        <v>605</v>
      </c>
      <c r="D1290" s="832" t="s">
        <v>1284</v>
      </c>
      <c r="E1290" s="832" t="s">
        <v>3605</v>
      </c>
      <c r="F1290" s="832" t="s">
        <v>3854</v>
      </c>
      <c r="G1290" s="832" t="s">
        <v>3855</v>
      </c>
      <c r="H1290" s="849">
        <v>2</v>
      </c>
      <c r="I1290" s="849">
        <v>1138</v>
      </c>
      <c r="J1290" s="832">
        <v>0.4</v>
      </c>
      <c r="K1290" s="832">
        <v>569</v>
      </c>
      <c r="L1290" s="849">
        <v>5</v>
      </c>
      <c r="M1290" s="849">
        <v>2845</v>
      </c>
      <c r="N1290" s="832">
        <v>1</v>
      </c>
      <c r="O1290" s="832">
        <v>569</v>
      </c>
      <c r="P1290" s="849">
        <v>1</v>
      </c>
      <c r="Q1290" s="849">
        <v>571</v>
      </c>
      <c r="R1290" s="837">
        <v>0.2007029876977153</v>
      </c>
      <c r="S1290" s="850">
        <v>571</v>
      </c>
    </row>
    <row r="1291" spans="1:19" ht="14.4" customHeight="1" x14ac:dyDescent="0.3">
      <c r="A1291" s="831" t="s">
        <v>3840</v>
      </c>
      <c r="B1291" s="832" t="s">
        <v>3841</v>
      </c>
      <c r="C1291" s="832" t="s">
        <v>605</v>
      </c>
      <c r="D1291" s="832" t="s">
        <v>1284</v>
      </c>
      <c r="E1291" s="832" t="s">
        <v>3605</v>
      </c>
      <c r="F1291" s="832" t="s">
        <v>3858</v>
      </c>
      <c r="G1291" s="832" t="s">
        <v>3859</v>
      </c>
      <c r="H1291" s="849">
        <v>2</v>
      </c>
      <c r="I1291" s="849">
        <v>972</v>
      </c>
      <c r="J1291" s="832"/>
      <c r="K1291" s="832">
        <v>486</v>
      </c>
      <c r="L1291" s="849"/>
      <c r="M1291" s="849"/>
      <c r="N1291" s="832"/>
      <c r="O1291" s="832"/>
      <c r="P1291" s="849"/>
      <c r="Q1291" s="849"/>
      <c r="R1291" s="837"/>
      <c r="S1291" s="850"/>
    </row>
    <row r="1292" spans="1:19" ht="14.4" customHeight="1" x14ac:dyDescent="0.3">
      <c r="A1292" s="831" t="s">
        <v>3840</v>
      </c>
      <c r="B1292" s="832" t="s">
        <v>3841</v>
      </c>
      <c r="C1292" s="832" t="s">
        <v>605</v>
      </c>
      <c r="D1292" s="832" t="s">
        <v>1275</v>
      </c>
      <c r="E1292" s="832" t="s">
        <v>3624</v>
      </c>
      <c r="F1292" s="832" t="s">
        <v>3636</v>
      </c>
      <c r="G1292" s="832" t="s">
        <v>3637</v>
      </c>
      <c r="H1292" s="849"/>
      <c r="I1292" s="849"/>
      <c r="J1292" s="832"/>
      <c r="K1292" s="832"/>
      <c r="L1292" s="849">
        <v>0.1</v>
      </c>
      <c r="M1292" s="849">
        <v>454.76</v>
      </c>
      <c r="N1292" s="832">
        <v>1</v>
      </c>
      <c r="O1292" s="832">
        <v>4547.5999999999995</v>
      </c>
      <c r="P1292" s="849"/>
      <c r="Q1292" s="849"/>
      <c r="R1292" s="837"/>
      <c r="S1292" s="850"/>
    </row>
    <row r="1293" spans="1:19" ht="14.4" customHeight="1" x14ac:dyDescent="0.3">
      <c r="A1293" s="831" t="s">
        <v>3840</v>
      </c>
      <c r="B1293" s="832" t="s">
        <v>3841</v>
      </c>
      <c r="C1293" s="832" t="s">
        <v>605</v>
      </c>
      <c r="D1293" s="832" t="s">
        <v>1275</v>
      </c>
      <c r="E1293" s="832" t="s">
        <v>3605</v>
      </c>
      <c r="F1293" s="832" t="s">
        <v>3846</v>
      </c>
      <c r="G1293" s="832" t="s">
        <v>3847</v>
      </c>
      <c r="H1293" s="849"/>
      <c r="I1293" s="849"/>
      <c r="J1293" s="832"/>
      <c r="K1293" s="832"/>
      <c r="L1293" s="849">
        <v>1</v>
      </c>
      <c r="M1293" s="849">
        <v>461</v>
      </c>
      <c r="N1293" s="832">
        <v>1</v>
      </c>
      <c r="O1293" s="832">
        <v>461</v>
      </c>
      <c r="P1293" s="849">
        <v>1</v>
      </c>
      <c r="Q1293" s="849">
        <v>462</v>
      </c>
      <c r="R1293" s="837">
        <v>1.0021691973969631</v>
      </c>
      <c r="S1293" s="850">
        <v>462</v>
      </c>
    </row>
    <row r="1294" spans="1:19" ht="14.4" customHeight="1" x14ac:dyDescent="0.3">
      <c r="A1294" s="831" t="s">
        <v>3840</v>
      </c>
      <c r="B1294" s="832" t="s">
        <v>3841</v>
      </c>
      <c r="C1294" s="832" t="s">
        <v>605</v>
      </c>
      <c r="D1294" s="832" t="s">
        <v>1275</v>
      </c>
      <c r="E1294" s="832" t="s">
        <v>3605</v>
      </c>
      <c r="F1294" s="832" t="s">
        <v>3854</v>
      </c>
      <c r="G1294" s="832" t="s">
        <v>3855</v>
      </c>
      <c r="H1294" s="849"/>
      <c r="I1294" s="849"/>
      <c r="J1294" s="832"/>
      <c r="K1294" s="832"/>
      <c r="L1294" s="849">
        <v>1</v>
      </c>
      <c r="M1294" s="849">
        <v>569</v>
      </c>
      <c r="N1294" s="832">
        <v>1</v>
      </c>
      <c r="O1294" s="832">
        <v>569</v>
      </c>
      <c r="P1294" s="849"/>
      <c r="Q1294" s="849"/>
      <c r="R1294" s="837"/>
      <c r="S1294" s="850"/>
    </row>
    <row r="1295" spans="1:19" ht="14.4" customHeight="1" x14ac:dyDescent="0.3">
      <c r="A1295" s="831" t="s">
        <v>3840</v>
      </c>
      <c r="B1295" s="832" t="s">
        <v>3841</v>
      </c>
      <c r="C1295" s="832" t="s">
        <v>605</v>
      </c>
      <c r="D1295" s="832" t="s">
        <v>1281</v>
      </c>
      <c r="E1295" s="832" t="s">
        <v>3605</v>
      </c>
      <c r="F1295" s="832" t="s">
        <v>3854</v>
      </c>
      <c r="G1295" s="832" t="s">
        <v>3855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1</v>
      </c>
      <c r="Q1295" s="849">
        <v>571</v>
      </c>
      <c r="R1295" s="837"/>
      <c r="S1295" s="850">
        <v>571</v>
      </c>
    </row>
    <row r="1296" spans="1:19" ht="14.4" customHeight="1" thickBot="1" x14ac:dyDescent="0.35">
      <c r="A1296" s="839" t="s">
        <v>3840</v>
      </c>
      <c r="B1296" s="840" t="s">
        <v>3841</v>
      </c>
      <c r="C1296" s="840" t="s">
        <v>605</v>
      </c>
      <c r="D1296" s="840" t="s">
        <v>1273</v>
      </c>
      <c r="E1296" s="840" t="s">
        <v>3605</v>
      </c>
      <c r="F1296" s="840" t="s">
        <v>3854</v>
      </c>
      <c r="G1296" s="840" t="s">
        <v>3855</v>
      </c>
      <c r="H1296" s="851"/>
      <c r="I1296" s="851"/>
      <c r="J1296" s="840"/>
      <c r="K1296" s="840"/>
      <c r="L1296" s="851"/>
      <c r="M1296" s="851"/>
      <c r="N1296" s="840"/>
      <c r="O1296" s="840"/>
      <c r="P1296" s="851">
        <v>1</v>
      </c>
      <c r="Q1296" s="851">
        <v>571</v>
      </c>
      <c r="R1296" s="845"/>
      <c r="S1296" s="852">
        <v>571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5537541</v>
      </c>
      <c r="C3" s="344">
        <f t="shared" ref="C3:R3" si="0">SUBTOTAL(9,C6:C1048576)</f>
        <v>38.992521399847753</v>
      </c>
      <c r="D3" s="344">
        <f t="shared" si="0"/>
        <v>4485442.66</v>
      </c>
      <c r="E3" s="344">
        <f t="shared" si="0"/>
        <v>22</v>
      </c>
      <c r="F3" s="344">
        <f t="shared" si="0"/>
        <v>5017722.33</v>
      </c>
      <c r="G3" s="347">
        <f>IF(D3&lt;&gt;0,F3/D3,"")</f>
        <v>1.118668258708718</v>
      </c>
      <c r="H3" s="343">
        <f t="shared" si="0"/>
        <v>6047292.709999999</v>
      </c>
      <c r="I3" s="344">
        <f t="shared" si="0"/>
        <v>9.082898294764103</v>
      </c>
      <c r="J3" s="344">
        <f t="shared" si="0"/>
        <v>1517766.1600000001</v>
      </c>
      <c r="K3" s="344">
        <f t="shared" si="0"/>
        <v>11</v>
      </c>
      <c r="L3" s="344">
        <f t="shared" si="0"/>
        <v>1391706.1499999994</v>
      </c>
      <c r="M3" s="345">
        <f>IF(J3&lt;&gt;0,L3/J3,"")</f>
        <v>0.91694372076394115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3864</v>
      </c>
      <c r="B6" s="887">
        <v>6985</v>
      </c>
      <c r="C6" s="825">
        <v>1.4136814410038454</v>
      </c>
      <c r="D6" s="887">
        <v>4941</v>
      </c>
      <c r="E6" s="825">
        <v>1</v>
      </c>
      <c r="F6" s="887">
        <v>4043</v>
      </c>
      <c r="G6" s="830">
        <v>0.81825541388382916</v>
      </c>
      <c r="H6" s="887">
        <v>454.76</v>
      </c>
      <c r="I6" s="825"/>
      <c r="J6" s="887"/>
      <c r="K6" s="825"/>
      <c r="L6" s="887">
        <v>454.76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3865</v>
      </c>
      <c r="B7" s="889">
        <v>1455</v>
      </c>
      <c r="C7" s="832">
        <v>0.5871670702179177</v>
      </c>
      <c r="D7" s="889">
        <v>2478</v>
      </c>
      <c r="E7" s="832">
        <v>1</v>
      </c>
      <c r="F7" s="889">
        <v>8819</v>
      </c>
      <c r="G7" s="837">
        <v>3.5589184826472962</v>
      </c>
      <c r="H7" s="889">
        <v>2436</v>
      </c>
      <c r="I7" s="832"/>
      <c r="J7" s="889"/>
      <c r="K7" s="832"/>
      <c r="L7" s="889">
        <v>11586.73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3866</v>
      </c>
      <c r="B8" s="889">
        <v>27210</v>
      </c>
      <c r="C8" s="832">
        <v>0.57907169763136057</v>
      </c>
      <c r="D8" s="889">
        <v>46989</v>
      </c>
      <c r="E8" s="832">
        <v>1</v>
      </c>
      <c r="F8" s="889">
        <v>30049</v>
      </c>
      <c r="G8" s="837">
        <v>0.63949009342612095</v>
      </c>
      <c r="H8" s="889">
        <v>18832.68</v>
      </c>
      <c r="I8" s="832">
        <v>0.36559543488114982</v>
      </c>
      <c r="J8" s="889">
        <v>51512.350000000006</v>
      </c>
      <c r="K8" s="832">
        <v>1</v>
      </c>
      <c r="L8" s="889">
        <v>30555.740000000005</v>
      </c>
      <c r="M8" s="837">
        <v>0.59317309344264046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3867</v>
      </c>
      <c r="B9" s="889">
        <v>2545</v>
      </c>
      <c r="C9" s="832">
        <v>1.1407440609592112</v>
      </c>
      <c r="D9" s="889">
        <v>2231</v>
      </c>
      <c r="E9" s="832">
        <v>1</v>
      </c>
      <c r="F9" s="889">
        <v>9466</v>
      </c>
      <c r="G9" s="837">
        <v>4.2429403854773646</v>
      </c>
      <c r="H9" s="889">
        <v>408.74</v>
      </c>
      <c r="I9" s="832">
        <v>0.16697100046160696</v>
      </c>
      <c r="J9" s="889">
        <v>2447.9700000000003</v>
      </c>
      <c r="K9" s="832">
        <v>1</v>
      </c>
      <c r="L9" s="889">
        <v>7647.37</v>
      </c>
      <c r="M9" s="837">
        <v>3.1239639374665535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3868</v>
      </c>
      <c r="B10" s="889">
        <v>503</v>
      </c>
      <c r="C10" s="832">
        <v>0.1626252828968639</v>
      </c>
      <c r="D10" s="889">
        <v>3093</v>
      </c>
      <c r="E10" s="832">
        <v>1</v>
      </c>
      <c r="F10" s="889">
        <v>5209</v>
      </c>
      <c r="G10" s="837">
        <v>1.6841254445522147</v>
      </c>
      <c r="H10" s="889"/>
      <c r="I10" s="832"/>
      <c r="J10" s="889">
        <v>4430.0300000000007</v>
      </c>
      <c r="K10" s="832">
        <v>1</v>
      </c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3869</v>
      </c>
      <c r="B11" s="889">
        <v>37</v>
      </c>
      <c r="C11" s="832">
        <v>1</v>
      </c>
      <c r="D11" s="889">
        <v>37</v>
      </c>
      <c r="E11" s="832">
        <v>1</v>
      </c>
      <c r="F11" s="889">
        <v>38</v>
      </c>
      <c r="G11" s="837">
        <v>1.027027027027027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3870</v>
      </c>
      <c r="B12" s="889">
        <v>1225</v>
      </c>
      <c r="C12" s="832">
        <v>3.0523509331472853</v>
      </c>
      <c r="D12" s="889">
        <v>401.33</v>
      </c>
      <c r="E12" s="832">
        <v>1</v>
      </c>
      <c r="F12" s="889">
        <v>581</v>
      </c>
      <c r="G12" s="837">
        <v>1.4476864425784268</v>
      </c>
      <c r="H12" s="889"/>
      <c r="I12" s="832"/>
      <c r="J12" s="889"/>
      <c r="K12" s="832"/>
      <c r="L12" s="889">
        <v>163.95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3871</v>
      </c>
      <c r="B13" s="889">
        <v>5942</v>
      </c>
      <c r="C13" s="832">
        <v>0.60423022167988616</v>
      </c>
      <c r="D13" s="889">
        <v>9834</v>
      </c>
      <c r="E13" s="832">
        <v>1</v>
      </c>
      <c r="F13" s="889">
        <v>6722</v>
      </c>
      <c r="G13" s="837">
        <v>0.68354687817775062</v>
      </c>
      <c r="H13" s="889">
        <v>10368.16</v>
      </c>
      <c r="I13" s="832">
        <v>0.43789008486523512</v>
      </c>
      <c r="J13" s="889">
        <v>23677.54</v>
      </c>
      <c r="K13" s="832">
        <v>1</v>
      </c>
      <c r="L13" s="889">
        <v>5449.2999999999993</v>
      </c>
      <c r="M13" s="837">
        <v>0.23014637500348428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3872</v>
      </c>
      <c r="B14" s="889">
        <v>750</v>
      </c>
      <c r="C14" s="832">
        <v>1.8028846153846154</v>
      </c>
      <c r="D14" s="889">
        <v>416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3873</v>
      </c>
      <c r="B15" s="889">
        <v>15232</v>
      </c>
      <c r="C15" s="832">
        <v>0.4016771709606814</v>
      </c>
      <c r="D15" s="889">
        <v>37921</v>
      </c>
      <c r="E15" s="832">
        <v>1</v>
      </c>
      <c r="F15" s="889">
        <v>13732</v>
      </c>
      <c r="G15" s="837">
        <v>0.36212125207668572</v>
      </c>
      <c r="H15" s="889"/>
      <c r="I15" s="832"/>
      <c r="J15" s="889">
        <v>1573.62</v>
      </c>
      <c r="K15" s="832">
        <v>1</v>
      </c>
      <c r="L15" s="889">
        <v>1591.8600000000001</v>
      </c>
      <c r="M15" s="837">
        <v>1.0115911083997409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3874</v>
      </c>
      <c r="B16" s="889">
        <v>1433</v>
      </c>
      <c r="C16" s="832">
        <v>0.77417612101566724</v>
      </c>
      <c r="D16" s="889">
        <v>1851</v>
      </c>
      <c r="E16" s="832">
        <v>1</v>
      </c>
      <c r="F16" s="889">
        <v>292</v>
      </c>
      <c r="G16" s="837">
        <v>0.157752566180443</v>
      </c>
      <c r="H16" s="889">
        <v>3470.24</v>
      </c>
      <c r="I16" s="832">
        <v>1.2198794968960256</v>
      </c>
      <c r="J16" s="889">
        <v>2844.74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1249</v>
      </c>
      <c r="B17" s="889">
        <v>5447236</v>
      </c>
      <c r="C17" s="832">
        <v>1.2546296494311031</v>
      </c>
      <c r="D17" s="889">
        <v>4341708.33</v>
      </c>
      <c r="E17" s="832">
        <v>1</v>
      </c>
      <c r="F17" s="889">
        <v>4892377.33</v>
      </c>
      <c r="G17" s="837">
        <v>1.1268323337602</v>
      </c>
      <c r="H17" s="889">
        <v>5990754.8499999996</v>
      </c>
      <c r="I17" s="832">
        <v>4.3194358731550038</v>
      </c>
      <c r="J17" s="889">
        <v>1386929.92</v>
      </c>
      <c r="K17" s="832">
        <v>1</v>
      </c>
      <c r="L17" s="889">
        <v>1278176.2699999996</v>
      </c>
      <c r="M17" s="837">
        <v>0.92158677346869811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3875</v>
      </c>
      <c r="B18" s="889">
        <v>584</v>
      </c>
      <c r="C18" s="832">
        <v>0.25325238508239378</v>
      </c>
      <c r="D18" s="889">
        <v>2306</v>
      </c>
      <c r="E18" s="832">
        <v>1</v>
      </c>
      <c r="F18" s="889">
        <v>38</v>
      </c>
      <c r="G18" s="837">
        <v>1.647875108412836E-2</v>
      </c>
      <c r="H18" s="889"/>
      <c r="I18" s="832"/>
      <c r="J18" s="889">
        <v>7618.3200000000006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3876</v>
      </c>
      <c r="B19" s="889">
        <v>37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3877</v>
      </c>
      <c r="B20" s="889">
        <v>4011</v>
      </c>
      <c r="C20" s="832">
        <v>19.955223880597014</v>
      </c>
      <c r="D20" s="889">
        <v>201</v>
      </c>
      <c r="E20" s="832">
        <v>1</v>
      </c>
      <c r="F20" s="889">
        <v>5420</v>
      </c>
      <c r="G20" s="837">
        <v>26.965174129353233</v>
      </c>
      <c r="H20" s="889"/>
      <c r="I20" s="832"/>
      <c r="J20" s="889"/>
      <c r="K20" s="832"/>
      <c r="L20" s="889">
        <v>7534.6900000000005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3878</v>
      </c>
      <c r="B21" s="889">
        <v>1039</v>
      </c>
      <c r="C21" s="832">
        <v>0.19704153233453442</v>
      </c>
      <c r="D21" s="889">
        <v>5273</v>
      </c>
      <c r="E21" s="832">
        <v>1</v>
      </c>
      <c r="F21" s="889">
        <v>1724</v>
      </c>
      <c r="G21" s="837">
        <v>0.32694860610658072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3879</v>
      </c>
      <c r="B22" s="889">
        <v>126</v>
      </c>
      <c r="C22" s="832"/>
      <c r="D22" s="889"/>
      <c r="E22" s="832"/>
      <c r="F22" s="889">
        <v>126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3880</v>
      </c>
      <c r="B23" s="889">
        <v>6503</v>
      </c>
      <c r="C23" s="832">
        <v>1.2701171874999999</v>
      </c>
      <c r="D23" s="889">
        <v>5120</v>
      </c>
      <c r="E23" s="832">
        <v>1</v>
      </c>
      <c r="F23" s="889">
        <v>24555</v>
      </c>
      <c r="G23" s="837">
        <v>4.7958984375</v>
      </c>
      <c r="H23" s="889">
        <v>11036.76</v>
      </c>
      <c r="I23" s="832">
        <v>1.6705607405904985</v>
      </c>
      <c r="J23" s="889">
        <v>6606.6200000000008</v>
      </c>
      <c r="K23" s="832">
        <v>1</v>
      </c>
      <c r="L23" s="889">
        <v>38013.999999999993</v>
      </c>
      <c r="M23" s="837">
        <v>5.7539256079508112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3881</v>
      </c>
      <c r="B24" s="889"/>
      <c r="C24" s="832"/>
      <c r="D24" s="889">
        <v>127</v>
      </c>
      <c r="E24" s="832">
        <v>1</v>
      </c>
      <c r="F24" s="889">
        <v>1598</v>
      </c>
      <c r="G24" s="837">
        <v>12.582677165354331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3882</v>
      </c>
      <c r="B25" s="889">
        <v>6285</v>
      </c>
      <c r="C25" s="832">
        <v>2.5059808612440193</v>
      </c>
      <c r="D25" s="889">
        <v>2508</v>
      </c>
      <c r="E25" s="832">
        <v>1</v>
      </c>
      <c r="F25" s="889">
        <v>292</v>
      </c>
      <c r="G25" s="837">
        <v>0.11642743221690591</v>
      </c>
      <c r="H25" s="889">
        <v>454.76</v>
      </c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3883</v>
      </c>
      <c r="B26" s="889">
        <v>958</v>
      </c>
      <c r="C26" s="832">
        <v>0.51339764201500537</v>
      </c>
      <c r="D26" s="889">
        <v>1866</v>
      </c>
      <c r="E26" s="832">
        <v>1</v>
      </c>
      <c r="F26" s="889">
        <v>3084</v>
      </c>
      <c r="G26" s="837">
        <v>1.652733118971061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3884</v>
      </c>
      <c r="B27" s="889">
        <v>377</v>
      </c>
      <c r="C27" s="832"/>
      <c r="D27" s="889"/>
      <c r="E27" s="832"/>
      <c r="F27" s="889">
        <v>76</v>
      </c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3885</v>
      </c>
      <c r="B28" s="889">
        <v>3465</v>
      </c>
      <c r="C28" s="832">
        <v>1.0452488687782806</v>
      </c>
      <c r="D28" s="889">
        <v>3315</v>
      </c>
      <c r="E28" s="832">
        <v>1</v>
      </c>
      <c r="F28" s="889">
        <v>1598</v>
      </c>
      <c r="G28" s="837">
        <v>0.48205128205128206</v>
      </c>
      <c r="H28" s="889">
        <v>3299.5</v>
      </c>
      <c r="I28" s="832">
        <v>0.67359141918638243</v>
      </c>
      <c r="J28" s="889">
        <v>4898.37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3886</v>
      </c>
      <c r="B29" s="889">
        <v>447</v>
      </c>
      <c r="C29" s="832">
        <v>0.16906202723146746</v>
      </c>
      <c r="D29" s="889">
        <v>2644</v>
      </c>
      <c r="E29" s="832">
        <v>1</v>
      </c>
      <c r="F29" s="889">
        <v>487</v>
      </c>
      <c r="G29" s="837">
        <v>0.18419062027231467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3887</v>
      </c>
      <c r="B30" s="891">
        <v>3156</v>
      </c>
      <c r="C30" s="840">
        <v>0.30995875073659401</v>
      </c>
      <c r="D30" s="891">
        <v>10182</v>
      </c>
      <c r="E30" s="840">
        <v>1</v>
      </c>
      <c r="F30" s="891">
        <v>7396</v>
      </c>
      <c r="G30" s="845">
        <v>0.72637988607346293</v>
      </c>
      <c r="H30" s="891">
        <v>5776.26</v>
      </c>
      <c r="I30" s="840">
        <v>0.22897424472820044</v>
      </c>
      <c r="J30" s="891">
        <v>25226.680000000004</v>
      </c>
      <c r="K30" s="840">
        <v>1</v>
      </c>
      <c r="L30" s="891">
        <v>10531.48</v>
      </c>
      <c r="M30" s="845">
        <v>0.41747388082775849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4358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8034.8</v>
      </c>
      <c r="G3" s="208">
        <f t="shared" si="0"/>
        <v>11584833.709999999</v>
      </c>
      <c r="H3" s="208"/>
      <c r="I3" s="208"/>
      <c r="J3" s="208">
        <f t="shared" si="0"/>
        <v>5946.5000000000009</v>
      </c>
      <c r="K3" s="208">
        <f t="shared" si="0"/>
        <v>6003208.8199999994</v>
      </c>
      <c r="L3" s="208"/>
      <c r="M3" s="208"/>
      <c r="N3" s="208">
        <f t="shared" si="0"/>
        <v>6500.87</v>
      </c>
      <c r="O3" s="208">
        <f t="shared" si="0"/>
        <v>6409428.4800000004</v>
      </c>
      <c r="P3" s="79">
        <f>IF(K3=0,0,O3/K3)</f>
        <v>1.0676670880824035</v>
      </c>
      <c r="Q3" s="209">
        <f>IF(N3=0,0,O3/N3)</f>
        <v>985.93395653197194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3888</v>
      </c>
      <c r="B6" s="825" t="s">
        <v>3623</v>
      </c>
      <c r="C6" s="825" t="s">
        <v>3624</v>
      </c>
      <c r="D6" s="825" t="s">
        <v>3636</v>
      </c>
      <c r="E6" s="825" t="s">
        <v>3637</v>
      </c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>
        <v>0.1</v>
      </c>
      <c r="O6" s="225">
        <v>454.76</v>
      </c>
      <c r="P6" s="830"/>
      <c r="Q6" s="848">
        <v>4547.5999999999995</v>
      </c>
    </row>
    <row r="7" spans="1:17" ht="14.4" customHeight="1" x14ac:dyDescent="0.3">
      <c r="A7" s="831" t="s">
        <v>3888</v>
      </c>
      <c r="B7" s="832" t="s">
        <v>3623</v>
      </c>
      <c r="C7" s="832" t="s">
        <v>3605</v>
      </c>
      <c r="D7" s="832" t="s">
        <v>3730</v>
      </c>
      <c r="E7" s="832" t="s">
        <v>3731</v>
      </c>
      <c r="F7" s="849">
        <v>12</v>
      </c>
      <c r="G7" s="849">
        <v>444</v>
      </c>
      <c r="H7" s="849">
        <v>6</v>
      </c>
      <c r="I7" s="849">
        <v>37</v>
      </c>
      <c r="J7" s="849">
        <v>2</v>
      </c>
      <c r="K7" s="849">
        <v>74</v>
      </c>
      <c r="L7" s="849">
        <v>1</v>
      </c>
      <c r="M7" s="849">
        <v>37</v>
      </c>
      <c r="N7" s="849">
        <v>8</v>
      </c>
      <c r="O7" s="849">
        <v>304</v>
      </c>
      <c r="P7" s="837">
        <v>4.1081081081081079</v>
      </c>
      <c r="Q7" s="850">
        <v>38</v>
      </c>
    </row>
    <row r="8" spans="1:17" ht="14.4" customHeight="1" x14ac:dyDescent="0.3">
      <c r="A8" s="831" t="s">
        <v>3888</v>
      </c>
      <c r="B8" s="832" t="s">
        <v>3623</v>
      </c>
      <c r="C8" s="832" t="s">
        <v>3605</v>
      </c>
      <c r="D8" s="832" t="s">
        <v>3606</v>
      </c>
      <c r="E8" s="832" t="s">
        <v>3607</v>
      </c>
      <c r="F8" s="849">
        <v>6</v>
      </c>
      <c r="G8" s="849">
        <v>1506</v>
      </c>
      <c r="H8" s="849">
        <v>1.4940476190476191</v>
      </c>
      <c r="I8" s="849">
        <v>251</v>
      </c>
      <c r="J8" s="849">
        <v>4</v>
      </c>
      <c r="K8" s="849">
        <v>1008</v>
      </c>
      <c r="L8" s="849">
        <v>1</v>
      </c>
      <c r="M8" s="849">
        <v>252</v>
      </c>
      <c r="N8" s="849">
        <v>3</v>
      </c>
      <c r="O8" s="849">
        <v>762</v>
      </c>
      <c r="P8" s="837">
        <v>0.75595238095238093</v>
      </c>
      <c r="Q8" s="850">
        <v>254</v>
      </c>
    </row>
    <row r="9" spans="1:17" ht="14.4" customHeight="1" x14ac:dyDescent="0.3">
      <c r="A9" s="831" t="s">
        <v>3888</v>
      </c>
      <c r="B9" s="832" t="s">
        <v>3623</v>
      </c>
      <c r="C9" s="832" t="s">
        <v>3605</v>
      </c>
      <c r="D9" s="832" t="s">
        <v>3738</v>
      </c>
      <c r="E9" s="832" t="s">
        <v>3739</v>
      </c>
      <c r="F9" s="849">
        <v>2</v>
      </c>
      <c r="G9" s="849">
        <v>252</v>
      </c>
      <c r="H9" s="849">
        <v>0.99212598425196852</v>
      </c>
      <c r="I9" s="849">
        <v>126</v>
      </c>
      <c r="J9" s="849">
        <v>2</v>
      </c>
      <c r="K9" s="849">
        <v>254</v>
      </c>
      <c r="L9" s="849">
        <v>1</v>
      </c>
      <c r="M9" s="849">
        <v>127</v>
      </c>
      <c r="N9" s="849"/>
      <c r="O9" s="849"/>
      <c r="P9" s="837"/>
      <c r="Q9" s="850"/>
    </row>
    <row r="10" spans="1:17" ht="14.4" customHeight="1" x14ac:dyDescent="0.3">
      <c r="A10" s="831" t="s">
        <v>3888</v>
      </c>
      <c r="B10" s="832" t="s">
        <v>3623</v>
      </c>
      <c r="C10" s="832" t="s">
        <v>3605</v>
      </c>
      <c r="D10" s="832" t="s">
        <v>3740</v>
      </c>
      <c r="E10" s="832" t="s">
        <v>3741</v>
      </c>
      <c r="F10" s="849">
        <v>1</v>
      </c>
      <c r="G10" s="849">
        <v>311</v>
      </c>
      <c r="H10" s="849"/>
      <c r="I10" s="849">
        <v>311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3888</v>
      </c>
      <c r="B11" s="832" t="s">
        <v>3623</v>
      </c>
      <c r="C11" s="832" t="s">
        <v>3605</v>
      </c>
      <c r="D11" s="832" t="s">
        <v>3746</v>
      </c>
      <c r="E11" s="832" t="s">
        <v>3747</v>
      </c>
      <c r="F11" s="849">
        <v>2</v>
      </c>
      <c r="G11" s="849">
        <v>666</v>
      </c>
      <c r="H11" s="849"/>
      <c r="I11" s="849">
        <v>333</v>
      </c>
      <c r="J11" s="849"/>
      <c r="K11" s="849"/>
      <c r="L11" s="849"/>
      <c r="M11" s="849"/>
      <c r="N11" s="849">
        <v>1</v>
      </c>
      <c r="O11" s="849">
        <v>335</v>
      </c>
      <c r="P11" s="837"/>
      <c r="Q11" s="850">
        <v>335</v>
      </c>
    </row>
    <row r="12" spans="1:17" ht="14.4" customHeight="1" x14ac:dyDescent="0.3">
      <c r="A12" s="831" t="s">
        <v>3888</v>
      </c>
      <c r="B12" s="832" t="s">
        <v>3623</v>
      </c>
      <c r="C12" s="832" t="s">
        <v>3605</v>
      </c>
      <c r="D12" s="832" t="s">
        <v>3748</v>
      </c>
      <c r="E12" s="832" t="s">
        <v>3749</v>
      </c>
      <c r="F12" s="849"/>
      <c r="G12" s="849"/>
      <c r="H12" s="849"/>
      <c r="I12" s="849"/>
      <c r="J12" s="849">
        <v>2</v>
      </c>
      <c r="K12" s="849">
        <v>332</v>
      </c>
      <c r="L12" s="849">
        <v>1</v>
      </c>
      <c r="M12" s="849">
        <v>166</v>
      </c>
      <c r="N12" s="849"/>
      <c r="O12" s="849"/>
      <c r="P12" s="837"/>
      <c r="Q12" s="850"/>
    </row>
    <row r="13" spans="1:17" ht="14.4" customHeight="1" x14ac:dyDescent="0.3">
      <c r="A13" s="831" t="s">
        <v>3888</v>
      </c>
      <c r="B13" s="832" t="s">
        <v>3623</v>
      </c>
      <c r="C13" s="832" t="s">
        <v>3605</v>
      </c>
      <c r="D13" s="832" t="s">
        <v>3750</v>
      </c>
      <c r="E13" s="832" t="s">
        <v>3751</v>
      </c>
      <c r="F13" s="849">
        <v>1</v>
      </c>
      <c r="G13" s="849">
        <v>351</v>
      </c>
      <c r="H13" s="849"/>
      <c r="I13" s="849">
        <v>351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3888</v>
      </c>
      <c r="B14" s="832" t="s">
        <v>3623</v>
      </c>
      <c r="C14" s="832" t="s">
        <v>3605</v>
      </c>
      <c r="D14" s="832" t="s">
        <v>3768</v>
      </c>
      <c r="E14" s="832" t="s">
        <v>3769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263</v>
      </c>
      <c r="P14" s="837"/>
      <c r="Q14" s="850">
        <v>263</v>
      </c>
    </row>
    <row r="15" spans="1:17" ht="14.4" customHeight="1" x14ac:dyDescent="0.3">
      <c r="A15" s="831" t="s">
        <v>3888</v>
      </c>
      <c r="B15" s="832" t="s">
        <v>3623</v>
      </c>
      <c r="C15" s="832" t="s">
        <v>3605</v>
      </c>
      <c r="D15" s="832" t="s">
        <v>3614</v>
      </c>
      <c r="E15" s="832" t="s">
        <v>3615</v>
      </c>
      <c r="F15" s="849"/>
      <c r="G15" s="849"/>
      <c r="H15" s="849"/>
      <c r="I15" s="849"/>
      <c r="J15" s="849">
        <v>2</v>
      </c>
      <c r="K15" s="849">
        <v>1186</v>
      </c>
      <c r="L15" s="849">
        <v>1</v>
      </c>
      <c r="M15" s="849">
        <v>593</v>
      </c>
      <c r="N15" s="849">
        <v>1</v>
      </c>
      <c r="O15" s="849">
        <v>595</v>
      </c>
      <c r="P15" s="837">
        <v>0.50168634064080941</v>
      </c>
      <c r="Q15" s="850">
        <v>595</v>
      </c>
    </row>
    <row r="16" spans="1:17" ht="14.4" customHeight="1" x14ac:dyDescent="0.3">
      <c r="A16" s="831" t="s">
        <v>3888</v>
      </c>
      <c r="B16" s="832" t="s">
        <v>3623</v>
      </c>
      <c r="C16" s="832" t="s">
        <v>3605</v>
      </c>
      <c r="D16" s="832" t="s">
        <v>3790</v>
      </c>
      <c r="E16" s="832" t="s">
        <v>3791</v>
      </c>
      <c r="F16" s="849">
        <v>1</v>
      </c>
      <c r="G16" s="849">
        <v>116</v>
      </c>
      <c r="H16" s="849"/>
      <c r="I16" s="849">
        <v>116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3888</v>
      </c>
      <c r="B17" s="832" t="s">
        <v>3623</v>
      </c>
      <c r="C17" s="832" t="s">
        <v>3605</v>
      </c>
      <c r="D17" s="832" t="s">
        <v>3804</v>
      </c>
      <c r="E17" s="832" t="s">
        <v>3805</v>
      </c>
      <c r="F17" s="849">
        <v>2</v>
      </c>
      <c r="G17" s="849">
        <v>634</v>
      </c>
      <c r="H17" s="849"/>
      <c r="I17" s="849">
        <v>317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3888</v>
      </c>
      <c r="B18" s="832" t="s">
        <v>3623</v>
      </c>
      <c r="C18" s="832" t="s">
        <v>3605</v>
      </c>
      <c r="D18" s="832" t="s">
        <v>3808</v>
      </c>
      <c r="E18" s="832" t="s">
        <v>3809</v>
      </c>
      <c r="F18" s="849">
        <v>2</v>
      </c>
      <c r="G18" s="849">
        <v>746</v>
      </c>
      <c r="H18" s="849">
        <v>0.99732620320855614</v>
      </c>
      <c r="I18" s="849">
        <v>373</v>
      </c>
      <c r="J18" s="849">
        <v>2</v>
      </c>
      <c r="K18" s="849">
        <v>748</v>
      </c>
      <c r="L18" s="849">
        <v>1</v>
      </c>
      <c r="M18" s="849">
        <v>374</v>
      </c>
      <c r="N18" s="849">
        <v>1</v>
      </c>
      <c r="O18" s="849">
        <v>376</v>
      </c>
      <c r="P18" s="837">
        <v>0.50267379679144386</v>
      </c>
      <c r="Q18" s="850">
        <v>376</v>
      </c>
    </row>
    <row r="19" spans="1:17" ht="14.4" customHeight="1" x14ac:dyDescent="0.3">
      <c r="A19" s="831" t="s">
        <v>3888</v>
      </c>
      <c r="B19" s="832" t="s">
        <v>3623</v>
      </c>
      <c r="C19" s="832" t="s">
        <v>3605</v>
      </c>
      <c r="D19" s="832" t="s">
        <v>3618</v>
      </c>
      <c r="E19" s="832" t="s">
        <v>3619</v>
      </c>
      <c r="F19" s="849">
        <v>1</v>
      </c>
      <c r="G19" s="849">
        <v>1337</v>
      </c>
      <c r="H19" s="849">
        <v>0.99850634802091109</v>
      </c>
      <c r="I19" s="849">
        <v>1337</v>
      </c>
      <c r="J19" s="849">
        <v>1</v>
      </c>
      <c r="K19" s="849">
        <v>1339</v>
      </c>
      <c r="L19" s="849">
        <v>1</v>
      </c>
      <c r="M19" s="849">
        <v>1339</v>
      </c>
      <c r="N19" s="849"/>
      <c r="O19" s="849"/>
      <c r="P19" s="837"/>
      <c r="Q19" s="850"/>
    </row>
    <row r="20" spans="1:17" ht="14.4" customHeight="1" x14ac:dyDescent="0.3">
      <c r="A20" s="831" t="s">
        <v>3888</v>
      </c>
      <c r="B20" s="832" t="s">
        <v>3623</v>
      </c>
      <c r="C20" s="832" t="s">
        <v>3605</v>
      </c>
      <c r="D20" s="832" t="s">
        <v>3814</v>
      </c>
      <c r="E20" s="832" t="s">
        <v>3815</v>
      </c>
      <c r="F20" s="849">
        <v>1</v>
      </c>
      <c r="G20" s="849">
        <v>53</v>
      </c>
      <c r="H20" s="849"/>
      <c r="I20" s="849">
        <v>53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3888</v>
      </c>
      <c r="B21" s="832" t="s">
        <v>3841</v>
      </c>
      <c r="C21" s="832" t="s">
        <v>3605</v>
      </c>
      <c r="D21" s="832" t="s">
        <v>3848</v>
      </c>
      <c r="E21" s="832" t="s">
        <v>3849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1141</v>
      </c>
      <c r="P21" s="837"/>
      <c r="Q21" s="850">
        <v>1141</v>
      </c>
    </row>
    <row r="22" spans="1:17" ht="14.4" customHeight="1" x14ac:dyDescent="0.3">
      <c r="A22" s="831" t="s">
        <v>3888</v>
      </c>
      <c r="B22" s="832" t="s">
        <v>3841</v>
      </c>
      <c r="C22" s="832" t="s">
        <v>3605</v>
      </c>
      <c r="D22" s="832" t="s">
        <v>3850</v>
      </c>
      <c r="E22" s="832" t="s">
        <v>3851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267</v>
      </c>
      <c r="P22" s="837"/>
      <c r="Q22" s="850">
        <v>267</v>
      </c>
    </row>
    <row r="23" spans="1:17" ht="14.4" customHeight="1" x14ac:dyDescent="0.3">
      <c r="A23" s="831" t="s">
        <v>3888</v>
      </c>
      <c r="B23" s="832" t="s">
        <v>3841</v>
      </c>
      <c r="C23" s="832" t="s">
        <v>3605</v>
      </c>
      <c r="D23" s="832" t="s">
        <v>3854</v>
      </c>
      <c r="E23" s="832" t="s">
        <v>3855</v>
      </c>
      <c r="F23" s="849">
        <v>1</v>
      </c>
      <c r="G23" s="849">
        <v>569</v>
      </c>
      <c r="H23" s="849"/>
      <c r="I23" s="849">
        <v>569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3889</v>
      </c>
      <c r="B24" s="832" t="s">
        <v>3623</v>
      </c>
      <c r="C24" s="832" t="s">
        <v>3624</v>
      </c>
      <c r="D24" s="832" t="s">
        <v>3661</v>
      </c>
      <c r="E24" s="832" t="s">
        <v>3637</v>
      </c>
      <c r="F24" s="849"/>
      <c r="G24" s="849"/>
      <c r="H24" s="849"/>
      <c r="I24" s="849"/>
      <c r="J24" s="849"/>
      <c r="K24" s="849"/>
      <c r="L24" s="849"/>
      <c r="M24" s="849"/>
      <c r="N24" s="849">
        <v>0.4</v>
      </c>
      <c r="O24" s="849">
        <v>655.8</v>
      </c>
      <c r="P24" s="837"/>
      <c r="Q24" s="850">
        <v>1639.4999999999998</v>
      </c>
    </row>
    <row r="25" spans="1:17" ht="14.4" customHeight="1" x14ac:dyDescent="0.3">
      <c r="A25" s="831" t="s">
        <v>3889</v>
      </c>
      <c r="B25" s="832" t="s">
        <v>3623</v>
      </c>
      <c r="C25" s="832" t="s">
        <v>3602</v>
      </c>
      <c r="D25" s="832" t="s">
        <v>3666</v>
      </c>
      <c r="E25" s="832" t="s">
        <v>3667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2625.11</v>
      </c>
      <c r="P25" s="837"/>
      <c r="Q25" s="850">
        <v>2625.11</v>
      </c>
    </row>
    <row r="26" spans="1:17" ht="14.4" customHeight="1" x14ac:dyDescent="0.3">
      <c r="A26" s="831" t="s">
        <v>3889</v>
      </c>
      <c r="B26" s="832" t="s">
        <v>3623</v>
      </c>
      <c r="C26" s="832" t="s">
        <v>3602</v>
      </c>
      <c r="D26" s="832" t="s">
        <v>3674</v>
      </c>
      <c r="E26" s="832" t="s">
        <v>3675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901.64</v>
      </c>
      <c r="P26" s="837"/>
      <c r="Q26" s="850">
        <v>901.64</v>
      </c>
    </row>
    <row r="27" spans="1:17" ht="14.4" customHeight="1" x14ac:dyDescent="0.3">
      <c r="A27" s="831" t="s">
        <v>3889</v>
      </c>
      <c r="B27" s="832" t="s">
        <v>3623</v>
      </c>
      <c r="C27" s="832" t="s">
        <v>3602</v>
      </c>
      <c r="D27" s="832" t="s">
        <v>3676</v>
      </c>
      <c r="E27" s="832" t="s">
        <v>3677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817.48</v>
      </c>
      <c r="P27" s="837"/>
      <c r="Q27" s="850">
        <v>408.74</v>
      </c>
    </row>
    <row r="28" spans="1:17" ht="14.4" customHeight="1" x14ac:dyDescent="0.3">
      <c r="A28" s="831" t="s">
        <v>3889</v>
      </c>
      <c r="B28" s="832" t="s">
        <v>3623</v>
      </c>
      <c r="C28" s="832" t="s">
        <v>3602</v>
      </c>
      <c r="D28" s="832" t="s">
        <v>3678</v>
      </c>
      <c r="E28" s="832" t="s">
        <v>3679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187.97</v>
      </c>
      <c r="P28" s="837"/>
      <c r="Q28" s="850">
        <v>187.97</v>
      </c>
    </row>
    <row r="29" spans="1:17" ht="14.4" customHeight="1" x14ac:dyDescent="0.3">
      <c r="A29" s="831" t="s">
        <v>3889</v>
      </c>
      <c r="B29" s="832" t="s">
        <v>3623</v>
      </c>
      <c r="C29" s="832" t="s">
        <v>3602</v>
      </c>
      <c r="D29" s="832" t="s">
        <v>3603</v>
      </c>
      <c r="E29" s="832" t="s">
        <v>3604</v>
      </c>
      <c r="F29" s="849">
        <v>1</v>
      </c>
      <c r="G29" s="849">
        <v>2436</v>
      </c>
      <c r="H29" s="849"/>
      <c r="I29" s="849">
        <v>2436</v>
      </c>
      <c r="J29" s="849"/>
      <c r="K29" s="849"/>
      <c r="L29" s="849"/>
      <c r="M29" s="849"/>
      <c r="N29" s="849">
        <v>1</v>
      </c>
      <c r="O29" s="849">
        <v>2170.0300000000002</v>
      </c>
      <c r="P29" s="837"/>
      <c r="Q29" s="850">
        <v>2170.0300000000002</v>
      </c>
    </row>
    <row r="30" spans="1:17" ht="14.4" customHeight="1" x14ac:dyDescent="0.3">
      <c r="A30" s="831" t="s">
        <v>3889</v>
      </c>
      <c r="B30" s="832" t="s">
        <v>3623</v>
      </c>
      <c r="C30" s="832" t="s">
        <v>3602</v>
      </c>
      <c r="D30" s="832" t="s">
        <v>3708</v>
      </c>
      <c r="E30" s="832" t="s">
        <v>3709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2302.6999999999998</v>
      </c>
      <c r="P30" s="837"/>
      <c r="Q30" s="850">
        <v>2302.6999999999998</v>
      </c>
    </row>
    <row r="31" spans="1:17" ht="14.4" customHeight="1" x14ac:dyDescent="0.3">
      <c r="A31" s="831" t="s">
        <v>3889</v>
      </c>
      <c r="B31" s="832" t="s">
        <v>3623</v>
      </c>
      <c r="C31" s="832" t="s">
        <v>3602</v>
      </c>
      <c r="D31" s="832" t="s">
        <v>3714</v>
      </c>
      <c r="E31" s="832" t="s">
        <v>3715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1926</v>
      </c>
      <c r="P31" s="837"/>
      <c r="Q31" s="850">
        <v>642</v>
      </c>
    </row>
    <row r="32" spans="1:17" ht="14.4" customHeight="1" x14ac:dyDescent="0.3">
      <c r="A32" s="831" t="s">
        <v>3889</v>
      </c>
      <c r="B32" s="832" t="s">
        <v>3623</v>
      </c>
      <c r="C32" s="832" t="s">
        <v>3605</v>
      </c>
      <c r="D32" s="832" t="s">
        <v>3730</v>
      </c>
      <c r="E32" s="832" t="s">
        <v>3731</v>
      </c>
      <c r="F32" s="849">
        <v>2</v>
      </c>
      <c r="G32" s="849">
        <v>74</v>
      </c>
      <c r="H32" s="849">
        <v>1</v>
      </c>
      <c r="I32" s="849">
        <v>37</v>
      </c>
      <c r="J32" s="849">
        <v>2</v>
      </c>
      <c r="K32" s="849">
        <v>74</v>
      </c>
      <c r="L32" s="849">
        <v>1</v>
      </c>
      <c r="M32" s="849">
        <v>37</v>
      </c>
      <c r="N32" s="849">
        <v>1</v>
      </c>
      <c r="O32" s="849">
        <v>38</v>
      </c>
      <c r="P32" s="837">
        <v>0.51351351351351349</v>
      </c>
      <c r="Q32" s="850">
        <v>38</v>
      </c>
    </row>
    <row r="33" spans="1:17" ht="14.4" customHeight="1" x14ac:dyDescent="0.3">
      <c r="A33" s="831" t="s">
        <v>3889</v>
      </c>
      <c r="B33" s="832" t="s">
        <v>3623</v>
      </c>
      <c r="C33" s="832" t="s">
        <v>3605</v>
      </c>
      <c r="D33" s="832" t="s">
        <v>3606</v>
      </c>
      <c r="E33" s="832" t="s">
        <v>3607</v>
      </c>
      <c r="F33" s="849"/>
      <c r="G33" s="849"/>
      <c r="H33" s="849"/>
      <c r="I33" s="849"/>
      <c r="J33" s="849">
        <v>1</v>
      </c>
      <c r="K33" s="849">
        <v>252</v>
      </c>
      <c r="L33" s="849">
        <v>1</v>
      </c>
      <c r="M33" s="849">
        <v>252</v>
      </c>
      <c r="N33" s="849">
        <v>2</v>
      </c>
      <c r="O33" s="849">
        <v>508</v>
      </c>
      <c r="P33" s="837">
        <v>2.0158730158730158</v>
      </c>
      <c r="Q33" s="850">
        <v>254</v>
      </c>
    </row>
    <row r="34" spans="1:17" ht="14.4" customHeight="1" x14ac:dyDescent="0.3">
      <c r="A34" s="831" t="s">
        <v>3889</v>
      </c>
      <c r="B34" s="832" t="s">
        <v>3623</v>
      </c>
      <c r="C34" s="832" t="s">
        <v>3605</v>
      </c>
      <c r="D34" s="832" t="s">
        <v>3738</v>
      </c>
      <c r="E34" s="832" t="s">
        <v>3739</v>
      </c>
      <c r="F34" s="849">
        <v>2</v>
      </c>
      <c r="G34" s="849">
        <v>252</v>
      </c>
      <c r="H34" s="849"/>
      <c r="I34" s="849">
        <v>126</v>
      </c>
      <c r="J34" s="849"/>
      <c r="K34" s="849"/>
      <c r="L34" s="849"/>
      <c r="M34" s="849"/>
      <c r="N34" s="849">
        <v>1</v>
      </c>
      <c r="O34" s="849">
        <v>126</v>
      </c>
      <c r="P34" s="837"/>
      <c r="Q34" s="850">
        <v>126</v>
      </c>
    </row>
    <row r="35" spans="1:17" ht="14.4" customHeight="1" x14ac:dyDescent="0.3">
      <c r="A35" s="831" t="s">
        <v>3889</v>
      </c>
      <c r="B35" s="832" t="s">
        <v>3623</v>
      </c>
      <c r="C35" s="832" t="s">
        <v>3605</v>
      </c>
      <c r="D35" s="832" t="s">
        <v>3746</v>
      </c>
      <c r="E35" s="832" t="s">
        <v>3747</v>
      </c>
      <c r="F35" s="849"/>
      <c r="G35" s="849"/>
      <c r="H35" s="849"/>
      <c r="I35" s="849"/>
      <c r="J35" s="849">
        <v>1</v>
      </c>
      <c r="K35" s="849">
        <v>334</v>
      </c>
      <c r="L35" s="849">
        <v>1</v>
      </c>
      <c r="M35" s="849">
        <v>334</v>
      </c>
      <c r="N35" s="849">
        <v>1</v>
      </c>
      <c r="O35" s="849">
        <v>335</v>
      </c>
      <c r="P35" s="837">
        <v>1.0029940119760479</v>
      </c>
      <c r="Q35" s="850">
        <v>335</v>
      </c>
    </row>
    <row r="36" spans="1:17" ht="14.4" customHeight="1" x14ac:dyDescent="0.3">
      <c r="A36" s="831" t="s">
        <v>3889</v>
      </c>
      <c r="B36" s="832" t="s">
        <v>3623</v>
      </c>
      <c r="C36" s="832" t="s">
        <v>3605</v>
      </c>
      <c r="D36" s="832" t="s">
        <v>3750</v>
      </c>
      <c r="E36" s="832" t="s">
        <v>3751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357</v>
      </c>
      <c r="P36" s="837"/>
      <c r="Q36" s="850">
        <v>357</v>
      </c>
    </row>
    <row r="37" spans="1:17" ht="14.4" customHeight="1" x14ac:dyDescent="0.3">
      <c r="A37" s="831" t="s">
        <v>3889</v>
      </c>
      <c r="B37" s="832" t="s">
        <v>3623</v>
      </c>
      <c r="C37" s="832" t="s">
        <v>3605</v>
      </c>
      <c r="D37" s="832" t="s">
        <v>3764</v>
      </c>
      <c r="E37" s="832" t="s">
        <v>3765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715</v>
      </c>
      <c r="P37" s="837"/>
      <c r="Q37" s="850">
        <v>715</v>
      </c>
    </row>
    <row r="38" spans="1:17" ht="14.4" customHeight="1" x14ac:dyDescent="0.3">
      <c r="A38" s="831" t="s">
        <v>3889</v>
      </c>
      <c r="B38" s="832" t="s">
        <v>3623</v>
      </c>
      <c r="C38" s="832" t="s">
        <v>3605</v>
      </c>
      <c r="D38" s="832" t="s">
        <v>3768</v>
      </c>
      <c r="E38" s="832" t="s">
        <v>3769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526</v>
      </c>
      <c r="P38" s="837"/>
      <c r="Q38" s="850">
        <v>263</v>
      </c>
    </row>
    <row r="39" spans="1:17" ht="14.4" customHeight="1" x14ac:dyDescent="0.3">
      <c r="A39" s="831" t="s">
        <v>3889</v>
      </c>
      <c r="B39" s="832" t="s">
        <v>3623</v>
      </c>
      <c r="C39" s="832" t="s">
        <v>3605</v>
      </c>
      <c r="D39" s="832" t="s">
        <v>3614</v>
      </c>
      <c r="E39" s="832" t="s">
        <v>3615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1190</v>
      </c>
      <c r="P39" s="837"/>
      <c r="Q39" s="850">
        <v>595</v>
      </c>
    </row>
    <row r="40" spans="1:17" ht="14.4" customHeight="1" x14ac:dyDescent="0.3">
      <c r="A40" s="831" t="s">
        <v>3889</v>
      </c>
      <c r="B40" s="832" t="s">
        <v>3623</v>
      </c>
      <c r="C40" s="832" t="s">
        <v>3605</v>
      </c>
      <c r="D40" s="832" t="s">
        <v>3616</v>
      </c>
      <c r="E40" s="832" t="s">
        <v>3617</v>
      </c>
      <c r="F40" s="849">
        <v>1</v>
      </c>
      <c r="G40" s="849">
        <v>767</v>
      </c>
      <c r="H40" s="849"/>
      <c r="I40" s="849">
        <v>767</v>
      </c>
      <c r="J40" s="849"/>
      <c r="K40" s="849"/>
      <c r="L40" s="849"/>
      <c r="M40" s="849"/>
      <c r="N40" s="849">
        <v>3</v>
      </c>
      <c r="O40" s="849">
        <v>2310</v>
      </c>
      <c r="P40" s="837"/>
      <c r="Q40" s="850">
        <v>770</v>
      </c>
    </row>
    <row r="41" spans="1:17" ht="14.4" customHeight="1" x14ac:dyDescent="0.3">
      <c r="A41" s="831" t="s">
        <v>3889</v>
      </c>
      <c r="B41" s="832" t="s">
        <v>3623</v>
      </c>
      <c r="C41" s="832" t="s">
        <v>3605</v>
      </c>
      <c r="D41" s="832" t="s">
        <v>3790</v>
      </c>
      <c r="E41" s="832" t="s">
        <v>3791</v>
      </c>
      <c r="F41" s="849"/>
      <c r="G41" s="849"/>
      <c r="H41" s="849"/>
      <c r="I41" s="849"/>
      <c r="J41" s="849">
        <v>1</v>
      </c>
      <c r="K41" s="849">
        <v>116</v>
      </c>
      <c r="L41" s="849">
        <v>1</v>
      </c>
      <c r="M41" s="849">
        <v>116</v>
      </c>
      <c r="N41" s="849"/>
      <c r="O41" s="849"/>
      <c r="P41" s="837"/>
      <c r="Q41" s="850"/>
    </row>
    <row r="42" spans="1:17" ht="14.4" customHeight="1" x14ac:dyDescent="0.3">
      <c r="A42" s="831" t="s">
        <v>3889</v>
      </c>
      <c r="B42" s="832" t="s">
        <v>3623</v>
      </c>
      <c r="C42" s="832" t="s">
        <v>3605</v>
      </c>
      <c r="D42" s="832" t="s">
        <v>3802</v>
      </c>
      <c r="E42" s="832" t="s">
        <v>3803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44</v>
      </c>
      <c r="P42" s="837"/>
      <c r="Q42" s="850">
        <v>44</v>
      </c>
    </row>
    <row r="43" spans="1:17" ht="14.4" customHeight="1" x14ac:dyDescent="0.3">
      <c r="A43" s="831" t="s">
        <v>3889</v>
      </c>
      <c r="B43" s="832" t="s">
        <v>3623</v>
      </c>
      <c r="C43" s="832" t="s">
        <v>3605</v>
      </c>
      <c r="D43" s="832" t="s">
        <v>3808</v>
      </c>
      <c r="E43" s="832" t="s">
        <v>3809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376</v>
      </c>
      <c r="P43" s="837"/>
      <c r="Q43" s="850">
        <v>376</v>
      </c>
    </row>
    <row r="44" spans="1:17" ht="14.4" customHeight="1" x14ac:dyDescent="0.3">
      <c r="A44" s="831" t="s">
        <v>3889</v>
      </c>
      <c r="B44" s="832" t="s">
        <v>3623</v>
      </c>
      <c r="C44" s="832" t="s">
        <v>3605</v>
      </c>
      <c r="D44" s="832" t="s">
        <v>3618</v>
      </c>
      <c r="E44" s="832" t="s">
        <v>3619</v>
      </c>
      <c r="F44" s="849"/>
      <c r="G44" s="849"/>
      <c r="H44" s="849"/>
      <c r="I44" s="849"/>
      <c r="J44" s="849">
        <v>1</v>
      </c>
      <c r="K44" s="849">
        <v>1339</v>
      </c>
      <c r="L44" s="849">
        <v>1</v>
      </c>
      <c r="M44" s="849">
        <v>1339</v>
      </c>
      <c r="N44" s="849">
        <v>1</v>
      </c>
      <c r="O44" s="849">
        <v>1344</v>
      </c>
      <c r="P44" s="837">
        <v>1.0037341299477223</v>
      </c>
      <c r="Q44" s="850">
        <v>1344</v>
      </c>
    </row>
    <row r="45" spans="1:17" ht="14.4" customHeight="1" x14ac:dyDescent="0.3">
      <c r="A45" s="831" t="s">
        <v>3889</v>
      </c>
      <c r="B45" s="832" t="s">
        <v>3623</v>
      </c>
      <c r="C45" s="832" t="s">
        <v>3605</v>
      </c>
      <c r="D45" s="832" t="s">
        <v>3620</v>
      </c>
      <c r="E45" s="832" t="s">
        <v>3621</v>
      </c>
      <c r="F45" s="849">
        <v>1</v>
      </c>
      <c r="G45" s="849">
        <v>362</v>
      </c>
      <c r="H45" s="849">
        <v>0.99724517906336085</v>
      </c>
      <c r="I45" s="849">
        <v>362</v>
      </c>
      <c r="J45" s="849">
        <v>1</v>
      </c>
      <c r="K45" s="849">
        <v>363</v>
      </c>
      <c r="L45" s="849">
        <v>1</v>
      </c>
      <c r="M45" s="849">
        <v>363</v>
      </c>
      <c r="N45" s="849"/>
      <c r="O45" s="849"/>
      <c r="P45" s="837"/>
      <c r="Q45" s="850"/>
    </row>
    <row r="46" spans="1:17" ht="14.4" customHeight="1" x14ac:dyDescent="0.3">
      <c r="A46" s="831" t="s">
        <v>3889</v>
      </c>
      <c r="B46" s="832" t="s">
        <v>3841</v>
      </c>
      <c r="C46" s="832" t="s">
        <v>3605</v>
      </c>
      <c r="D46" s="832" t="s">
        <v>3846</v>
      </c>
      <c r="E46" s="832" t="s">
        <v>3847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462</v>
      </c>
      <c r="P46" s="837"/>
      <c r="Q46" s="850">
        <v>462</v>
      </c>
    </row>
    <row r="47" spans="1:17" ht="14.4" customHeight="1" x14ac:dyDescent="0.3">
      <c r="A47" s="831" t="s">
        <v>3889</v>
      </c>
      <c r="B47" s="832" t="s">
        <v>3841</v>
      </c>
      <c r="C47" s="832" t="s">
        <v>3605</v>
      </c>
      <c r="D47" s="832" t="s">
        <v>3858</v>
      </c>
      <c r="E47" s="832" t="s">
        <v>3859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488</v>
      </c>
      <c r="P47" s="837"/>
      <c r="Q47" s="850">
        <v>488</v>
      </c>
    </row>
    <row r="48" spans="1:17" ht="14.4" customHeight="1" x14ac:dyDescent="0.3">
      <c r="A48" s="831" t="s">
        <v>3890</v>
      </c>
      <c r="B48" s="832" t="s">
        <v>3623</v>
      </c>
      <c r="C48" s="832" t="s">
        <v>3624</v>
      </c>
      <c r="D48" s="832" t="s">
        <v>3636</v>
      </c>
      <c r="E48" s="832" t="s">
        <v>3637</v>
      </c>
      <c r="F48" s="849">
        <v>0.5</v>
      </c>
      <c r="G48" s="849">
        <v>2273.8000000000002</v>
      </c>
      <c r="H48" s="849">
        <v>0.45454545454545453</v>
      </c>
      <c r="I48" s="849">
        <v>4547.6000000000004</v>
      </c>
      <c r="J48" s="849">
        <v>1.1000000000000001</v>
      </c>
      <c r="K48" s="849">
        <v>5002.3600000000006</v>
      </c>
      <c r="L48" s="849">
        <v>1</v>
      </c>
      <c r="M48" s="849">
        <v>4547.6000000000004</v>
      </c>
      <c r="N48" s="849"/>
      <c r="O48" s="849"/>
      <c r="P48" s="837"/>
      <c r="Q48" s="850"/>
    </row>
    <row r="49" spans="1:17" ht="14.4" customHeight="1" x14ac:dyDescent="0.3">
      <c r="A49" s="831" t="s">
        <v>3890</v>
      </c>
      <c r="B49" s="832" t="s">
        <v>3623</v>
      </c>
      <c r="C49" s="832" t="s">
        <v>3624</v>
      </c>
      <c r="D49" s="832" t="s">
        <v>3661</v>
      </c>
      <c r="E49" s="832" t="s">
        <v>3637</v>
      </c>
      <c r="F49" s="849"/>
      <c r="G49" s="849"/>
      <c r="H49" s="849"/>
      <c r="I49" s="849"/>
      <c r="J49" s="849"/>
      <c r="K49" s="849"/>
      <c r="L49" s="849"/>
      <c r="M49" s="849"/>
      <c r="N49" s="849">
        <v>0.6</v>
      </c>
      <c r="O49" s="849">
        <v>983.7</v>
      </c>
      <c r="P49" s="837"/>
      <c r="Q49" s="850">
        <v>1639.5000000000002</v>
      </c>
    </row>
    <row r="50" spans="1:17" ht="14.4" customHeight="1" x14ac:dyDescent="0.3">
      <c r="A50" s="831" t="s">
        <v>3890</v>
      </c>
      <c r="B50" s="832" t="s">
        <v>3623</v>
      </c>
      <c r="C50" s="832" t="s">
        <v>3602</v>
      </c>
      <c r="D50" s="832" t="s">
        <v>3664</v>
      </c>
      <c r="E50" s="832" t="s">
        <v>3665</v>
      </c>
      <c r="F50" s="849">
        <v>1</v>
      </c>
      <c r="G50" s="849">
        <v>1732.8</v>
      </c>
      <c r="H50" s="849">
        <v>0.5</v>
      </c>
      <c r="I50" s="849">
        <v>1732.8</v>
      </c>
      <c r="J50" s="849">
        <v>2</v>
      </c>
      <c r="K50" s="849">
        <v>3465.6</v>
      </c>
      <c r="L50" s="849">
        <v>1</v>
      </c>
      <c r="M50" s="849">
        <v>1732.8</v>
      </c>
      <c r="N50" s="849"/>
      <c r="O50" s="849"/>
      <c r="P50" s="837"/>
      <c r="Q50" s="850"/>
    </row>
    <row r="51" spans="1:17" ht="14.4" customHeight="1" x14ac:dyDescent="0.3">
      <c r="A51" s="831" t="s">
        <v>3890</v>
      </c>
      <c r="B51" s="832" t="s">
        <v>3623</v>
      </c>
      <c r="C51" s="832" t="s">
        <v>3602</v>
      </c>
      <c r="D51" s="832" t="s">
        <v>3666</v>
      </c>
      <c r="E51" s="832" t="s">
        <v>3667</v>
      </c>
      <c r="F51" s="849"/>
      <c r="G51" s="849"/>
      <c r="H51" s="849"/>
      <c r="I51" s="849"/>
      <c r="J51" s="849">
        <v>9</v>
      </c>
      <c r="K51" s="849">
        <v>23625.99</v>
      </c>
      <c r="L51" s="849">
        <v>1</v>
      </c>
      <c r="M51" s="849">
        <v>2625.11</v>
      </c>
      <c r="N51" s="849">
        <v>2</v>
      </c>
      <c r="O51" s="849">
        <v>5250.22</v>
      </c>
      <c r="P51" s="837">
        <v>0.22222222222222221</v>
      </c>
      <c r="Q51" s="850">
        <v>2625.11</v>
      </c>
    </row>
    <row r="52" spans="1:17" ht="14.4" customHeight="1" x14ac:dyDescent="0.3">
      <c r="A52" s="831" t="s">
        <v>3890</v>
      </c>
      <c r="B52" s="832" t="s">
        <v>3623</v>
      </c>
      <c r="C52" s="832" t="s">
        <v>3602</v>
      </c>
      <c r="D52" s="832" t="s">
        <v>3674</v>
      </c>
      <c r="E52" s="832" t="s">
        <v>3675</v>
      </c>
      <c r="F52" s="849"/>
      <c r="G52" s="849"/>
      <c r="H52" s="849"/>
      <c r="I52" s="849"/>
      <c r="J52" s="849">
        <v>1</v>
      </c>
      <c r="K52" s="849">
        <v>901.64</v>
      </c>
      <c r="L52" s="849">
        <v>1</v>
      </c>
      <c r="M52" s="849">
        <v>901.64</v>
      </c>
      <c r="N52" s="849"/>
      <c r="O52" s="849"/>
      <c r="P52" s="837"/>
      <c r="Q52" s="850"/>
    </row>
    <row r="53" spans="1:17" ht="14.4" customHeight="1" x14ac:dyDescent="0.3">
      <c r="A53" s="831" t="s">
        <v>3890</v>
      </c>
      <c r="B53" s="832" t="s">
        <v>3623</v>
      </c>
      <c r="C53" s="832" t="s">
        <v>3602</v>
      </c>
      <c r="D53" s="832" t="s">
        <v>3676</v>
      </c>
      <c r="E53" s="832" t="s">
        <v>3677</v>
      </c>
      <c r="F53" s="849">
        <v>3</v>
      </c>
      <c r="G53" s="849">
        <v>1226.22</v>
      </c>
      <c r="H53" s="849">
        <v>0.75</v>
      </c>
      <c r="I53" s="849">
        <v>408.74</v>
      </c>
      <c r="J53" s="849">
        <v>4</v>
      </c>
      <c r="K53" s="849">
        <v>1634.96</v>
      </c>
      <c r="L53" s="849">
        <v>1</v>
      </c>
      <c r="M53" s="849">
        <v>408.74</v>
      </c>
      <c r="N53" s="849">
        <v>4</v>
      </c>
      <c r="O53" s="849">
        <v>1634.96</v>
      </c>
      <c r="P53" s="837">
        <v>1</v>
      </c>
      <c r="Q53" s="850">
        <v>408.74</v>
      </c>
    </row>
    <row r="54" spans="1:17" ht="14.4" customHeight="1" x14ac:dyDescent="0.3">
      <c r="A54" s="831" t="s">
        <v>3890</v>
      </c>
      <c r="B54" s="832" t="s">
        <v>3623</v>
      </c>
      <c r="C54" s="832" t="s">
        <v>3602</v>
      </c>
      <c r="D54" s="832" t="s">
        <v>3678</v>
      </c>
      <c r="E54" s="832" t="s">
        <v>3679</v>
      </c>
      <c r="F54" s="849">
        <v>2</v>
      </c>
      <c r="G54" s="849">
        <v>404.8</v>
      </c>
      <c r="H54" s="849">
        <v>2.1535351385859447</v>
      </c>
      <c r="I54" s="849">
        <v>202.4</v>
      </c>
      <c r="J54" s="849">
        <v>1</v>
      </c>
      <c r="K54" s="849">
        <v>187.97</v>
      </c>
      <c r="L54" s="849">
        <v>1</v>
      </c>
      <c r="M54" s="849">
        <v>187.97</v>
      </c>
      <c r="N54" s="849"/>
      <c r="O54" s="849"/>
      <c r="P54" s="837"/>
      <c r="Q54" s="850"/>
    </row>
    <row r="55" spans="1:17" ht="14.4" customHeight="1" x14ac:dyDescent="0.3">
      <c r="A55" s="831" t="s">
        <v>3890</v>
      </c>
      <c r="B55" s="832" t="s">
        <v>3623</v>
      </c>
      <c r="C55" s="832" t="s">
        <v>3602</v>
      </c>
      <c r="D55" s="832" t="s">
        <v>3680</v>
      </c>
      <c r="E55" s="832" t="s">
        <v>3681</v>
      </c>
      <c r="F55" s="849"/>
      <c r="G55" s="849"/>
      <c r="H55" s="849"/>
      <c r="I55" s="849"/>
      <c r="J55" s="849">
        <v>1</v>
      </c>
      <c r="K55" s="849">
        <v>1043</v>
      </c>
      <c r="L55" s="849">
        <v>1</v>
      </c>
      <c r="M55" s="849">
        <v>1043</v>
      </c>
      <c r="N55" s="849"/>
      <c r="O55" s="849"/>
      <c r="P55" s="837"/>
      <c r="Q55" s="850"/>
    </row>
    <row r="56" spans="1:17" ht="14.4" customHeight="1" x14ac:dyDescent="0.3">
      <c r="A56" s="831" t="s">
        <v>3890</v>
      </c>
      <c r="B56" s="832" t="s">
        <v>3623</v>
      </c>
      <c r="C56" s="832" t="s">
        <v>3602</v>
      </c>
      <c r="D56" s="832" t="s">
        <v>3603</v>
      </c>
      <c r="E56" s="832" t="s">
        <v>3604</v>
      </c>
      <c r="F56" s="849">
        <v>3</v>
      </c>
      <c r="G56" s="849">
        <v>7308</v>
      </c>
      <c r="H56" s="849">
        <v>3.3676953774832601</v>
      </c>
      <c r="I56" s="849">
        <v>2436</v>
      </c>
      <c r="J56" s="849">
        <v>1</v>
      </c>
      <c r="K56" s="849">
        <v>2170.0300000000002</v>
      </c>
      <c r="L56" s="849">
        <v>1</v>
      </c>
      <c r="M56" s="849">
        <v>2170.0300000000002</v>
      </c>
      <c r="N56" s="849">
        <v>4</v>
      </c>
      <c r="O56" s="849">
        <v>8680.1200000000008</v>
      </c>
      <c r="P56" s="837">
        <v>4</v>
      </c>
      <c r="Q56" s="850">
        <v>2170.0300000000002</v>
      </c>
    </row>
    <row r="57" spans="1:17" ht="14.4" customHeight="1" x14ac:dyDescent="0.3">
      <c r="A57" s="831" t="s">
        <v>3890</v>
      </c>
      <c r="B57" s="832" t="s">
        <v>3623</v>
      </c>
      <c r="C57" s="832" t="s">
        <v>3602</v>
      </c>
      <c r="D57" s="832" t="s">
        <v>3686</v>
      </c>
      <c r="E57" s="832" t="s">
        <v>3687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7003.74</v>
      </c>
      <c r="P57" s="837"/>
      <c r="Q57" s="850">
        <v>3501.87</v>
      </c>
    </row>
    <row r="58" spans="1:17" ht="14.4" customHeight="1" x14ac:dyDescent="0.3">
      <c r="A58" s="831" t="s">
        <v>3890</v>
      </c>
      <c r="B58" s="832" t="s">
        <v>3623</v>
      </c>
      <c r="C58" s="832" t="s">
        <v>3602</v>
      </c>
      <c r="D58" s="832" t="s">
        <v>3688</v>
      </c>
      <c r="E58" s="832" t="s">
        <v>3689</v>
      </c>
      <c r="F58" s="849">
        <v>3</v>
      </c>
      <c r="G58" s="849">
        <v>4189.5</v>
      </c>
      <c r="H58" s="849">
        <v>0.75</v>
      </c>
      <c r="I58" s="849">
        <v>1396.5</v>
      </c>
      <c r="J58" s="849">
        <v>4</v>
      </c>
      <c r="K58" s="849">
        <v>5586</v>
      </c>
      <c r="L58" s="849">
        <v>1</v>
      </c>
      <c r="M58" s="849">
        <v>1396.5</v>
      </c>
      <c r="N58" s="849"/>
      <c r="O58" s="849"/>
      <c r="P58" s="837"/>
      <c r="Q58" s="850"/>
    </row>
    <row r="59" spans="1:17" ht="14.4" customHeight="1" x14ac:dyDescent="0.3">
      <c r="A59" s="831" t="s">
        <v>3890</v>
      </c>
      <c r="B59" s="832" t="s">
        <v>3623</v>
      </c>
      <c r="C59" s="832" t="s">
        <v>3602</v>
      </c>
      <c r="D59" s="832" t="s">
        <v>3690</v>
      </c>
      <c r="E59" s="832" t="s">
        <v>3691</v>
      </c>
      <c r="F59" s="849">
        <v>1</v>
      </c>
      <c r="G59" s="849">
        <v>1697.56</v>
      </c>
      <c r="H59" s="849"/>
      <c r="I59" s="849">
        <v>1697.56</v>
      </c>
      <c r="J59" s="849"/>
      <c r="K59" s="849"/>
      <c r="L59" s="849"/>
      <c r="M59" s="849"/>
      <c r="N59" s="849">
        <v>1</v>
      </c>
      <c r="O59" s="849">
        <v>1400</v>
      </c>
      <c r="P59" s="837"/>
      <c r="Q59" s="850">
        <v>1400</v>
      </c>
    </row>
    <row r="60" spans="1:17" ht="14.4" customHeight="1" x14ac:dyDescent="0.3">
      <c r="A60" s="831" t="s">
        <v>3890</v>
      </c>
      <c r="B60" s="832" t="s">
        <v>3623</v>
      </c>
      <c r="C60" s="832" t="s">
        <v>3602</v>
      </c>
      <c r="D60" s="832" t="s">
        <v>3700</v>
      </c>
      <c r="E60" s="832" t="s">
        <v>3701</v>
      </c>
      <c r="F60" s="849"/>
      <c r="G60" s="849"/>
      <c r="H60" s="849"/>
      <c r="I60" s="849"/>
      <c r="J60" s="849">
        <v>3</v>
      </c>
      <c r="K60" s="849">
        <v>7894.7999999999993</v>
      </c>
      <c r="L60" s="849">
        <v>1</v>
      </c>
      <c r="M60" s="849">
        <v>2631.6</v>
      </c>
      <c r="N60" s="849"/>
      <c r="O60" s="849"/>
      <c r="P60" s="837"/>
      <c r="Q60" s="850"/>
    </row>
    <row r="61" spans="1:17" ht="14.4" customHeight="1" x14ac:dyDescent="0.3">
      <c r="A61" s="831" t="s">
        <v>3890</v>
      </c>
      <c r="B61" s="832" t="s">
        <v>3623</v>
      </c>
      <c r="C61" s="832" t="s">
        <v>3602</v>
      </c>
      <c r="D61" s="832" t="s">
        <v>3714</v>
      </c>
      <c r="E61" s="832" t="s">
        <v>3715</v>
      </c>
      <c r="F61" s="849"/>
      <c r="G61" s="849"/>
      <c r="H61" s="849"/>
      <c r="I61" s="849"/>
      <c r="J61" s="849"/>
      <c r="K61" s="849"/>
      <c r="L61" s="849"/>
      <c r="M61" s="849"/>
      <c r="N61" s="849">
        <v>5</v>
      </c>
      <c r="O61" s="849">
        <v>3210</v>
      </c>
      <c r="P61" s="837"/>
      <c r="Q61" s="850">
        <v>642</v>
      </c>
    </row>
    <row r="62" spans="1:17" ht="14.4" customHeight="1" x14ac:dyDescent="0.3">
      <c r="A62" s="831" t="s">
        <v>3890</v>
      </c>
      <c r="B62" s="832" t="s">
        <v>3623</v>
      </c>
      <c r="C62" s="832" t="s">
        <v>3602</v>
      </c>
      <c r="D62" s="832" t="s">
        <v>3718</v>
      </c>
      <c r="E62" s="832" t="s">
        <v>3719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2393</v>
      </c>
      <c r="P62" s="837"/>
      <c r="Q62" s="850">
        <v>2393</v>
      </c>
    </row>
    <row r="63" spans="1:17" ht="14.4" customHeight="1" x14ac:dyDescent="0.3">
      <c r="A63" s="831" t="s">
        <v>3890</v>
      </c>
      <c r="B63" s="832" t="s">
        <v>3623</v>
      </c>
      <c r="C63" s="832" t="s">
        <v>3605</v>
      </c>
      <c r="D63" s="832" t="s">
        <v>3730</v>
      </c>
      <c r="E63" s="832" t="s">
        <v>3731</v>
      </c>
      <c r="F63" s="849">
        <v>9</v>
      </c>
      <c r="G63" s="849">
        <v>333</v>
      </c>
      <c r="H63" s="849">
        <v>0.69230769230769229</v>
      </c>
      <c r="I63" s="849">
        <v>37</v>
      </c>
      <c r="J63" s="849">
        <v>13</v>
      </c>
      <c r="K63" s="849">
        <v>481</v>
      </c>
      <c r="L63" s="849">
        <v>1</v>
      </c>
      <c r="M63" s="849">
        <v>37</v>
      </c>
      <c r="N63" s="849">
        <v>4</v>
      </c>
      <c r="O63" s="849">
        <v>152</v>
      </c>
      <c r="P63" s="837">
        <v>0.31600831600831603</v>
      </c>
      <c r="Q63" s="850">
        <v>38</v>
      </c>
    </row>
    <row r="64" spans="1:17" ht="14.4" customHeight="1" x14ac:dyDescent="0.3">
      <c r="A64" s="831" t="s">
        <v>3890</v>
      </c>
      <c r="B64" s="832" t="s">
        <v>3623</v>
      </c>
      <c r="C64" s="832" t="s">
        <v>3605</v>
      </c>
      <c r="D64" s="832" t="s">
        <v>3606</v>
      </c>
      <c r="E64" s="832" t="s">
        <v>3607</v>
      </c>
      <c r="F64" s="849">
        <v>11</v>
      </c>
      <c r="G64" s="849">
        <v>2761</v>
      </c>
      <c r="H64" s="849">
        <v>0.68477182539682535</v>
      </c>
      <c r="I64" s="849">
        <v>251</v>
      </c>
      <c r="J64" s="849">
        <v>16</v>
      </c>
      <c r="K64" s="849">
        <v>4032</v>
      </c>
      <c r="L64" s="849">
        <v>1</v>
      </c>
      <c r="M64" s="849">
        <v>252</v>
      </c>
      <c r="N64" s="849">
        <v>8</v>
      </c>
      <c r="O64" s="849">
        <v>2032</v>
      </c>
      <c r="P64" s="837">
        <v>0.50396825396825395</v>
      </c>
      <c r="Q64" s="850">
        <v>254</v>
      </c>
    </row>
    <row r="65" spans="1:17" ht="14.4" customHeight="1" x14ac:dyDescent="0.3">
      <c r="A65" s="831" t="s">
        <v>3890</v>
      </c>
      <c r="B65" s="832" t="s">
        <v>3623</v>
      </c>
      <c r="C65" s="832" t="s">
        <v>3605</v>
      </c>
      <c r="D65" s="832" t="s">
        <v>3738</v>
      </c>
      <c r="E65" s="832" t="s">
        <v>3739</v>
      </c>
      <c r="F65" s="849">
        <v>4</v>
      </c>
      <c r="G65" s="849">
        <v>504</v>
      </c>
      <c r="H65" s="849">
        <v>0.66141732283464572</v>
      </c>
      <c r="I65" s="849">
        <v>126</v>
      </c>
      <c r="J65" s="849">
        <v>6</v>
      </c>
      <c r="K65" s="849">
        <v>762</v>
      </c>
      <c r="L65" s="849">
        <v>1</v>
      </c>
      <c r="M65" s="849">
        <v>127</v>
      </c>
      <c r="N65" s="849">
        <v>3</v>
      </c>
      <c r="O65" s="849">
        <v>378</v>
      </c>
      <c r="P65" s="837">
        <v>0.49606299212598426</v>
      </c>
      <c r="Q65" s="850">
        <v>126</v>
      </c>
    </row>
    <row r="66" spans="1:17" ht="14.4" customHeight="1" x14ac:dyDescent="0.3">
      <c r="A66" s="831" t="s">
        <v>3890</v>
      </c>
      <c r="B66" s="832" t="s">
        <v>3623</v>
      </c>
      <c r="C66" s="832" t="s">
        <v>3605</v>
      </c>
      <c r="D66" s="832" t="s">
        <v>3744</v>
      </c>
      <c r="E66" s="832" t="s">
        <v>3745</v>
      </c>
      <c r="F66" s="849"/>
      <c r="G66" s="849"/>
      <c r="H66" s="849"/>
      <c r="I66" s="849"/>
      <c r="J66" s="849">
        <v>1</v>
      </c>
      <c r="K66" s="849">
        <v>1595</v>
      </c>
      <c r="L66" s="849">
        <v>1</v>
      </c>
      <c r="M66" s="849">
        <v>1595</v>
      </c>
      <c r="N66" s="849"/>
      <c r="O66" s="849"/>
      <c r="P66" s="837"/>
      <c r="Q66" s="850"/>
    </row>
    <row r="67" spans="1:17" ht="14.4" customHeight="1" x14ac:dyDescent="0.3">
      <c r="A67" s="831" t="s">
        <v>3890</v>
      </c>
      <c r="B67" s="832" t="s">
        <v>3623</v>
      </c>
      <c r="C67" s="832" t="s">
        <v>3605</v>
      </c>
      <c r="D67" s="832" t="s">
        <v>3746</v>
      </c>
      <c r="E67" s="832" t="s">
        <v>3747</v>
      </c>
      <c r="F67" s="849">
        <v>2</v>
      </c>
      <c r="G67" s="849">
        <v>666</v>
      </c>
      <c r="H67" s="849"/>
      <c r="I67" s="849">
        <v>333</v>
      </c>
      <c r="J67" s="849"/>
      <c r="K67" s="849"/>
      <c r="L67" s="849"/>
      <c r="M67" s="849"/>
      <c r="N67" s="849">
        <v>1</v>
      </c>
      <c r="O67" s="849">
        <v>335</v>
      </c>
      <c r="P67" s="837"/>
      <c r="Q67" s="850">
        <v>335</v>
      </c>
    </row>
    <row r="68" spans="1:17" ht="14.4" customHeight="1" x14ac:dyDescent="0.3">
      <c r="A68" s="831" t="s">
        <v>3890</v>
      </c>
      <c r="B68" s="832" t="s">
        <v>3623</v>
      </c>
      <c r="C68" s="832" t="s">
        <v>3605</v>
      </c>
      <c r="D68" s="832" t="s">
        <v>3764</v>
      </c>
      <c r="E68" s="832" t="s">
        <v>3765</v>
      </c>
      <c r="F68" s="849"/>
      <c r="G68" s="849"/>
      <c r="H68" s="849"/>
      <c r="I68" s="849"/>
      <c r="J68" s="849">
        <v>9</v>
      </c>
      <c r="K68" s="849">
        <v>6390</v>
      </c>
      <c r="L68" s="849">
        <v>1</v>
      </c>
      <c r="M68" s="849">
        <v>710</v>
      </c>
      <c r="N68" s="849">
        <v>1</v>
      </c>
      <c r="O68" s="849">
        <v>715</v>
      </c>
      <c r="P68" s="837">
        <v>0.11189358372456965</v>
      </c>
      <c r="Q68" s="850">
        <v>715</v>
      </c>
    </row>
    <row r="69" spans="1:17" ht="14.4" customHeight="1" x14ac:dyDescent="0.3">
      <c r="A69" s="831" t="s">
        <v>3890</v>
      </c>
      <c r="B69" s="832" t="s">
        <v>3623</v>
      </c>
      <c r="C69" s="832" t="s">
        <v>3605</v>
      </c>
      <c r="D69" s="832" t="s">
        <v>3768</v>
      </c>
      <c r="E69" s="832" t="s">
        <v>3769</v>
      </c>
      <c r="F69" s="849"/>
      <c r="G69" s="849"/>
      <c r="H69" s="849"/>
      <c r="I69" s="849"/>
      <c r="J69" s="849">
        <v>12</v>
      </c>
      <c r="K69" s="849">
        <v>3132</v>
      </c>
      <c r="L69" s="849">
        <v>1</v>
      </c>
      <c r="M69" s="849">
        <v>261</v>
      </c>
      <c r="N69" s="849">
        <v>2</v>
      </c>
      <c r="O69" s="849">
        <v>526</v>
      </c>
      <c r="P69" s="837">
        <v>0.16794380587484037</v>
      </c>
      <c r="Q69" s="850">
        <v>263</v>
      </c>
    </row>
    <row r="70" spans="1:17" ht="14.4" customHeight="1" x14ac:dyDescent="0.3">
      <c r="A70" s="831" t="s">
        <v>3890</v>
      </c>
      <c r="B70" s="832" t="s">
        <v>3623</v>
      </c>
      <c r="C70" s="832" t="s">
        <v>3605</v>
      </c>
      <c r="D70" s="832" t="s">
        <v>3772</v>
      </c>
      <c r="E70" s="832" t="s">
        <v>3773</v>
      </c>
      <c r="F70" s="849"/>
      <c r="G70" s="849"/>
      <c r="H70" s="849"/>
      <c r="I70" s="849"/>
      <c r="J70" s="849">
        <v>9</v>
      </c>
      <c r="K70" s="849">
        <v>774</v>
      </c>
      <c r="L70" s="849">
        <v>1</v>
      </c>
      <c r="M70" s="849">
        <v>86</v>
      </c>
      <c r="N70" s="849"/>
      <c r="O70" s="849"/>
      <c r="P70" s="837"/>
      <c r="Q70" s="850"/>
    </row>
    <row r="71" spans="1:17" ht="14.4" customHeight="1" x14ac:dyDescent="0.3">
      <c r="A71" s="831" t="s">
        <v>3890</v>
      </c>
      <c r="B71" s="832" t="s">
        <v>3623</v>
      </c>
      <c r="C71" s="832" t="s">
        <v>3605</v>
      </c>
      <c r="D71" s="832" t="s">
        <v>3614</v>
      </c>
      <c r="E71" s="832" t="s">
        <v>3615</v>
      </c>
      <c r="F71" s="849">
        <v>5</v>
      </c>
      <c r="G71" s="849">
        <v>2960</v>
      </c>
      <c r="H71" s="849">
        <v>1.2478920741989883</v>
      </c>
      <c r="I71" s="849">
        <v>592</v>
      </c>
      <c r="J71" s="849">
        <v>4</v>
      </c>
      <c r="K71" s="849">
        <v>2372</v>
      </c>
      <c r="L71" s="849">
        <v>1</v>
      </c>
      <c r="M71" s="849">
        <v>593</v>
      </c>
      <c r="N71" s="849">
        <v>9</v>
      </c>
      <c r="O71" s="849">
        <v>5355</v>
      </c>
      <c r="P71" s="837">
        <v>2.2575885328836427</v>
      </c>
      <c r="Q71" s="850">
        <v>595</v>
      </c>
    </row>
    <row r="72" spans="1:17" ht="14.4" customHeight="1" x14ac:dyDescent="0.3">
      <c r="A72" s="831" t="s">
        <v>3890</v>
      </c>
      <c r="B72" s="832" t="s">
        <v>3623</v>
      </c>
      <c r="C72" s="832" t="s">
        <v>3605</v>
      </c>
      <c r="D72" s="832" t="s">
        <v>3616</v>
      </c>
      <c r="E72" s="832" t="s">
        <v>3617</v>
      </c>
      <c r="F72" s="849">
        <v>6</v>
      </c>
      <c r="G72" s="849">
        <v>4602</v>
      </c>
      <c r="H72" s="849">
        <v>1.1984375</v>
      </c>
      <c r="I72" s="849">
        <v>767</v>
      </c>
      <c r="J72" s="849">
        <v>5</v>
      </c>
      <c r="K72" s="849">
        <v>3840</v>
      </c>
      <c r="L72" s="849">
        <v>1</v>
      </c>
      <c r="M72" s="849">
        <v>768</v>
      </c>
      <c r="N72" s="849">
        <v>10</v>
      </c>
      <c r="O72" s="849">
        <v>7700</v>
      </c>
      <c r="P72" s="837">
        <v>2.0052083333333335</v>
      </c>
      <c r="Q72" s="850">
        <v>770</v>
      </c>
    </row>
    <row r="73" spans="1:17" ht="14.4" customHeight="1" x14ac:dyDescent="0.3">
      <c r="A73" s="831" t="s">
        <v>3890</v>
      </c>
      <c r="B73" s="832" t="s">
        <v>3623</v>
      </c>
      <c r="C73" s="832" t="s">
        <v>3605</v>
      </c>
      <c r="D73" s="832" t="s">
        <v>3786</v>
      </c>
      <c r="E73" s="832" t="s">
        <v>3787</v>
      </c>
      <c r="F73" s="849">
        <v>1</v>
      </c>
      <c r="G73" s="849">
        <v>4402</v>
      </c>
      <c r="H73" s="849"/>
      <c r="I73" s="849">
        <v>4402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3890</v>
      </c>
      <c r="B74" s="832" t="s">
        <v>3623</v>
      </c>
      <c r="C74" s="832" t="s">
        <v>3605</v>
      </c>
      <c r="D74" s="832" t="s">
        <v>3790</v>
      </c>
      <c r="E74" s="832" t="s">
        <v>3791</v>
      </c>
      <c r="F74" s="849">
        <v>1</v>
      </c>
      <c r="G74" s="849">
        <v>116</v>
      </c>
      <c r="H74" s="849">
        <v>1</v>
      </c>
      <c r="I74" s="849">
        <v>116</v>
      </c>
      <c r="J74" s="849">
        <v>1</v>
      </c>
      <c r="K74" s="849">
        <v>116</v>
      </c>
      <c r="L74" s="849">
        <v>1</v>
      </c>
      <c r="M74" s="849">
        <v>116</v>
      </c>
      <c r="N74" s="849"/>
      <c r="O74" s="849"/>
      <c r="P74" s="837"/>
      <c r="Q74" s="850"/>
    </row>
    <row r="75" spans="1:17" ht="14.4" customHeight="1" x14ac:dyDescent="0.3">
      <c r="A75" s="831" t="s">
        <v>3890</v>
      </c>
      <c r="B75" s="832" t="s">
        <v>3623</v>
      </c>
      <c r="C75" s="832" t="s">
        <v>3605</v>
      </c>
      <c r="D75" s="832" t="s">
        <v>3802</v>
      </c>
      <c r="E75" s="832" t="s">
        <v>3803</v>
      </c>
      <c r="F75" s="849"/>
      <c r="G75" s="849"/>
      <c r="H75" s="849"/>
      <c r="I75" s="849"/>
      <c r="J75" s="849">
        <v>1</v>
      </c>
      <c r="K75" s="849">
        <v>43</v>
      </c>
      <c r="L75" s="849">
        <v>1</v>
      </c>
      <c r="M75" s="849">
        <v>43</v>
      </c>
      <c r="N75" s="849"/>
      <c r="O75" s="849"/>
      <c r="P75" s="837"/>
      <c r="Q75" s="850"/>
    </row>
    <row r="76" spans="1:17" ht="14.4" customHeight="1" x14ac:dyDescent="0.3">
      <c r="A76" s="831" t="s">
        <v>3890</v>
      </c>
      <c r="B76" s="832" t="s">
        <v>3623</v>
      </c>
      <c r="C76" s="832" t="s">
        <v>3605</v>
      </c>
      <c r="D76" s="832" t="s">
        <v>3808</v>
      </c>
      <c r="E76" s="832" t="s">
        <v>3809</v>
      </c>
      <c r="F76" s="849">
        <v>8</v>
      </c>
      <c r="G76" s="849">
        <v>2984</v>
      </c>
      <c r="H76" s="849">
        <v>3.9893048128342246</v>
      </c>
      <c r="I76" s="849">
        <v>373</v>
      </c>
      <c r="J76" s="849">
        <v>2</v>
      </c>
      <c r="K76" s="849">
        <v>748</v>
      </c>
      <c r="L76" s="849">
        <v>1</v>
      </c>
      <c r="M76" s="849">
        <v>374</v>
      </c>
      <c r="N76" s="849">
        <v>3</v>
      </c>
      <c r="O76" s="849">
        <v>1128</v>
      </c>
      <c r="P76" s="837">
        <v>1.5080213903743316</v>
      </c>
      <c r="Q76" s="850">
        <v>376</v>
      </c>
    </row>
    <row r="77" spans="1:17" ht="14.4" customHeight="1" x14ac:dyDescent="0.3">
      <c r="A77" s="831" t="s">
        <v>3890</v>
      </c>
      <c r="B77" s="832" t="s">
        <v>3623</v>
      </c>
      <c r="C77" s="832" t="s">
        <v>3605</v>
      </c>
      <c r="D77" s="832" t="s">
        <v>3618</v>
      </c>
      <c r="E77" s="832" t="s">
        <v>3619</v>
      </c>
      <c r="F77" s="849">
        <v>4</v>
      </c>
      <c r="G77" s="849">
        <v>5348</v>
      </c>
      <c r="H77" s="849">
        <v>0.39940253920836444</v>
      </c>
      <c r="I77" s="849">
        <v>1337</v>
      </c>
      <c r="J77" s="849">
        <v>10</v>
      </c>
      <c r="K77" s="849">
        <v>13390</v>
      </c>
      <c r="L77" s="849">
        <v>1</v>
      </c>
      <c r="M77" s="849">
        <v>1339</v>
      </c>
      <c r="N77" s="849">
        <v>5</v>
      </c>
      <c r="O77" s="849">
        <v>6720</v>
      </c>
      <c r="P77" s="837">
        <v>0.50186706497386113</v>
      </c>
      <c r="Q77" s="850">
        <v>1344</v>
      </c>
    </row>
    <row r="78" spans="1:17" ht="14.4" customHeight="1" x14ac:dyDescent="0.3">
      <c r="A78" s="831" t="s">
        <v>3890</v>
      </c>
      <c r="B78" s="832" t="s">
        <v>3623</v>
      </c>
      <c r="C78" s="832" t="s">
        <v>3605</v>
      </c>
      <c r="D78" s="832" t="s">
        <v>3620</v>
      </c>
      <c r="E78" s="832" t="s">
        <v>3621</v>
      </c>
      <c r="F78" s="849">
        <v>7</v>
      </c>
      <c r="G78" s="849">
        <v>2534</v>
      </c>
      <c r="H78" s="849">
        <v>0.63461056849486597</v>
      </c>
      <c r="I78" s="849">
        <v>362</v>
      </c>
      <c r="J78" s="849">
        <v>11</v>
      </c>
      <c r="K78" s="849">
        <v>3993</v>
      </c>
      <c r="L78" s="849">
        <v>1</v>
      </c>
      <c r="M78" s="849">
        <v>363</v>
      </c>
      <c r="N78" s="849">
        <v>10</v>
      </c>
      <c r="O78" s="849">
        <v>3640</v>
      </c>
      <c r="P78" s="837">
        <v>0.91159529176058096</v>
      </c>
      <c r="Q78" s="850">
        <v>364</v>
      </c>
    </row>
    <row r="79" spans="1:17" ht="14.4" customHeight="1" x14ac:dyDescent="0.3">
      <c r="A79" s="831" t="s">
        <v>3890</v>
      </c>
      <c r="B79" s="832" t="s">
        <v>3623</v>
      </c>
      <c r="C79" s="832" t="s">
        <v>3605</v>
      </c>
      <c r="D79" s="832" t="s">
        <v>3810</v>
      </c>
      <c r="E79" s="832" t="s">
        <v>3811</v>
      </c>
      <c r="F79" s="849"/>
      <c r="G79" s="849"/>
      <c r="H79" s="849"/>
      <c r="I79" s="849"/>
      <c r="J79" s="849">
        <v>1</v>
      </c>
      <c r="K79" s="849">
        <v>795</v>
      </c>
      <c r="L79" s="849">
        <v>1</v>
      </c>
      <c r="M79" s="849">
        <v>795</v>
      </c>
      <c r="N79" s="849"/>
      <c r="O79" s="849"/>
      <c r="P79" s="837"/>
      <c r="Q79" s="850"/>
    </row>
    <row r="80" spans="1:17" ht="14.4" customHeight="1" x14ac:dyDescent="0.3">
      <c r="A80" s="831" t="s">
        <v>3890</v>
      </c>
      <c r="B80" s="832" t="s">
        <v>3825</v>
      </c>
      <c r="C80" s="832" t="s">
        <v>3605</v>
      </c>
      <c r="D80" s="832" t="s">
        <v>3614</v>
      </c>
      <c r="E80" s="832" t="s">
        <v>3615</v>
      </c>
      <c r="F80" s="849"/>
      <c r="G80" s="849"/>
      <c r="H80" s="849"/>
      <c r="I80" s="849"/>
      <c r="J80" s="849">
        <v>1</v>
      </c>
      <c r="K80" s="849">
        <v>593</v>
      </c>
      <c r="L80" s="849">
        <v>1</v>
      </c>
      <c r="M80" s="849">
        <v>593</v>
      </c>
      <c r="N80" s="849"/>
      <c r="O80" s="849"/>
      <c r="P80" s="837"/>
      <c r="Q80" s="850"/>
    </row>
    <row r="81" spans="1:17" ht="14.4" customHeight="1" x14ac:dyDescent="0.3">
      <c r="A81" s="831" t="s">
        <v>3890</v>
      </c>
      <c r="B81" s="832" t="s">
        <v>3841</v>
      </c>
      <c r="C81" s="832" t="s">
        <v>3605</v>
      </c>
      <c r="D81" s="832" t="s">
        <v>3842</v>
      </c>
      <c r="E81" s="832" t="s">
        <v>3843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227</v>
      </c>
      <c r="P81" s="837"/>
      <c r="Q81" s="850">
        <v>227</v>
      </c>
    </row>
    <row r="82" spans="1:17" ht="14.4" customHeight="1" x14ac:dyDescent="0.3">
      <c r="A82" s="831" t="s">
        <v>3890</v>
      </c>
      <c r="B82" s="832" t="s">
        <v>3841</v>
      </c>
      <c r="C82" s="832" t="s">
        <v>3605</v>
      </c>
      <c r="D82" s="832" t="s">
        <v>3848</v>
      </c>
      <c r="E82" s="832" t="s">
        <v>3849</v>
      </c>
      <c r="F82" s="849"/>
      <c r="G82" s="849"/>
      <c r="H82" s="849"/>
      <c r="I82" s="849"/>
      <c r="J82" s="849">
        <v>2</v>
      </c>
      <c r="K82" s="849">
        <v>2274</v>
      </c>
      <c r="L82" s="849">
        <v>1</v>
      </c>
      <c r="M82" s="849">
        <v>1137</v>
      </c>
      <c r="N82" s="849">
        <v>1</v>
      </c>
      <c r="O82" s="849">
        <v>1141</v>
      </c>
      <c r="P82" s="837">
        <v>0.50175901495162711</v>
      </c>
      <c r="Q82" s="850">
        <v>1141</v>
      </c>
    </row>
    <row r="83" spans="1:17" ht="14.4" customHeight="1" x14ac:dyDescent="0.3">
      <c r="A83" s="831" t="s">
        <v>3890</v>
      </c>
      <c r="B83" s="832" t="s">
        <v>3841</v>
      </c>
      <c r="C83" s="832" t="s">
        <v>3605</v>
      </c>
      <c r="D83" s="832" t="s">
        <v>3850</v>
      </c>
      <c r="E83" s="832" t="s">
        <v>3851</v>
      </c>
      <c r="F83" s="849"/>
      <c r="G83" s="849"/>
      <c r="H83" s="849"/>
      <c r="I83" s="849"/>
      <c r="J83" s="849">
        <v>3</v>
      </c>
      <c r="K83" s="849">
        <v>798</v>
      </c>
      <c r="L83" s="849">
        <v>1</v>
      </c>
      <c r="M83" s="849">
        <v>266</v>
      </c>
      <c r="N83" s="849"/>
      <c r="O83" s="849"/>
      <c r="P83" s="837"/>
      <c r="Q83" s="850"/>
    </row>
    <row r="84" spans="1:17" ht="14.4" customHeight="1" x14ac:dyDescent="0.3">
      <c r="A84" s="831" t="s">
        <v>3890</v>
      </c>
      <c r="B84" s="832" t="s">
        <v>3841</v>
      </c>
      <c r="C84" s="832" t="s">
        <v>3605</v>
      </c>
      <c r="D84" s="832" t="s">
        <v>3858</v>
      </c>
      <c r="E84" s="832" t="s">
        <v>3859</v>
      </c>
      <c r="F84" s="849"/>
      <c r="G84" s="849"/>
      <c r="H84" s="849"/>
      <c r="I84" s="849"/>
      <c r="J84" s="849">
        <v>1</v>
      </c>
      <c r="K84" s="849">
        <v>487</v>
      </c>
      <c r="L84" s="849">
        <v>1</v>
      </c>
      <c r="M84" s="849">
        <v>487</v>
      </c>
      <c r="N84" s="849"/>
      <c r="O84" s="849"/>
      <c r="P84" s="837"/>
      <c r="Q84" s="850"/>
    </row>
    <row r="85" spans="1:17" ht="14.4" customHeight="1" x14ac:dyDescent="0.3">
      <c r="A85" s="831" t="s">
        <v>3890</v>
      </c>
      <c r="B85" s="832" t="s">
        <v>3841</v>
      </c>
      <c r="C85" s="832" t="s">
        <v>3605</v>
      </c>
      <c r="D85" s="832" t="s">
        <v>3860</v>
      </c>
      <c r="E85" s="832" t="s">
        <v>3861</v>
      </c>
      <c r="F85" s="849"/>
      <c r="G85" s="849"/>
      <c r="H85" s="849"/>
      <c r="I85" s="849"/>
      <c r="J85" s="849">
        <v>1</v>
      </c>
      <c r="K85" s="849">
        <v>374</v>
      </c>
      <c r="L85" s="849">
        <v>1</v>
      </c>
      <c r="M85" s="849">
        <v>374</v>
      </c>
      <c r="N85" s="849"/>
      <c r="O85" s="849"/>
      <c r="P85" s="837"/>
      <c r="Q85" s="850"/>
    </row>
    <row r="86" spans="1:17" ht="14.4" customHeight="1" x14ac:dyDescent="0.3">
      <c r="A86" s="831" t="s">
        <v>3891</v>
      </c>
      <c r="B86" s="832" t="s">
        <v>3623</v>
      </c>
      <c r="C86" s="832" t="s">
        <v>3624</v>
      </c>
      <c r="D86" s="832" t="s">
        <v>3636</v>
      </c>
      <c r="E86" s="832" t="s">
        <v>3637</v>
      </c>
      <c r="F86" s="849"/>
      <c r="G86" s="849"/>
      <c r="H86" s="849"/>
      <c r="I86" s="849"/>
      <c r="J86" s="849">
        <v>0.1</v>
      </c>
      <c r="K86" s="849">
        <v>454.76</v>
      </c>
      <c r="L86" s="849">
        <v>1</v>
      </c>
      <c r="M86" s="849">
        <v>4547.5999999999995</v>
      </c>
      <c r="N86" s="849"/>
      <c r="O86" s="849"/>
      <c r="P86" s="837"/>
      <c r="Q86" s="850"/>
    </row>
    <row r="87" spans="1:17" ht="14.4" customHeight="1" x14ac:dyDescent="0.3">
      <c r="A87" s="831" t="s">
        <v>3891</v>
      </c>
      <c r="B87" s="832" t="s">
        <v>3623</v>
      </c>
      <c r="C87" s="832" t="s">
        <v>3624</v>
      </c>
      <c r="D87" s="832" t="s">
        <v>3661</v>
      </c>
      <c r="E87" s="832" t="s">
        <v>3637</v>
      </c>
      <c r="F87" s="849"/>
      <c r="G87" s="849"/>
      <c r="H87" s="849"/>
      <c r="I87" s="849"/>
      <c r="J87" s="849"/>
      <c r="K87" s="849"/>
      <c r="L87" s="849"/>
      <c r="M87" s="849"/>
      <c r="N87" s="849">
        <v>0.2</v>
      </c>
      <c r="O87" s="849">
        <v>327.89</v>
      </c>
      <c r="P87" s="837"/>
      <c r="Q87" s="850">
        <v>1639.4499999999998</v>
      </c>
    </row>
    <row r="88" spans="1:17" ht="14.4" customHeight="1" x14ac:dyDescent="0.3">
      <c r="A88" s="831" t="s">
        <v>3891</v>
      </c>
      <c r="B88" s="832" t="s">
        <v>3623</v>
      </c>
      <c r="C88" s="832" t="s">
        <v>3602</v>
      </c>
      <c r="D88" s="832" t="s">
        <v>3676</v>
      </c>
      <c r="E88" s="832" t="s">
        <v>3677</v>
      </c>
      <c r="F88" s="849">
        <v>1</v>
      </c>
      <c r="G88" s="849">
        <v>408.74</v>
      </c>
      <c r="H88" s="849">
        <v>1</v>
      </c>
      <c r="I88" s="849">
        <v>408.74</v>
      </c>
      <c r="J88" s="849">
        <v>1</v>
      </c>
      <c r="K88" s="849">
        <v>408.74</v>
      </c>
      <c r="L88" s="849">
        <v>1</v>
      </c>
      <c r="M88" s="849">
        <v>408.74</v>
      </c>
      <c r="N88" s="849">
        <v>2</v>
      </c>
      <c r="O88" s="849">
        <v>817.48</v>
      </c>
      <c r="P88" s="837">
        <v>2</v>
      </c>
      <c r="Q88" s="850">
        <v>408.74</v>
      </c>
    </row>
    <row r="89" spans="1:17" ht="14.4" customHeight="1" x14ac:dyDescent="0.3">
      <c r="A89" s="831" t="s">
        <v>3891</v>
      </c>
      <c r="B89" s="832" t="s">
        <v>3623</v>
      </c>
      <c r="C89" s="832" t="s">
        <v>3602</v>
      </c>
      <c r="D89" s="832" t="s">
        <v>3678</v>
      </c>
      <c r="E89" s="832" t="s">
        <v>3679</v>
      </c>
      <c r="F89" s="849"/>
      <c r="G89" s="849"/>
      <c r="H89" s="849"/>
      <c r="I89" s="849"/>
      <c r="J89" s="849">
        <v>1</v>
      </c>
      <c r="K89" s="849">
        <v>187.97</v>
      </c>
      <c r="L89" s="849">
        <v>1</v>
      </c>
      <c r="M89" s="849">
        <v>187.97</v>
      </c>
      <c r="N89" s="849"/>
      <c r="O89" s="849"/>
      <c r="P89" s="837"/>
      <c r="Q89" s="850"/>
    </row>
    <row r="90" spans="1:17" ht="14.4" customHeight="1" x14ac:dyDescent="0.3">
      <c r="A90" s="831" t="s">
        <v>3891</v>
      </c>
      <c r="B90" s="832" t="s">
        <v>3623</v>
      </c>
      <c r="C90" s="832" t="s">
        <v>3602</v>
      </c>
      <c r="D90" s="832" t="s">
        <v>3688</v>
      </c>
      <c r="E90" s="832" t="s">
        <v>3689</v>
      </c>
      <c r="F90" s="849"/>
      <c r="G90" s="849"/>
      <c r="H90" s="849"/>
      <c r="I90" s="849"/>
      <c r="J90" s="849">
        <v>1</v>
      </c>
      <c r="K90" s="849">
        <v>1396.5</v>
      </c>
      <c r="L90" s="849">
        <v>1</v>
      </c>
      <c r="M90" s="849">
        <v>1396.5</v>
      </c>
      <c r="N90" s="849"/>
      <c r="O90" s="849"/>
      <c r="P90" s="837"/>
      <c r="Q90" s="850"/>
    </row>
    <row r="91" spans="1:17" ht="14.4" customHeight="1" x14ac:dyDescent="0.3">
      <c r="A91" s="831" t="s">
        <v>3891</v>
      </c>
      <c r="B91" s="832" t="s">
        <v>3623</v>
      </c>
      <c r="C91" s="832" t="s">
        <v>3602</v>
      </c>
      <c r="D91" s="832" t="s">
        <v>3892</v>
      </c>
      <c r="E91" s="832" t="s">
        <v>3893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612.6</v>
      </c>
      <c r="P91" s="837"/>
      <c r="Q91" s="850">
        <v>612.6</v>
      </c>
    </row>
    <row r="92" spans="1:17" ht="14.4" customHeight="1" x14ac:dyDescent="0.3">
      <c r="A92" s="831" t="s">
        <v>3891</v>
      </c>
      <c r="B92" s="832" t="s">
        <v>3623</v>
      </c>
      <c r="C92" s="832" t="s">
        <v>3602</v>
      </c>
      <c r="D92" s="832" t="s">
        <v>3708</v>
      </c>
      <c r="E92" s="832" t="s">
        <v>3709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4605.3999999999996</v>
      </c>
      <c r="P92" s="837"/>
      <c r="Q92" s="850">
        <v>2302.6999999999998</v>
      </c>
    </row>
    <row r="93" spans="1:17" ht="14.4" customHeight="1" x14ac:dyDescent="0.3">
      <c r="A93" s="831" t="s">
        <v>3891</v>
      </c>
      <c r="B93" s="832" t="s">
        <v>3623</v>
      </c>
      <c r="C93" s="832" t="s">
        <v>3602</v>
      </c>
      <c r="D93" s="832" t="s">
        <v>3714</v>
      </c>
      <c r="E93" s="832" t="s">
        <v>3715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1284</v>
      </c>
      <c r="P93" s="837"/>
      <c r="Q93" s="850">
        <v>642</v>
      </c>
    </row>
    <row r="94" spans="1:17" ht="14.4" customHeight="1" x14ac:dyDescent="0.3">
      <c r="A94" s="831" t="s">
        <v>3891</v>
      </c>
      <c r="B94" s="832" t="s">
        <v>3623</v>
      </c>
      <c r="C94" s="832" t="s">
        <v>3605</v>
      </c>
      <c r="D94" s="832" t="s">
        <v>3730</v>
      </c>
      <c r="E94" s="832" t="s">
        <v>3731</v>
      </c>
      <c r="F94" s="849">
        <v>5</v>
      </c>
      <c r="G94" s="849">
        <v>185</v>
      </c>
      <c r="H94" s="849">
        <v>1.6666666666666667</v>
      </c>
      <c r="I94" s="849">
        <v>37</v>
      </c>
      <c r="J94" s="849">
        <v>3</v>
      </c>
      <c r="K94" s="849">
        <v>111</v>
      </c>
      <c r="L94" s="849">
        <v>1</v>
      </c>
      <c r="M94" s="849">
        <v>37</v>
      </c>
      <c r="N94" s="849">
        <v>6</v>
      </c>
      <c r="O94" s="849">
        <v>228</v>
      </c>
      <c r="P94" s="837">
        <v>2.0540540540540539</v>
      </c>
      <c r="Q94" s="850">
        <v>38</v>
      </c>
    </row>
    <row r="95" spans="1:17" ht="14.4" customHeight="1" x14ac:dyDescent="0.3">
      <c r="A95" s="831" t="s">
        <v>3891</v>
      </c>
      <c r="B95" s="832" t="s">
        <v>3623</v>
      </c>
      <c r="C95" s="832" t="s">
        <v>3605</v>
      </c>
      <c r="D95" s="832" t="s">
        <v>3606</v>
      </c>
      <c r="E95" s="832" t="s">
        <v>3607</v>
      </c>
      <c r="F95" s="849">
        <v>2</v>
      </c>
      <c r="G95" s="849">
        <v>502</v>
      </c>
      <c r="H95" s="849"/>
      <c r="I95" s="849">
        <v>251</v>
      </c>
      <c r="J95" s="849"/>
      <c r="K95" s="849"/>
      <c r="L95" s="849"/>
      <c r="M95" s="849"/>
      <c r="N95" s="849">
        <v>1</v>
      </c>
      <c r="O95" s="849">
        <v>254</v>
      </c>
      <c r="P95" s="837"/>
      <c r="Q95" s="850">
        <v>254</v>
      </c>
    </row>
    <row r="96" spans="1:17" ht="14.4" customHeight="1" x14ac:dyDescent="0.3">
      <c r="A96" s="831" t="s">
        <v>3891</v>
      </c>
      <c r="B96" s="832" t="s">
        <v>3623</v>
      </c>
      <c r="C96" s="832" t="s">
        <v>3605</v>
      </c>
      <c r="D96" s="832" t="s">
        <v>3738</v>
      </c>
      <c r="E96" s="832" t="s">
        <v>3739</v>
      </c>
      <c r="F96" s="849">
        <v>1</v>
      </c>
      <c r="G96" s="849">
        <v>126</v>
      </c>
      <c r="H96" s="849">
        <v>0.99212598425196852</v>
      </c>
      <c r="I96" s="849">
        <v>126</v>
      </c>
      <c r="J96" s="849">
        <v>1</v>
      </c>
      <c r="K96" s="849">
        <v>127</v>
      </c>
      <c r="L96" s="849">
        <v>1</v>
      </c>
      <c r="M96" s="849">
        <v>127</v>
      </c>
      <c r="N96" s="849">
        <v>6</v>
      </c>
      <c r="O96" s="849">
        <v>756</v>
      </c>
      <c r="P96" s="837">
        <v>5.9527559055118111</v>
      </c>
      <c r="Q96" s="850">
        <v>126</v>
      </c>
    </row>
    <row r="97" spans="1:17" ht="14.4" customHeight="1" x14ac:dyDescent="0.3">
      <c r="A97" s="831" t="s">
        <v>3891</v>
      </c>
      <c r="B97" s="832" t="s">
        <v>3623</v>
      </c>
      <c r="C97" s="832" t="s">
        <v>3605</v>
      </c>
      <c r="D97" s="832" t="s">
        <v>3746</v>
      </c>
      <c r="E97" s="832" t="s">
        <v>3747</v>
      </c>
      <c r="F97" s="849"/>
      <c r="G97" s="849"/>
      <c r="H97" s="849"/>
      <c r="I97" s="849"/>
      <c r="J97" s="849">
        <v>1</v>
      </c>
      <c r="K97" s="849">
        <v>334</v>
      </c>
      <c r="L97" s="849">
        <v>1</v>
      </c>
      <c r="M97" s="849">
        <v>334</v>
      </c>
      <c r="N97" s="849"/>
      <c r="O97" s="849"/>
      <c r="P97" s="837"/>
      <c r="Q97" s="850"/>
    </row>
    <row r="98" spans="1:17" ht="14.4" customHeight="1" x14ac:dyDescent="0.3">
      <c r="A98" s="831" t="s">
        <v>3891</v>
      </c>
      <c r="B98" s="832" t="s">
        <v>3623</v>
      </c>
      <c r="C98" s="832" t="s">
        <v>3605</v>
      </c>
      <c r="D98" s="832" t="s">
        <v>3750</v>
      </c>
      <c r="E98" s="832" t="s">
        <v>3751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357</v>
      </c>
      <c r="P98" s="837"/>
      <c r="Q98" s="850">
        <v>357</v>
      </c>
    </row>
    <row r="99" spans="1:17" ht="14.4" customHeight="1" x14ac:dyDescent="0.3">
      <c r="A99" s="831" t="s">
        <v>3891</v>
      </c>
      <c r="B99" s="832" t="s">
        <v>3623</v>
      </c>
      <c r="C99" s="832" t="s">
        <v>3605</v>
      </c>
      <c r="D99" s="832" t="s">
        <v>3764</v>
      </c>
      <c r="E99" s="832" t="s">
        <v>3765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715</v>
      </c>
      <c r="P99" s="837"/>
      <c r="Q99" s="850">
        <v>715</v>
      </c>
    </row>
    <row r="100" spans="1:17" ht="14.4" customHeight="1" x14ac:dyDescent="0.3">
      <c r="A100" s="831" t="s">
        <v>3891</v>
      </c>
      <c r="B100" s="832" t="s">
        <v>3623</v>
      </c>
      <c r="C100" s="832" t="s">
        <v>3605</v>
      </c>
      <c r="D100" s="832" t="s">
        <v>3768</v>
      </c>
      <c r="E100" s="832" t="s">
        <v>3769</v>
      </c>
      <c r="F100" s="849"/>
      <c r="G100" s="849"/>
      <c r="H100" s="849"/>
      <c r="I100" s="849"/>
      <c r="J100" s="849">
        <v>1</v>
      </c>
      <c r="K100" s="849">
        <v>261</v>
      </c>
      <c r="L100" s="849">
        <v>1</v>
      </c>
      <c r="M100" s="849">
        <v>261</v>
      </c>
      <c r="N100" s="849">
        <v>1</v>
      </c>
      <c r="O100" s="849">
        <v>263</v>
      </c>
      <c r="P100" s="837">
        <v>1.0076628352490422</v>
      </c>
      <c r="Q100" s="850">
        <v>263</v>
      </c>
    </row>
    <row r="101" spans="1:17" ht="14.4" customHeight="1" x14ac:dyDescent="0.3">
      <c r="A101" s="831" t="s">
        <v>3891</v>
      </c>
      <c r="B101" s="832" t="s">
        <v>3623</v>
      </c>
      <c r="C101" s="832" t="s">
        <v>3605</v>
      </c>
      <c r="D101" s="832" t="s">
        <v>3614</v>
      </c>
      <c r="E101" s="832" t="s">
        <v>3615</v>
      </c>
      <c r="F101" s="849">
        <v>1</v>
      </c>
      <c r="G101" s="849">
        <v>592</v>
      </c>
      <c r="H101" s="849">
        <v>0.99831365935919059</v>
      </c>
      <c r="I101" s="849">
        <v>592</v>
      </c>
      <c r="J101" s="849">
        <v>1</v>
      </c>
      <c r="K101" s="849">
        <v>593</v>
      </c>
      <c r="L101" s="849">
        <v>1</v>
      </c>
      <c r="M101" s="849">
        <v>593</v>
      </c>
      <c r="N101" s="849">
        <v>1</v>
      </c>
      <c r="O101" s="849">
        <v>595</v>
      </c>
      <c r="P101" s="837">
        <v>1.0033726812816188</v>
      </c>
      <c r="Q101" s="850">
        <v>595</v>
      </c>
    </row>
    <row r="102" spans="1:17" ht="14.4" customHeight="1" x14ac:dyDescent="0.3">
      <c r="A102" s="831" t="s">
        <v>3891</v>
      </c>
      <c r="B102" s="832" t="s">
        <v>3623</v>
      </c>
      <c r="C102" s="832" t="s">
        <v>3605</v>
      </c>
      <c r="D102" s="832" t="s">
        <v>3616</v>
      </c>
      <c r="E102" s="832" t="s">
        <v>3617</v>
      </c>
      <c r="F102" s="849">
        <v>1</v>
      </c>
      <c r="G102" s="849">
        <v>767</v>
      </c>
      <c r="H102" s="849">
        <v>0.99869791666666663</v>
      </c>
      <c r="I102" s="849">
        <v>767</v>
      </c>
      <c r="J102" s="849">
        <v>1</v>
      </c>
      <c r="K102" s="849">
        <v>768</v>
      </c>
      <c r="L102" s="849">
        <v>1</v>
      </c>
      <c r="M102" s="849">
        <v>768</v>
      </c>
      <c r="N102" s="849">
        <v>5</v>
      </c>
      <c r="O102" s="849">
        <v>3850</v>
      </c>
      <c r="P102" s="837">
        <v>5.013020833333333</v>
      </c>
      <c r="Q102" s="850">
        <v>770</v>
      </c>
    </row>
    <row r="103" spans="1:17" ht="14.4" customHeight="1" x14ac:dyDescent="0.3">
      <c r="A103" s="831" t="s">
        <v>3891</v>
      </c>
      <c r="B103" s="832" t="s">
        <v>3623</v>
      </c>
      <c r="C103" s="832" t="s">
        <v>3605</v>
      </c>
      <c r="D103" s="832" t="s">
        <v>3790</v>
      </c>
      <c r="E103" s="832" t="s">
        <v>3791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232</v>
      </c>
      <c r="P103" s="837"/>
      <c r="Q103" s="850">
        <v>116</v>
      </c>
    </row>
    <row r="104" spans="1:17" ht="14.4" customHeight="1" x14ac:dyDescent="0.3">
      <c r="A104" s="831" t="s">
        <v>3891</v>
      </c>
      <c r="B104" s="832" t="s">
        <v>3623</v>
      </c>
      <c r="C104" s="832" t="s">
        <v>3605</v>
      </c>
      <c r="D104" s="832" t="s">
        <v>3804</v>
      </c>
      <c r="E104" s="832" t="s">
        <v>3805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320</v>
      </c>
      <c r="P104" s="837"/>
      <c r="Q104" s="850">
        <v>320</v>
      </c>
    </row>
    <row r="105" spans="1:17" ht="14.4" customHeight="1" x14ac:dyDescent="0.3">
      <c r="A105" s="831" t="s">
        <v>3891</v>
      </c>
      <c r="B105" s="832" t="s">
        <v>3623</v>
      </c>
      <c r="C105" s="832" t="s">
        <v>3605</v>
      </c>
      <c r="D105" s="832" t="s">
        <v>3808</v>
      </c>
      <c r="E105" s="832" t="s">
        <v>3809</v>
      </c>
      <c r="F105" s="849">
        <v>1</v>
      </c>
      <c r="G105" s="849">
        <v>373</v>
      </c>
      <c r="H105" s="849"/>
      <c r="I105" s="849">
        <v>373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3891</v>
      </c>
      <c r="B106" s="832" t="s">
        <v>3825</v>
      </c>
      <c r="C106" s="832" t="s">
        <v>3605</v>
      </c>
      <c r="D106" s="832" t="s">
        <v>3730</v>
      </c>
      <c r="E106" s="832" t="s">
        <v>3731</v>
      </c>
      <c r="F106" s="849"/>
      <c r="G106" s="849"/>
      <c r="H106" s="849"/>
      <c r="I106" s="849"/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3891</v>
      </c>
      <c r="B107" s="832" t="s">
        <v>3841</v>
      </c>
      <c r="C107" s="832" t="s">
        <v>3605</v>
      </c>
      <c r="D107" s="832" t="s">
        <v>3848</v>
      </c>
      <c r="E107" s="832" t="s">
        <v>3849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1141</v>
      </c>
      <c r="P107" s="837"/>
      <c r="Q107" s="850">
        <v>1141</v>
      </c>
    </row>
    <row r="108" spans="1:17" ht="14.4" customHeight="1" x14ac:dyDescent="0.3">
      <c r="A108" s="831" t="s">
        <v>3891</v>
      </c>
      <c r="B108" s="832" t="s">
        <v>3841</v>
      </c>
      <c r="C108" s="832" t="s">
        <v>3605</v>
      </c>
      <c r="D108" s="832" t="s">
        <v>3850</v>
      </c>
      <c r="E108" s="832" t="s">
        <v>3851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267</v>
      </c>
      <c r="P108" s="837"/>
      <c r="Q108" s="850">
        <v>267</v>
      </c>
    </row>
    <row r="109" spans="1:17" ht="14.4" customHeight="1" x14ac:dyDescent="0.3">
      <c r="A109" s="831" t="s">
        <v>3891</v>
      </c>
      <c r="B109" s="832" t="s">
        <v>3841</v>
      </c>
      <c r="C109" s="832" t="s">
        <v>3605</v>
      </c>
      <c r="D109" s="832" t="s">
        <v>3858</v>
      </c>
      <c r="E109" s="832" t="s">
        <v>3859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488</v>
      </c>
      <c r="P109" s="837"/>
      <c r="Q109" s="850">
        <v>488</v>
      </c>
    </row>
    <row r="110" spans="1:17" ht="14.4" customHeight="1" x14ac:dyDescent="0.3">
      <c r="A110" s="831" t="s">
        <v>3894</v>
      </c>
      <c r="B110" s="832" t="s">
        <v>3623</v>
      </c>
      <c r="C110" s="832" t="s">
        <v>3624</v>
      </c>
      <c r="D110" s="832" t="s">
        <v>3636</v>
      </c>
      <c r="E110" s="832" t="s">
        <v>3637</v>
      </c>
      <c r="F110" s="849"/>
      <c r="G110" s="849"/>
      <c r="H110" s="849"/>
      <c r="I110" s="849"/>
      <c r="J110" s="849">
        <v>0.1</v>
      </c>
      <c r="K110" s="849">
        <v>454.76</v>
      </c>
      <c r="L110" s="849">
        <v>1</v>
      </c>
      <c r="M110" s="849">
        <v>4547.5999999999995</v>
      </c>
      <c r="N110" s="849"/>
      <c r="O110" s="849"/>
      <c r="P110" s="837"/>
      <c r="Q110" s="850"/>
    </row>
    <row r="111" spans="1:17" ht="14.4" customHeight="1" x14ac:dyDescent="0.3">
      <c r="A111" s="831" t="s">
        <v>3894</v>
      </c>
      <c r="B111" s="832" t="s">
        <v>3623</v>
      </c>
      <c r="C111" s="832" t="s">
        <v>3602</v>
      </c>
      <c r="D111" s="832" t="s">
        <v>3676</v>
      </c>
      <c r="E111" s="832" t="s">
        <v>3677</v>
      </c>
      <c r="F111" s="849"/>
      <c r="G111" s="849"/>
      <c r="H111" s="849"/>
      <c r="I111" s="849"/>
      <c r="J111" s="849">
        <v>1</v>
      </c>
      <c r="K111" s="849">
        <v>408.74</v>
      </c>
      <c r="L111" s="849">
        <v>1</v>
      </c>
      <c r="M111" s="849">
        <v>408.74</v>
      </c>
      <c r="N111" s="849"/>
      <c r="O111" s="849"/>
      <c r="P111" s="837"/>
      <c r="Q111" s="850"/>
    </row>
    <row r="112" spans="1:17" ht="14.4" customHeight="1" x14ac:dyDescent="0.3">
      <c r="A112" s="831" t="s">
        <v>3894</v>
      </c>
      <c r="B112" s="832" t="s">
        <v>3623</v>
      </c>
      <c r="C112" s="832" t="s">
        <v>3602</v>
      </c>
      <c r="D112" s="832" t="s">
        <v>3603</v>
      </c>
      <c r="E112" s="832" t="s">
        <v>3604</v>
      </c>
      <c r="F112" s="849"/>
      <c r="G112" s="849"/>
      <c r="H112" s="849"/>
      <c r="I112" s="849"/>
      <c r="J112" s="849">
        <v>1</v>
      </c>
      <c r="K112" s="849">
        <v>2170.0300000000002</v>
      </c>
      <c r="L112" s="849">
        <v>1</v>
      </c>
      <c r="M112" s="849">
        <v>2170.0300000000002</v>
      </c>
      <c r="N112" s="849"/>
      <c r="O112" s="849"/>
      <c r="P112" s="837"/>
      <c r="Q112" s="850"/>
    </row>
    <row r="113" spans="1:17" ht="14.4" customHeight="1" x14ac:dyDescent="0.3">
      <c r="A113" s="831" t="s">
        <v>3894</v>
      </c>
      <c r="B113" s="832" t="s">
        <v>3623</v>
      </c>
      <c r="C113" s="832" t="s">
        <v>3602</v>
      </c>
      <c r="D113" s="832" t="s">
        <v>3688</v>
      </c>
      <c r="E113" s="832" t="s">
        <v>3689</v>
      </c>
      <c r="F113" s="849"/>
      <c r="G113" s="849"/>
      <c r="H113" s="849"/>
      <c r="I113" s="849"/>
      <c r="J113" s="849">
        <v>1</v>
      </c>
      <c r="K113" s="849">
        <v>1396.5</v>
      </c>
      <c r="L113" s="849">
        <v>1</v>
      </c>
      <c r="M113" s="849">
        <v>1396.5</v>
      </c>
      <c r="N113" s="849"/>
      <c r="O113" s="849"/>
      <c r="P113" s="837"/>
      <c r="Q113" s="850"/>
    </row>
    <row r="114" spans="1:17" ht="14.4" customHeight="1" x14ac:dyDescent="0.3">
      <c r="A114" s="831" t="s">
        <v>3894</v>
      </c>
      <c r="B114" s="832" t="s">
        <v>3623</v>
      </c>
      <c r="C114" s="832" t="s">
        <v>3605</v>
      </c>
      <c r="D114" s="832" t="s">
        <v>3730</v>
      </c>
      <c r="E114" s="832" t="s">
        <v>3731</v>
      </c>
      <c r="F114" s="849"/>
      <c r="G114" s="849"/>
      <c r="H114" s="849"/>
      <c r="I114" s="849"/>
      <c r="J114" s="849">
        <v>1</v>
      </c>
      <c r="K114" s="849">
        <v>37</v>
      </c>
      <c r="L114" s="849">
        <v>1</v>
      </c>
      <c r="M114" s="849">
        <v>37</v>
      </c>
      <c r="N114" s="849"/>
      <c r="O114" s="849"/>
      <c r="P114" s="837"/>
      <c r="Q114" s="850"/>
    </row>
    <row r="115" spans="1:17" ht="14.4" customHeight="1" x14ac:dyDescent="0.3">
      <c r="A115" s="831" t="s">
        <v>3894</v>
      </c>
      <c r="B115" s="832" t="s">
        <v>3623</v>
      </c>
      <c r="C115" s="832" t="s">
        <v>3605</v>
      </c>
      <c r="D115" s="832" t="s">
        <v>3606</v>
      </c>
      <c r="E115" s="832" t="s">
        <v>3607</v>
      </c>
      <c r="F115" s="849">
        <v>1</v>
      </c>
      <c r="G115" s="849">
        <v>251</v>
      </c>
      <c r="H115" s="849"/>
      <c r="I115" s="849">
        <v>251</v>
      </c>
      <c r="J115" s="849"/>
      <c r="K115" s="849"/>
      <c r="L115" s="849"/>
      <c r="M115" s="849"/>
      <c r="N115" s="849">
        <v>1</v>
      </c>
      <c r="O115" s="849">
        <v>254</v>
      </c>
      <c r="P115" s="837"/>
      <c r="Q115" s="850">
        <v>254</v>
      </c>
    </row>
    <row r="116" spans="1:17" ht="14.4" customHeight="1" x14ac:dyDescent="0.3">
      <c r="A116" s="831" t="s">
        <v>3894</v>
      </c>
      <c r="B116" s="832" t="s">
        <v>3623</v>
      </c>
      <c r="C116" s="832" t="s">
        <v>3605</v>
      </c>
      <c r="D116" s="832" t="s">
        <v>3738</v>
      </c>
      <c r="E116" s="832" t="s">
        <v>3739</v>
      </c>
      <c r="F116" s="849">
        <v>2</v>
      </c>
      <c r="G116" s="849">
        <v>252</v>
      </c>
      <c r="H116" s="849"/>
      <c r="I116" s="849">
        <v>126</v>
      </c>
      <c r="J116" s="849"/>
      <c r="K116" s="849"/>
      <c r="L116" s="849"/>
      <c r="M116" s="849"/>
      <c r="N116" s="849">
        <v>1</v>
      </c>
      <c r="O116" s="849">
        <v>126</v>
      </c>
      <c r="P116" s="837"/>
      <c r="Q116" s="850">
        <v>126</v>
      </c>
    </row>
    <row r="117" spans="1:17" ht="14.4" customHeight="1" x14ac:dyDescent="0.3">
      <c r="A117" s="831" t="s">
        <v>3894</v>
      </c>
      <c r="B117" s="832" t="s">
        <v>3623</v>
      </c>
      <c r="C117" s="832" t="s">
        <v>3605</v>
      </c>
      <c r="D117" s="832" t="s">
        <v>3746</v>
      </c>
      <c r="E117" s="832" t="s">
        <v>3747</v>
      </c>
      <c r="F117" s="849"/>
      <c r="G117" s="849"/>
      <c r="H117" s="849"/>
      <c r="I117" s="849"/>
      <c r="J117" s="849">
        <v>1</v>
      </c>
      <c r="K117" s="849">
        <v>334</v>
      </c>
      <c r="L117" s="849">
        <v>1</v>
      </c>
      <c r="M117" s="849">
        <v>334</v>
      </c>
      <c r="N117" s="849">
        <v>1</v>
      </c>
      <c r="O117" s="849">
        <v>335</v>
      </c>
      <c r="P117" s="837">
        <v>1.0029940119760479</v>
      </c>
      <c r="Q117" s="850">
        <v>335</v>
      </c>
    </row>
    <row r="118" spans="1:17" ht="14.4" customHeight="1" x14ac:dyDescent="0.3">
      <c r="A118" s="831" t="s">
        <v>3894</v>
      </c>
      <c r="B118" s="832" t="s">
        <v>3623</v>
      </c>
      <c r="C118" s="832" t="s">
        <v>3605</v>
      </c>
      <c r="D118" s="832" t="s">
        <v>3614</v>
      </c>
      <c r="E118" s="832" t="s">
        <v>3615</v>
      </c>
      <c r="F118" s="849"/>
      <c r="G118" s="849"/>
      <c r="H118" s="849"/>
      <c r="I118" s="849"/>
      <c r="J118" s="849">
        <v>2</v>
      </c>
      <c r="K118" s="849">
        <v>1186</v>
      </c>
      <c r="L118" s="849">
        <v>1</v>
      </c>
      <c r="M118" s="849">
        <v>593</v>
      </c>
      <c r="N118" s="849"/>
      <c r="O118" s="849"/>
      <c r="P118" s="837"/>
      <c r="Q118" s="850"/>
    </row>
    <row r="119" spans="1:17" ht="14.4" customHeight="1" x14ac:dyDescent="0.3">
      <c r="A119" s="831" t="s">
        <v>3894</v>
      </c>
      <c r="B119" s="832" t="s">
        <v>3623</v>
      </c>
      <c r="C119" s="832" t="s">
        <v>3605</v>
      </c>
      <c r="D119" s="832" t="s">
        <v>3616</v>
      </c>
      <c r="E119" s="832" t="s">
        <v>3617</v>
      </c>
      <c r="F119" s="849"/>
      <c r="G119" s="849"/>
      <c r="H119" s="849"/>
      <c r="I119" s="849"/>
      <c r="J119" s="849">
        <v>2</v>
      </c>
      <c r="K119" s="849">
        <v>1536</v>
      </c>
      <c r="L119" s="849">
        <v>1</v>
      </c>
      <c r="M119" s="849">
        <v>768</v>
      </c>
      <c r="N119" s="849"/>
      <c r="O119" s="849"/>
      <c r="P119" s="837"/>
      <c r="Q119" s="850"/>
    </row>
    <row r="120" spans="1:17" ht="14.4" customHeight="1" x14ac:dyDescent="0.3">
      <c r="A120" s="831" t="s">
        <v>3894</v>
      </c>
      <c r="B120" s="832" t="s">
        <v>3601</v>
      </c>
      <c r="C120" s="832" t="s">
        <v>3605</v>
      </c>
      <c r="D120" s="832" t="s">
        <v>3895</v>
      </c>
      <c r="E120" s="832" t="s">
        <v>3896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4494</v>
      </c>
      <c r="P120" s="837"/>
      <c r="Q120" s="850">
        <v>4494</v>
      </c>
    </row>
    <row r="121" spans="1:17" ht="14.4" customHeight="1" x14ac:dyDescent="0.3">
      <c r="A121" s="831" t="s">
        <v>3622</v>
      </c>
      <c r="B121" s="832" t="s">
        <v>3623</v>
      </c>
      <c r="C121" s="832" t="s">
        <v>3605</v>
      </c>
      <c r="D121" s="832" t="s">
        <v>3730</v>
      </c>
      <c r="E121" s="832" t="s">
        <v>3731</v>
      </c>
      <c r="F121" s="849">
        <v>1</v>
      </c>
      <c r="G121" s="849">
        <v>37</v>
      </c>
      <c r="H121" s="849">
        <v>1</v>
      </c>
      <c r="I121" s="849">
        <v>37</v>
      </c>
      <c r="J121" s="849">
        <v>1</v>
      </c>
      <c r="K121" s="849">
        <v>37</v>
      </c>
      <c r="L121" s="849">
        <v>1</v>
      </c>
      <c r="M121" s="849">
        <v>37</v>
      </c>
      <c r="N121" s="849">
        <v>1</v>
      </c>
      <c r="O121" s="849">
        <v>38</v>
      </c>
      <c r="P121" s="837">
        <v>1.027027027027027</v>
      </c>
      <c r="Q121" s="850">
        <v>38</v>
      </c>
    </row>
    <row r="122" spans="1:17" ht="14.4" customHeight="1" x14ac:dyDescent="0.3">
      <c r="A122" s="831" t="s">
        <v>3897</v>
      </c>
      <c r="B122" s="832" t="s">
        <v>3623</v>
      </c>
      <c r="C122" s="832" t="s">
        <v>3624</v>
      </c>
      <c r="D122" s="832" t="s">
        <v>3661</v>
      </c>
      <c r="E122" s="832" t="s">
        <v>3637</v>
      </c>
      <c r="F122" s="849"/>
      <c r="G122" s="849"/>
      <c r="H122" s="849"/>
      <c r="I122" s="849"/>
      <c r="J122" s="849"/>
      <c r="K122" s="849"/>
      <c r="L122" s="849"/>
      <c r="M122" s="849"/>
      <c r="N122" s="849">
        <v>0.1</v>
      </c>
      <c r="O122" s="849">
        <v>163.95</v>
      </c>
      <c r="P122" s="837"/>
      <c r="Q122" s="850">
        <v>1639.4999999999998</v>
      </c>
    </row>
    <row r="123" spans="1:17" ht="14.4" customHeight="1" x14ac:dyDescent="0.3">
      <c r="A123" s="831" t="s">
        <v>3897</v>
      </c>
      <c r="B123" s="832" t="s">
        <v>3623</v>
      </c>
      <c r="C123" s="832" t="s">
        <v>3605</v>
      </c>
      <c r="D123" s="832" t="s">
        <v>3730</v>
      </c>
      <c r="E123" s="832" t="s">
        <v>3731</v>
      </c>
      <c r="F123" s="849">
        <v>3</v>
      </c>
      <c r="G123" s="849">
        <v>111</v>
      </c>
      <c r="H123" s="849"/>
      <c r="I123" s="849">
        <v>37</v>
      </c>
      <c r="J123" s="849"/>
      <c r="K123" s="849"/>
      <c r="L123" s="849"/>
      <c r="M123" s="849"/>
      <c r="N123" s="849">
        <v>2</v>
      </c>
      <c r="O123" s="849">
        <v>76</v>
      </c>
      <c r="P123" s="837"/>
      <c r="Q123" s="850">
        <v>38</v>
      </c>
    </row>
    <row r="124" spans="1:17" ht="14.4" customHeight="1" x14ac:dyDescent="0.3">
      <c r="A124" s="831" t="s">
        <v>3897</v>
      </c>
      <c r="B124" s="832" t="s">
        <v>3623</v>
      </c>
      <c r="C124" s="832" t="s">
        <v>3605</v>
      </c>
      <c r="D124" s="832" t="s">
        <v>3606</v>
      </c>
      <c r="E124" s="832" t="s">
        <v>3607</v>
      </c>
      <c r="F124" s="849">
        <v>1</v>
      </c>
      <c r="G124" s="849">
        <v>251</v>
      </c>
      <c r="H124" s="849">
        <v>0.99603174603174605</v>
      </c>
      <c r="I124" s="849">
        <v>251</v>
      </c>
      <c r="J124" s="849">
        <v>1</v>
      </c>
      <c r="K124" s="849">
        <v>252</v>
      </c>
      <c r="L124" s="849">
        <v>1</v>
      </c>
      <c r="M124" s="849">
        <v>252</v>
      </c>
      <c r="N124" s="849"/>
      <c r="O124" s="849"/>
      <c r="P124" s="837"/>
      <c r="Q124" s="850"/>
    </row>
    <row r="125" spans="1:17" ht="14.4" customHeight="1" x14ac:dyDescent="0.3">
      <c r="A125" s="831" t="s">
        <v>3897</v>
      </c>
      <c r="B125" s="832" t="s">
        <v>3623</v>
      </c>
      <c r="C125" s="832" t="s">
        <v>3605</v>
      </c>
      <c r="D125" s="832" t="s">
        <v>3738</v>
      </c>
      <c r="E125" s="832" t="s">
        <v>3739</v>
      </c>
      <c r="F125" s="849">
        <v>2</v>
      </c>
      <c r="G125" s="849">
        <v>252</v>
      </c>
      <c r="H125" s="849"/>
      <c r="I125" s="849">
        <v>126</v>
      </c>
      <c r="J125" s="849"/>
      <c r="K125" s="849"/>
      <c r="L125" s="849"/>
      <c r="M125" s="849"/>
      <c r="N125" s="849">
        <v>1</v>
      </c>
      <c r="O125" s="849">
        <v>126</v>
      </c>
      <c r="P125" s="837"/>
      <c r="Q125" s="850">
        <v>126</v>
      </c>
    </row>
    <row r="126" spans="1:17" ht="14.4" customHeight="1" x14ac:dyDescent="0.3">
      <c r="A126" s="831" t="s">
        <v>3897</v>
      </c>
      <c r="B126" s="832" t="s">
        <v>3623</v>
      </c>
      <c r="C126" s="832" t="s">
        <v>3605</v>
      </c>
      <c r="D126" s="832" t="s">
        <v>3760</v>
      </c>
      <c r="E126" s="832" t="s">
        <v>3761</v>
      </c>
      <c r="F126" s="849">
        <v>1</v>
      </c>
      <c r="G126" s="849">
        <v>495</v>
      </c>
      <c r="H126" s="849"/>
      <c r="I126" s="849">
        <v>495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3897</v>
      </c>
      <c r="B127" s="832" t="s">
        <v>3623</v>
      </c>
      <c r="C127" s="832" t="s">
        <v>3605</v>
      </c>
      <c r="D127" s="832" t="s">
        <v>3610</v>
      </c>
      <c r="E127" s="832" t="s">
        <v>3611</v>
      </c>
      <c r="F127" s="849"/>
      <c r="G127" s="849"/>
      <c r="H127" s="849"/>
      <c r="I127" s="849"/>
      <c r="J127" s="849">
        <v>1</v>
      </c>
      <c r="K127" s="849">
        <v>33.33</v>
      </c>
      <c r="L127" s="849">
        <v>1</v>
      </c>
      <c r="M127" s="849">
        <v>33.33</v>
      </c>
      <c r="N127" s="849"/>
      <c r="O127" s="849"/>
      <c r="P127" s="837"/>
      <c r="Q127" s="850"/>
    </row>
    <row r="128" spans="1:17" ht="14.4" customHeight="1" x14ac:dyDescent="0.3">
      <c r="A128" s="831" t="s">
        <v>3897</v>
      </c>
      <c r="B128" s="832" t="s">
        <v>3623</v>
      </c>
      <c r="C128" s="832" t="s">
        <v>3605</v>
      </c>
      <c r="D128" s="832" t="s">
        <v>3768</v>
      </c>
      <c r="E128" s="832" t="s">
        <v>3769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263</v>
      </c>
      <c r="P128" s="837"/>
      <c r="Q128" s="850">
        <v>263</v>
      </c>
    </row>
    <row r="129" spans="1:17" ht="14.4" customHeight="1" x14ac:dyDescent="0.3">
      <c r="A129" s="831" t="s">
        <v>3897</v>
      </c>
      <c r="B129" s="832" t="s">
        <v>3623</v>
      </c>
      <c r="C129" s="832" t="s">
        <v>3605</v>
      </c>
      <c r="D129" s="832" t="s">
        <v>3790</v>
      </c>
      <c r="E129" s="832" t="s">
        <v>3791</v>
      </c>
      <c r="F129" s="849">
        <v>1</v>
      </c>
      <c r="G129" s="849">
        <v>116</v>
      </c>
      <c r="H129" s="849">
        <v>1</v>
      </c>
      <c r="I129" s="849">
        <v>116</v>
      </c>
      <c r="J129" s="849">
        <v>1</v>
      </c>
      <c r="K129" s="849">
        <v>116</v>
      </c>
      <c r="L129" s="849">
        <v>1</v>
      </c>
      <c r="M129" s="849">
        <v>116</v>
      </c>
      <c r="N129" s="849">
        <v>1</v>
      </c>
      <c r="O129" s="849">
        <v>116</v>
      </c>
      <c r="P129" s="837">
        <v>1</v>
      </c>
      <c r="Q129" s="850">
        <v>116</v>
      </c>
    </row>
    <row r="130" spans="1:17" ht="14.4" customHeight="1" x14ac:dyDescent="0.3">
      <c r="A130" s="831" t="s">
        <v>3898</v>
      </c>
      <c r="B130" s="832" t="s">
        <v>3623</v>
      </c>
      <c r="C130" s="832" t="s">
        <v>3624</v>
      </c>
      <c r="D130" s="832" t="s">
        <v>3636</v>
      </c>
      <c r="E130" s="832" t="s">
        <v>3637</v>
      </c>
      <c r="F130" s="849"/>
      <c r="G130" s="849"/>
      <c r="H130" s="849"/>
      <c r="I130" s="849"/>
      <c r="J130" s="849">
        <v>1.2000000000000002</v>
      </c>
      <c r="K130" s="849">
        <v>5457.14</v>
      </c>
      <c r="L130" s="849">
        <v>1</v>
      </c>
      <c r="M130" s="849">
        <v>4547.6166666666659</v>
      </c>
      <c r="N130" s="849"/>
      <c r="O130" s="849"/>
      <c r="P130" s="837"/>
      <c r="Q130" s="850"/>
    </row>
    <row r="131" spans="1:17" ht="14.4" customHeight="1" x14ac:dyDescent="0.3">
      <c r="A131" s="831" t="s">
        <v>3898</v>
      </c>
      <c r="B131" s="832" t="s">
        <v>3623</v>
      </c>
      <c r="C131" s="832" t="s">
        <v>3624</v>
      </c>
      <c r="D131" s="832" t="s">
        <v>3661</v>
      </c>
      <c r="E131" s="832" t="s">
        <v>3637</v>
      </c>
      <c r="F131" s="849"/>
      <c r="G131" s="849"/>
      <c r="H131" s="849"/>
      <c r="I131" s="849"/>
      <c r="J131" s="849"/>
      <c r="K131" s="849"/>
      <c r="L131" s="849"/>
      <c r="M131" s="849"/>
      <c r="N131" s="849">
        <v>0.2</v>
      </c>
      <c r="O131" s="849">
        <v>327.9</v>
      </c>
      <c r="P131" s="837"/>
      <c r="Q131" s="850">
        <v>1639.4999999999998</v>
      </c>
    </row>
    <row r="132" spans="1:17" ht="14.4" customHeight="1" x14ac:dyDescent="0.3">
      <c r="A132" s="831" t="s">
        <v>3898</v>
      </c>
      <c r="B132" s="832" t="s">
        <v>3623</v>
      </c>
      <c r="C132" s="832" t="s">
        <v>3602</v>
      </c>
      <c r="D132" s="832" t="s">
        <v>3676</v>
      </c>
      <c r="E132" s="832" t="s">
        <v>3677</v>
      </c>
      <c r="F132" s="849">
        <v>2</v>
      </c>
      <c r="G132" s="849">
        <v>817.48</v>
      </c>
      <c r="H132" s="849">
        <v>0.5</v>
      </c>
      <c r="I132" s="849">
        <v>408.74</v>
      </c>
      <c r="J132" s="849">
        <v>4</v>
      </c>
      <c r="K132" s="849">
        <v>1634.96</v>
      </c>
      <c r="L132" s="849">
        <v>1</v>
      </c>
      <c r="M132" s="849">
        <v>408.74</v>
      </c>
      <c r="N132" s="849">
        <v>2</v>
      </c>
      <c r="O132" s="849">
        <v>817.48</v>
      </c>
      <c r="P132" s="837">
        <v>0.5</v>
      </c>
      <c r="Q132" s="850">
        <v>408.74</v>
      </c>
    </row>
    <row r="133" spans="1:17" ht="14.4" customHeight="1" x14ac:dyDescent="0.3">
      <c r="A133" s="831" t="s">
        <v>3898</v>
      </c>
      <c r="B133" s="832" t="s">
        <v>3623</v>
      </c>
      <c r="C133" s="832" t="s">
        <v>3602</v>
      </c>
      <c r="D133" s="832" t="s">
        <v>3682</v>
      </c>
      <c r="E133" s="832" t="s">
        <v>3683</v>
      </c>
      <c r="F133" s="849">
        <v>1</v>
      </c>
      <c r="G133" s="849">
        <v>1665</v>
      </c>
      <c r="H133" s="849">
        <v>1</v>
      </c>
      <c r="I133" s="849">
        <v>1665</v>
      </c>
      <c r="J133" s="849">
        <v>1</v>
      </c>
      <c r="K133" s="849">
        <v>1665</v>
      </c>
      <c r="L133" s="849">
        <v>1</v>
      </c>
      <c r="M133" s="849">
        <v>1665</v>
      </c>
      <c r="N133" s="849"/>
      <c r="O133" s="849"/>
      <c r="P133" s="837"/>
      <c r="Q133" s="850"/>
    </row>
    <row r="134" spans="1:17" ht="14.4" customHeight="1" x14ac:dyDescent="0.3">
      <c r="A134" s="831" t="s">
        <v>3898</v>
      </c>
      <c r="B134" s="832" t="s">
        <v>3623</v>
      </c>
      <c r="C134" s="832" t="s">
        <v>3602</v>
      </c>
      <c r="D134" s="832" t="s">
        <v>3603</v>
      </c>
      <c r="E134" s="832" t="s">
        <v>3604</v>
      </c>
      <c r="F134" s="849"/>
      <c r="G134" s="849"/>
      <c r="H134" s="849"/>
      <c r="I134" s="849"/>
      <c r="J134" s="849">
        <v>4</v>
      </c>
      <c r="K134" s="849">
        <v>8946.09</v>
      </c>
      <c r="L134" s="849">
        <v>1</v>
      </c>
      <c r="M134" s="849">
        <v>2236.5225</v>
      </c>
      <c r="N134" s="849"/>
      <c r="O134" s="849"/>
      <c r="P134" s="837"/>
      <c r="Q134" s="850"/>
    </row>
    <row r="135" spans="1:17" ht="14.4" customHeight="1" x14ac:dyDescent="0.3">
      <c r="A135" s="831" t="s">
        <v>3898</v>
      </c>
      <c r="B135" s="832" t="s">
        <v>3623</v>
      </c>
      <c r="C135" s="832" t="s">
        <v>3602</v>
      </c>
      <c r="D135" s="832" t="s">
        <v>3686</v>
      </c>
      <c r="E135" s="832" t="s">
        <v>3687</v>
      </c>
      <c r="F135" s="849"/>
      <c r="G135" s="849"/>
      <c r="H135" s="849"/>
      <c r="I135" s="849"/>
      <c r="J135" s="849">
        <v>1</v>
      </c>
      <c r="K135" s="849">
        <v>3501.87</v>
      </c>
      <c r="L135" s="849">
        <v>1</v>
      </c>
      <c r="M135" s="849">
        <v>3501.87</v>
      </c>
      <c r="N135" s="849"/>
      <c r="O135" s="849"/>
      <c r="P135" s="837"/>
      <c r="Q135" s="850"/>
    </row>
    <row r="136" spans="1:17" ht="14.4" customHeight="1" x14ac:dyDescent="0.3">
      <c r="A136" s="831" t="s">
        <v>3898</v>
      </c>
      <c r="B136" s="832" t="s">
        <v>3623</v>
      </c>
      <c r="C136" s="832" t="s">
        <v>3602</v>
      </c>
      <c r="D136" s="832" t="s">
        <v>3688</v>
      </c>
      <c r="E136" s="832" t="s">
        <v>3689</v>
      </c>
      <c r="F136" s="849">
        <v>2</v>
      </c>
      <c r="G136" s="849">
        <v>2793</v>
      </c>
      <c r="H136" s="849">
        <v>2</v>
      </c>
      <c r="I136" s="849">
        <v>1396.5</v>
      </c>
      <c r="J136" s="849">
        <v>1</v>
      </c>
      <c r="K136" s="849">
        <v>1396.5</v>
      </c>
      <c r="L136" s="849">
        <v>1</v>
      </c>
      <c r="M136" s="849">
        <v>1396.5</v>
      </c>
      <c r="N136" s="849"/>
      <c r="O136" s="849"/>
      <c r="P136" s="837"/>
      <c r="Q136" s="850"/>
    </row>
    <row r="137" spans="1:17" ht="14.4" customHeight="1" x14ac:dyDescent="0.3">
      <c r="A137" s="831" t="s">
        <v>3898</v>
      </c>
      <c r="B137" s="832" t="s">
        <v>3623</v>
      </c>
      <c r="C137" s="832" t="s">
        <v>3602</v>
      </c>
      <c r="D137" s="832" t="s">
        <v>3690</v>
      </c>
      <c r="E137" s="832" t="s">
        <v>3691</v>
      </c>
      <c r="F137" s="849">
        <v>3</v>
      </c>
      <c r="G137" s="849">
        <v>5092.68</v>
      </c>
      <c r="H137" s="849"/>
      <c r="I137" s="849">
        <v>1697.5600000000002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3898</v>
      </c>
      <c r="B138" s="832" t="s">
        <v>3623</v>
      </c>
      <c r="C138" s="832" t="s">
        <v>3602</v>
      </c>
      <c r="D138" s="832" t="s">
        <v>3706</v>
      </c>
      <c r="E138" s="832" t="s">
        <v>3707</v>
      </c>
      <c r="F138" s="849"/>
      <c r="G138" s="849"/>
      <c r="H138" s="849"/>
      <c r="I138" s="849"/>
      <c r="J138" s="849">
        <v>1</v>
      </c>
      <c r="K138" s="849">
        <v>1075.98</v>
      </c>
      <c r="L138" s="849">
        <v>1</v>
      </c>
      <c r="M138" s="849">
        <v>1075.98</v>
      </c>
      <c r="N138" s="849">
        <v>4</v>
      </c>
      <c r="O138" s="849">
        <v>4303.92</v>
      </c>
      <c r="P138" s="837">
        <v>4</v>
      </c>
      <c r="Q138" s="850">
        <v>1075.98</v>
      </c>
    </row>
    <row r="139" spans="1:17" ht="14.4" customHeight="1" x14ac:dyDescent="0.3">
      <c r="A139" s="831" t="s">
        <v>3898</v>
      </c>
      <c r="B139" s="832" t="s">
        <v>3623</v>
      </c>
      <c r="C139" s="832" t="s">
        <v>3605</v>
      </c>
      <c r="D139" s="832" t="s">
        <v>3730</v>
      </c>
      <c r="E139" s="832" t="s">
        <v>3731</v>
      </c>
      <c r="F139" s="849">
        <v>5</v>
      </c>
      <c r="G139" s="849">
        <v>185</v>
      </c>
      <c r="H139" s="849"/>
      <c r="I139" s="849">
        <v>37</v>
      </c>
      <c r="J139" s="849"/>
      <c r="K139" s="849"/>
      <c r="L139" s="849"/>
      <c r="M139" s="849"/>
      <c r="N139" s="849">
        <v>1</v>
      </c>
      <c r="O139" s="849">
        <v>38</v>
      </c>
      <c r="P139" s="837"/>
      <c r="Q139" s="850">
        <v>38</v>
      </c>
    </row>
    <row r="140" spans="1:17" ht="14.4" customHeight="1" x14ac:dyDescent="0.3">
      <c r="A140" s="831" t="s">
        <v>3898</v>
      </c>
      <c r="B140" s="832" t="s">
        <v>3623</v>
      </c>
      <c r="C140" s="832" t="s">
        <v>3605</v>
      </c>
      <c r="D140" s="832" t="s">
        <v>3606</v>
      </c>
      <c r="E140" s="832" t="s">
        <v>3607</v>
      </c>
      <c r="F140" s="849"/>
      <c r="G140" s="849"/>
      <c r="H140" s="849"/>
      <c r="I140" s="849"/>
      <c r="J140" s="849">
        <v>1</v>
      </c>
      <c r="K140" s="849">
        <v>252</v>
      </c>
      <c r="L140" s="849">
        <v>1</v>
      </c>
      <c r="M140" s="849">
        <v>252</v>
      </c>
      <c r="N140" s="849">
        <v>2</v>
      </c>
      <c r="O140" s="849">
        <v>508</v>
      </c>
      <c r="P140" s="837">
        <v>2.0158730158730158</v>
      </c>
      <c r="Q140" s="850">
        <v>254</v>
      </c>
    </row>
    <row r="141" spans="1:17" ht="14.4" customHeight="1" x14ac:dyDescent="0.3">
      <c r="A141" s="831" t="s">
        <v>3898</v>
      </c>
      <c r="B141" s="832" t="s">
        <v>3623</v>
      </c>
      <c r="C141" s="832" t="s">
        <v>3605</v>
      </c>
      <c r="D141" s="832" t="s">
        <v>3738</v>
      </c>
      <c r="E141" s="832" t="s">
        <v>3739</v>
      </c>
      <c r="F141" s="849">
        <v>1</v>
      </c>
      <c r="G141" s="849">
        <v>126</v>
      </c>
      <c r="H141" s="849">
        <v>0.49606299212598426</v>
      </c>
      <c r="I141" s="849">
        <v>126</v>
      </c>
      <c r="J141" s="849">
        <v>2</v>
      </c>
      <c r="K141" s="849">
        <v>254</v>
      </c>
      <c r="L141" s="849">
        <v>1</v>
      </c>
      <c r="M141" s="849">
        <v>127</v>
      </c>
      <c r="N141" s="849">
        <v>1</v>
      </c>
      <c r="O141" s="849">
        <v>126</v>
      </c>
      <c r="P141" s="837">
        <v>0.49606299212598426</v>
      </c>
      <c r="Q141" s="850">
        <v>126</v>
      </c>
    </row>
    <row r="142" spans="1:17" ht="14.4" customHeight="1" x14ac:dyDescent="0.3">
      <c r="A142" s="831" t="s">
        <v>3898</v>
      </c>
      <c r="B142" s="832" t="s">
        <v>3623</v>
      </c>
      <c r="C142" s="832" t="s">
        <v>3605</v>
      </c>
      <c r="D142" s="832" t="s">
        <v>3746</v>
      </c>
      <c r="E142" s="832" t="s">
        <v>3747</v>
      </c>
      <c r="F142" s="849">
        <v>1</v>
      </c>
      <c r="G142" s="849">
        <v>333</v>
      </c>
      <c r="H142" s="849"/>
      <c r="I142" s="849">
        <v>333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3898</v>
      </c>
      <c r="B143" s="832" t="s">
        <v>3623</v>
      </c>
      <c r="C143" s="832" t="s">
        <v>3605</v>
      </c>
      <c r="D143" s="832" t="s">
        <v>3768</v>
      </c>
      <c r="E143" s="832" t="s">
        <v>3769</v>
      </c>
      <c r="F143" s="849"/>
      <c r="G143" s="849"/>
      <c r="H143" s="849"/>
      <c r="I143" s="849"/>
      <c r="J143" s="849">
        <v>1</v>
      </c>
      <c r="K143" s="849">
        <v>261</v>
      </c>
      <c r="L143" s="849">
        <v>1</v>
      </c>
      <c r="M143" s="849">
        <v>261</v>
      </c>
      <c r="N143" s="849">
        <v>4</v>
      </c>
      <c r="O143" s="849">
        <v>1052</v>
      </c>
      <c r="P143" s="837">
        <v>4.0306513409961688</v>
      </c>
      <c r="Q143" s="850">
        <v>263</v>
      </c>
    </row>
    <row r="144" spans="1:17" ht="14.4" customHeight="1" x14ac:dyDescent="0.3">
      <c r="A144" s="831" t="s">
        <v>3898</v>
      </c>
      <c r="B144" s="832" t="s">
        <v>3623</v>
      </c>
      <c r="C144" s="832" t="s">
        <v>3605</v>
      </c>
      <c r="D144" s="832" t="s">
        <v>3614</v>
      </c>
      <c r="E144" s="832" t="s">
        <v>3615</v>
      </c>
      <c r="F144" s="849">
        <v>3</v>
      </c>
      <c r="G144" s="849">
        <v>1776</v>
      </c>
      <c r="H144" s="849">
        <v>0.59898819561551431</v>
      </c>
      <c r="I144" s="849">
        <v>592</v>
      </c>
      <c r="J144" s="849">
        <v>5</v>
      </c>
      <c r="K144" s="849">
        <v>2965</v>
      </c>
      <c r="L144" s="849">
        <v>1</v>
      </c>
      <c r="M144" s="849">
        <v>593</v>
      </c>
      <c r="N144" s="849">
        <v>2</v>
      </c>
      <c r="O144" s="849">
        <v>1190</v>
      </c>
      <c r="P144" s="837">
        <v>0.40134907251264756</v>
      </c>
      <c r="Q144" s="850">
        <v>595</v>
      </c>
    </row>
    <row r="145" spans="1:17" ht="14.4" customHeight="1" x14ac:dyDescent="0.3">
      <c r="A145" s="831" t="s">
        <v>3898</v>
      </c>
      <c r="B145" s="832" t="s">
        <v>3623</v>
      </c>
      <c r="C145" s="832" t="s">
        <v>3605</v>
      </c>
      <c r="D145" s="832" t="s">
        <v>3616</v>
      </c>
      <c r="E145" s="832" t="s">
        <v>3617</v>
      </c>
      <c r="F145" s="849">
        <v>3</v>
      </c>
      <c r="G145" s="849">
        <v>2301</v>
      </c>
      <c r="H145" s="849">
        <v>0.42801339285714285</v>
      </c>
      <c r="I145" s="849">
        <v>767</v>
      </c>
      <c r="J145" s="849">
        <v>7</v>
      </c>
      <c r="K145" s="849">
        <v>5376</v>
      </c>
      <c r="L145" s="849">
        <v>1</v>
      </c>
      <c r="M145" s="849">
        <v>768</v>
      </c>
      <c r="N145" s="849">
        <v>4</v>
      </c>
      <c r="O145" s="849">
        <v>3080</v>
      </c>
      <c r="P145" s="837">
        <v>0.57291666666666663</v>
      </c>
      <c r="Q145" s="850">
        <v>770</v>
      </c>
    </row>
    <row r="146" spans="1:17" ht="14.4" customHeight="1" x14ac:dyDescent="0.3">
      <c r="A146" s="831" t="s">
        <v>3898</v>
      </c>
      <c r="B146" s="832" t="s">
        <v>3623</v>
      </c>
      <c r="C146" s="832" t="s">
        <v>3605</v>
      </c>
      <c r="D146" s="832" t="s">
        <v>3808</v>
      </c>
      <c r="E146" s="832" t="s">
        <v>3809</v>
      </c>
      <c r="F146" s="849">
        <v>1</v>
      </c>
      <c r="G146" s="849">
        <v>373</v>
      </c>
      <c r="H146" s="849"/>
      <c r="I146" s="849">
        <v>373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3898</v>
      </c>
      <c r="B147" s="832" t="s">
        <v>3623</v>
      </c>
      <c r="C147" s="832" t="s">
        <v>3605</v>
      </c>
      <c r="D147" s="832" t="s">
        <v>3620</v>
      </c>
      <c r="E147" s="832" t="s">
        <v>3621</v>
      </c>
      <c r="F147" s="849">
        <v>1</v>
      </c>
      <c r="G147" s="849">
        <v>362</v>
      </c>
      <c r="H147" s="849">
        <v>0.49862258953168043</v>
      </c>
      <c r="I147" s="849">
        <v>362</v>
      </c>
      <c r="J147" s="849">
        <v>2</v>
      </c>
      <c r="K147" s="849">
        <v>726</v>
      </c>
      <c r="L147" s="849">
        <v>1</v>
      </c>
      <c r="M147" s="849">
        <v>363</v>
      </c>
      <c r="N147" s="849">
        <v>2</v>
      </c>
      <c r="O147" s="849">
        <v>728</v>
      </c>
      <c r="P147" s="837">
        <v>1.002754820936639</v>
      </c>
      <c r="Q147" s="850">
        <v>364</v>
      </c>
    </row>
    <row r="148" spans="1:17" ht="14.4" customHeight="1" x14ac:dyDescent="0.3">
      <c r="A148" s="831" t="s">
        <v>3898</v>
      </c>
      <c r="B148" s="832" t="s">
        <v>3841</v>
      </c>
      <c r="C148" s="832" t="s">
        <v>3605</v>
      </c>
      <c r="D148" s="832" t="s">
        <v>3858</v>
      </c>
      <c r="E148" s="832" t="s">
        <v>3859</v>
      </c>
      <c r="F148" s="849">
        <v>1</v>
      </c>
      <c r="G148" s="849">
        <v>486</v>
      </c>
      <c r="H148" s="849"/>
      <c r="I148" s="849">
        <v>486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3840</v>
      </c>
      <c r="B149" s="832" t="s">
        <v>3623</v>
      </c>
      <c r="C149" s="832" t="s">
        <v>3605</v>
      </c>
      <c r="D149" s="832" t="s">
        <v>3730</v>
      </c>
      <c r="E149" s="832" t="s">
        <v>3731</v>
      </c>
      <c r="F149" s="849"/>
      <c r="G149" s="849"/>
      <c r="H149" s="849"/>
      <c r="I149" s="849"/>
      <c r="J149" s="849">
        <v>1</v>
      </c>
      <c r="K149" s="849">
        <v>37</v>
      </c>
      <c r="L149" s="849">
        <v>1</v>
      </c>
      <c r="M149" s="849">
        <v>37</v>
      </c>
      <c r="N149" s="849"/>
      <c r="O149" s="849"/>
      <c r="P149" s="837"/>
      <c r="Q149" s="850"/>
    </row>
    <row r="150" spans="1:17" ht="14.4" customHeight="1" x14ac:dyDescent="0.3">
      <c r="A150" s="831" t="s">
        <v>3840</v>
      </c>
      <c r="B150" s="832" t="s">
        <v>3623</v>
      </c>
      <c r="C150" s="832" t="s">
        <v>3605</v>
      </c>
      <c r="D150" s="832" t="s">
        <v>3606</v>
      </c>
      <c r="E150" s="832" t="s">
        <v>3607</v>
      </c>
      <c r="F150" s="849"/>
      <c r="G150" s="849"/>
      <c r="H150" s="849"/>
      <c r="I150" s="849"/>
      <c r="J150" s="849">
        <v>1</v>
      </c>
      <c r="K150" s="849">
        <v>252</v>
      </c>
      <c r="L150" s="849">
        <v>1</v>
      </c>
      <c r="M150" s="849">
        <v>252</v>
      </c>
      <c r="N150" s="849"/>
      <c r="O150" s="849"/>
      <c r="P150" s="837"/>
      <c r="Q150" s="850"/>
    </row>
    <row r="151" spans="1:17" ht="14.4" customHeight="1" x14ac:dyDescent="0.3">
      <c r="A151" s="831" t="s">
        <v>3840</v>
      </c>
      <c r="B151" s="832" t="s">
        <v>3825</v>
      </c>
      <c r="C151" s="832" t="s">
        <v>3605</v>
      </c>
      <c r="D151" s="832" t="s">
        <v>3826</v>
      </c>
      <c r="E151" s="832" t="s">
        <v>3827</v>
      </c>
      <c r="F151" s="849">
        <v>1</v>
      </c>
      <c r="G151" s="849">
        <v>251</v>
      </c>
      <c r="H151" s="849"/>
      <c r="I151" s="849">
        <v>251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3840</v>
      </c>
      <c r="B152" s="832" t="s">
        <v>3825</v>
      </c>
      <c r="C152" s="832" t="s">
        <v>3605</v>
      </c>
      <c r="D152" s="832" t="s">
        <v>3828</v>
      </c>
      <c r="E152" s="832" t="s">
        <v>3829</v>
      </c>
      <c r="F152" s="849">
        <v>1</v>
      </c>
      <c r="G152" s="849">
        <v>126</v>
      </c>
      <c r="H152" s="849">
        <v>0.99212598425196852</v>
      </c>
      <c r="I152" s="849">
        <v>126</v>
      </c>
      <c r="J152" s="849">
        <v>1</v>
      </c>
      <c r="K152" s="849">
        <v>127</v>
      </c>
      <c r="L152" s="849">
        <v>1</v>
      </c>
      <c r="M152" s="849">
        <v>127</v>
      </c>
      <c r="N152" s="849"/>
      <c r="O152" s="849"/>
      <c r="P152" s="837"/>
      <c r="Q152" s="850"/>
    </row>
    <row r="153" spans="1:17" ht="14.4" customHeight="1" x14ac:dyDescent="0.3">
      <c r="A153" s="831" t="s">
        <v>3840</v>
      </c>
      <c r="B153" s="832" t="s">
        <v>3825</v>
      </c>
      <c r="C153" s="832" t="s">
        <v>3605</v>
      </c>
      <c r="D153" s="832" t="s">
        <v>3838</v>
      </c>
      <c r="E153" s="832" t="s">
        <v>3839</v>
      </c>
      <c r="F153" s="849">
        <v>1</v>
      </c>
      <c r="G153" s="849">
        <v>373</v>
      </c>
      <c r="H153" s="849"/>
      <c r="I153" s="849">
        <v>373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3899</v>
      </c>
      <c r="B154" s="832" t="s">
        <v>3623</v>
      </c>
      <c r="C154" s="832" t="s">
        <v>3602</v>
      </c>
      <c r="D154" s="832" t="s">
        <v>3680</v>
      </c>
      <c r="E154" s="832" t="s">
        <v>3681</v>
      </c>
      <c r="F154" s="849"/>
      <c r="G154" s="849"/>
      <c r="H154" s="849"/>
      <c r="I154" s="849"/>
      <c r="J154" s="849">
        <v>1</v>
      </c>
      <c r="K154" s="849">
        <v>1043</v>
      </c>
      <c r="L154" s="849">
        <v>1</v>
      </c>
      <c r="M154" s="849">
        <v>1043</v>
      </c>
      <c r="N154" s="849"/>
      <c r="O154" s="849"/>
      <c r="P154" s="837"/>
      <c r="Q154" s="850"/>
    </row>
    <row r="155" spans="1:17" ht="14.4" customHeight="1" x14ac:dyDescent="0.3">
      <c r="A155" s="831" t="s">
        <v>3899</v>
      </c>
      <c r="B155" s="832" t="s">
        <v>3623</v>
      </c>
      <c r="C155" s="832" t="s">
        <v>3602</v>
      </c>
      <c r="D155" s="832" t="s">
        <v>3900</v>
      </c>
      <c r="E155" s="832" t="s">
        <v>3901</v>
      </c>
      <c r="F155" s="849"/>
      <c r="G155" s="849"/>
      <c r="H155" s="849"/>
      <c r="I155" s="849"/>
      <c r="J155" s="849">
        <v>1</v>
      </c>
      <c r="K155" s="849">
        <v>530.62</v>
      </c>
      <c r="L155" s="849">
        <v>1</v>
      </c>
      <c r="M155" s="849">
        <v>530.62</v>
      </c>
      <c r="N155" s="849">
        <v>2</v>
      </c>
      <c r="O155" s="849">
        <v>1061.24</v>
      </c>
      <c r="P155" s="837">
        <v>2</v>
      </c>
      <c r="Q155" s="850">
        <v>530.62</v>
      </c>
    </row>
    <row r="156" spans="1:17" ht="14.4" customHeight="1" x14ac:dyDescent="0.3">
      <c r="A156" s="831" t="s">
        <v>3899</v>
      </c>
      <c r="B156" s="832" t="s">
        <v>3623</v>
      </c>
      <c r="C156" s="832" t="s">
        <v>3605</v>
      </c>
      <c r="D156" s="832" t="s">
        <v>3730</v>
      </c>
      <c r="E156" s="832" t="s">
        <v>3731</v>
      </c>
      <c r="F156" s="849"/>
      <c r="G156" s="849"/>
      <c r="H156" s="849"/>
      <c r="I156" s="849"/>
      <c r="J156" s="849">
        <v>1</v>
      </c>
      <c r="K156" s="849">
        <v>37</v>
      </c>
      <c r="L156" s="849">
        <v>1</v>
      </c>
      <c r="M156" s="849">
        <v>37</v>
      </c>
      <c r="N156" s="849">
        <v>2</v>
      </c>
      <c r="O156" s="849">
        <v>76</v>
      </c>
      <c r="P156" s="837">
        <v>2.0540540540540539</v>
      </c>
      <c r="Q156" s="850">
        <v>38</v>
      </c>
    </row>
    <row r="157" spans="1:17" ht="14.4" customHeight="1" x14ac:dyDescent="0.3">
      <c r="A157" s="831" t="s">
        <v>3899</v>
      </c>
      <c r="B157" s="832" t="s">
        <v>3623</v>
      </c>
      <c r="C157" s="832" t="s">
        <v>3605</v>
      </c>
      <c r="D157" s="832" t="s">
        <v>3606</v>
      </c>
      <c r="E157" s="832" t="s">
        <v>3607</v>
      </c>
      <c r="F157" s="849"/>
      <c r="G157" s="849"/>
      <c r="H157" s="849"/>
      <c r="I157" s="849"/>
      <c r="J157" s="849">
        <v>3</v>
      </c>
      <c r="K157" s="849">
        <v>756</v>
      </c>
      <c r="L157" s="849">
        <v>1</v>
      </c>
      <c r="M157" s="849">
        <v>252</v>
      </c>
      <c r="N157" s="849">
        <v>2</v>
      </c>
      <c r="O157" s="849">
        <v>508</v>
      </c>
      <c r="P157" s="837">
        <v>0.67195767195767198</v>
      </c>
      <c r="Q157" s="850">
        <v>254</v>
      </c>
    </row>
    <row r="158" spans="1:17" ht="14.4" customHeight="1" x14ac:dyDescent="0.3">
      <c r="A158" s="831" t="s">
        <v>3899</v>
      </c>
      <c r="B158" s="832" t="s">
        <v>3623</v>
      </c>
      <c r="C158" s="832" t="s">
        <v>3605</v>
      </c>
      <c r="D158" s="832" t="s">
        <v>3738</v>
      </c>
      <c r="E158" s="832" t="s">
        <v>3739</v>
      </c>
      <c r="F158" s="849">
        <v>1</v>
      </c>
      <c r="G158" s="849">
        <v>126</v>
      </c>
      <c r="H158" s="849">
        <v>0.49606299212598426</v>
      </c>
      <c r="I158" s="849">
        <v>126</v>
      </c>
      <c r="J158" s="849">
        <v>2</v>
      </c>
      <c r="K158" s="849">
        <v>254</v>
      </c>
      <c r="L158" s="849">
        <v>1</v>
      </c>
      <c r="M158" s="849">
        <v>127</v>
      </c>
      <c r="N158" s="849"/>
      <c r="O158" s="849"/>
      <c r="P158" s="837"/>
      <c r="Q158" s="850"/>
    </row>
    <row r="159" spans="1:17" ht="14.4" customHeight="1" x14ac:dyDescent="0.3">
      <c r="A159" s="831" t="s">
        <v>3899</v>
      </c>
      <c r="B159" s="832" t="s">
        <v>3623</v>
      </c>
      <c r="C159" s="832" t="s">
        <v>3605</v>
      </c>
      <c r="D159" s="832" t="s">
        <v>3744</v>
      </c>
      <c r="E159" s="832" t="s">
        <v>3745</v>
      </c>
      <c r="F159" s="849"/>
      <c r="G159" s="849"/>
      <c r="H159" s="849"/>
      <c r="I159" s="849"/>
      <c r="J159" s="849">
        <v>1</v>
      </c>
      <c r="K159" s="849">
        <v>1595</v>
      </c>
      <c r="L159" s="849">
        <v>1</v>
      </c>
      <c r="M159" s="849">
        <v>1595</v>
      </c>
      <c r="N159" s="849"/>
      <c r="O159" s="849"/>
      <c r="P159" s="837"/>
      <c r="Q159" s="850"/>
    </row>
    <row r="160" spans="1:17" ht="14.4" customHeight="1" x14ac:dyDescent="0.3">
      <c r="A160" s="831" t="s">
        <v>3899</v>
      </c>
      <c r="B160" s="832" t="s">
        <v>3623</v>
      </c>
      <c r="C160" s="832" t="s">
        <v>3605</v>
      </c>
      <c r="D160" s="832" t="s">
        <v>3608</v>
      </c>
      <c r="E160" s="832" t="s">
        <v>3609</v>
      </c>
      <c r="F160" s="849"/>
      <c r="G160" s="849"/>
      <c r="H160" s="849"/>
      <c r="I160" s="849"/>
      <c r="J160" s="849">
        <v>4</v>
      </c>
      <c r="K160" s="849">
        <v>796</v>
      </c>
      <c r="L160" s="849">
        <v>1</v>
      </c>
      <c r="M160" s="849">
        <v>199</v>
      </c>
      <c r="N160" s="849">
        <v>1</v>
      </c>
      <c r="O160" s="849">
        <v>200</v>
      </c>
      <c r="P160" s="837">
        <v>0.25125628140703515</v>
      </c>
      <c r="Q160" s="850">
        <v>200</v>
      </c>
    </row>
    <row r="161" spans="1:17" ht="14.4" customHeight="1" x14ac:dyDescent="0.3">
      <c r="A161" s="831" t="s">
        <v>3899</v>
      </c>
      <c r="B161" s="832" t="s">
        <v>3623</v>
      </c>
      <c r="C161" s="832" t="s">
        <v>3605</v>
      </c>
      <c r="D161" s="832" t="s">
        <v>3746</v>
      </c>
      <c r="E161" s="832" t="s">
        <v>3747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335</v>
      </c>
      <c r="P161" s="837"/>
      <c r="Q161" s="850">
        <v>335</v>
      </c>
    </row>
    <row r="162" spans="1:17" ht="14.4" customHeight="1" x14ac:dyDescent="0.3">
      <c r="A162" s="831" t="s">
        <v>3899</v>
      </c>
      <c r="B162" s="832" t="s">
        <v>3623</v>
      </c>
      <c r="C162" s="832" t="s">
        <v>3605</v>
      </c>
      <c r="D162" s="832" t="s">
        <v>3750</v>
      </c>
      <c r="E162" s="832" t="s">
        <v>3751</v>
      </c>
      <c r="F162" s="849"/>
      <c r="G162" s="849"/>
      <c r="H162" s="849"/>
      <c r="I162" s="849"/>
      <c r="J162" s="849">
        <v>1</v>
      </c>
      <c r="K162" s="849">
        <v>352</v>
      </c>
      <c r="L162" s="849">
        <v>1</v>
      </c>
      <c r="M162" s="849">
        <v>352</v>
      </c>
      <c r="N162" s="849"/>
      <c r="O162" s="849"/>
      <c r="P162" s="837"/>
      <c r="Q162" s="850"/>
    </row>
    <row r="163" spans="1:17" ht="14.4" customHeight="1" x14ac:dyDescent="0.3">
      <c r="A163" s="831" t="s">
        <v>3899</v>
      </c>
      <c r="B163" s="832" t="s">
        <v>3623</v>
      </c>
      <c r="C163" s="832" t="s">
        <v>3605</v>
      </c>
      <c r="D163" s="832" t="s">
        <v>3760</v>
      </c>
      <c r="E163" s="832" t="s">
        <v>3761</v>
      </c>
      <c r="F163" s="849">
        <v>1</v>
      </c>
      <c r="G163" s="849">
        <v>495</v>
      </c>
      <c r="H163" s="849"/>
      <c r="I163" s="849">
        <v>495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3899</v>
      </c>
      <c r="B164" s="832" t="s">
        <v>3623</v>
      </c>
      <c r="C164" s="832" t="s">
        <v>3605</v>
      </c>
      <c r="D164" s="832" t="s">
        <v>3786</v>
      </c>
      <c r="E164" s="832" t="s">
        <v>3787</v>
      </c>
      <c r="F164" s="849">
        <v>2</v>
      </c>
      <c r="G164" s="849">
        <v>8804</v>
      </c>
      <c r="H164" s="849">
        <v>0.28532538242157118</v>
      </c>
      <c r="I164" s="849">
        <v>4402</v>
      </c>
      <c r="J164" s="849">
        <v>7</v>
      </c>
      <c r="K164" s="849">
        <v>30856</v>
      </c>
      <c r="L164" s="849">
        <v>1</v>
      </c>
      <c r="M164" s="849">
        <v>4408</v>
      </c>
      <c r="N164" s="849">
        <v>2</v>
      </c>
      <c r="O164" s="849">
        <v>8858</v>
      </c>
      <c r="P164" s="837">
        <v>0.28707544723878664</v>
      </c>
      <c r="Q164" s="850">
        <v>4429</v>
      </c>
    </row>
    <row r="165" spans="1:17" ht="14.4" customHeight="1" x14ac:dyDescent="0.3">
      <c r="A165" s="831" t="s">
        <v>3899</v>
      </c>
      <c r="B165" s="832" t="s">
        <v>3623</v>
      </c>
      <c r="C165" s="832" t="s">
        <v>3605</v>
      </c>
      <c r="D165" s="832" t="s">
        <v>3796</v>
      </c>
      <c r="E165" s="832" t="s">
        <v>3797</v>
      </c>
      <c r="F165" s="849"/>
      <c r="G165" s="849"/>
      <c r="H165" s="849"/>
      <c r="I165" s="849"/>
      <c r="J165" s="849">
        <v>1</v>
      </c>
      <c r="K165" s="849">
        <v>161</v>
      </c>
      <c r="L165" s="849">
        <v>1</v>
      </c>
      <c r="M165" s="849">
        <v>161</v>
      </c>
      <c r="N165" s="849"/>
      <c r="O165" s="849"/>
      <c r="P165" s="837"/>
      <c r="Q165" s="850"/>
    </row>
    <row r="166" spans="1:17" ht="14.4" customHeight="1" x14ac:dyDescent="0.3">
      <c r="A166" s="831" t="s">
        <v>3899</v>
      </c>
      <c r="B166" s="832" t="s">
        <v>3623</v>
      </c>
      <c r="C166" s="832" t="s">
        <v>3605</v>
      </c>
      <c r="D166" s="832" t="s">
        <v>3804</v>
      </c>
      <c r="E166" s="832" t="s">
        <v>3805</v>
      </c>
      <c r="F166" s="849"/>
      <c r="G166" s="849"/>
      <c r="H166" s="849"/>
      <c r="I166" s="849"/>
      <c r="J166" s="849">
        <v>1</v>
      </c>
      <c r="K166" s="849">
        <v>318</v>
      </c>
      <c r="L166" s="849">
        <v>1</v>
      </c>
      <c r="M166" s="849">
        <v>318</v>
      </c>
      <c r="N166" s="849">
        <v>2</v>
      </c>
      <c r="O166" s="849">
        <v>640</v>
      </c>
      <c r="P166" s="837">
        <v>2.0125786163522013</v>
      </c>
      <c r="Q166" s="850">
        <v>320</v>
      </c>
    </row>
    <row r="167" spans="1:17" ht="14.4" customHeight="1" x14ac:dyDescent="0.3">
      <c r="A167" s="831" t="s">
        <v>3899</v>
      </c>
      <c r="B167" s="832" t="s">
        <v>3623</v>
      </c>
      <c r="C167" s="832" t="s">
        <v>3605</v>
      </c>
      <c r="D167" s="832" t="s">
        <v>3808</v>
      </c>
      <c r="E167" s="832" t="s">
        <v>3809</v>
      </c>
      <c r="F167" s="849">
        <v>1</v>
      </c>
      <c r="G167" s="849">
        <v>373</v>
      </c>
      <c r="H167" s="849"/>
      <c r="I167" s="849">
        <v>373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3899</v>
      </c>
      <c r="B168" s="832" t="s">
        <v>3825</v>
      </c>
      <c r="C168" s="832" t="s">
        <v>3602</v>
      </c>
      <c r="D168" s="832" t="s">
        <v>3900</v>
      </c>
      <c r="E168" s="832" t="s">
        <v>3901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530.62</v>
      </c>
      <c r="P168" s="837"/>
      <c r="Q168" s="850">
        <v>530.62</v>
      </c>
    </row>
    <row r="169" spans="1:17" ht="14.4" customHeight="1" x14ac:dyDescent="0.3">
      <c r="A169" s="831" t="s">
        <v>3899</v>
      </c>
      <c r="B169" s="832" t="s">
        <v>3825</v>
      </c>
      <c r="C169" s="832" t="s">
        <v>3605</v>
      </c>
      <c r="D169" s="832" t="s">
        <v>3730</v>
      </c>
      <c r="E169" s="832" t="s">
        <v>3731</v>
      </c>
      <c r="F169" s="849"/>
      <c r="G169" s="849"/>
      <c r="H169" s="849"/>
      <c r="I169" s="849"/>
      <c r="J169" s="849">
        <v>9</v>
      </c>
      <c r="K169" s="849">
        <v>333</v>
      </c>
      <c r="L169" s="849">
        <v>1</v>
      </c>
      <c r="M169" s="849">
        <v>37</v>
      </c>
      <c r="N169" s="849">
        <v>7</v>
      </c>
      <c r="O169" s="849">
        <v>266</v>
      </c>
      <c r="P169" s="837">
        <v>0.79879879879879878</v>
      </c>
      <c r="Q169" s="850">
        <v>38</v>
      </c>
    </row>
    <row r="170" spans="1:17" ht="14.4" customHeight="1" x14ac:dyDescent="0.3">
      <c r="A170" s="831" t="s">
        <v>3899</v>
      </c>
      <c r="B170" s="832" t="s">
        <v>3825</v>
      </c>
      <c r="C170" s="832" t="s">
        <v>3605</v>
      </c>
      <c r="D170" s="832" t="s">
        <v>3756</v>
      </c>
      <c r="E170" s="832" t="s">
        <v>3757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325</v>
      </c>
      <c r="P170" s="837"/>
      <c r="Q170" s="850">
        <v>325</v>
      </c>
    </row>
    <row r="171" spans="1:17" ht="14.4" customHeight="1" x14ac:dyDescent="0.3">
      <c r="A171" s="831" t="s">
        <v>3899</v>
      </c>
      <c r="B171" s="832" t="s">
        <v>3825</v>
      </c>
      <c r="C171" s="832" t="s">
        <v>3605</v>
      </c>
      <c r="D171" s="832" t="s">
        <v>3826</v>
      </c>
      <c r="E171" s="832" t="s">
        <v>3827</v>
      </c>
      <c r="F171" s="849">
        <v>2</v>
      </c>
      <c r="G171" s="849">
        <v>502</v>
      </c>
      <c r="H171" s="849">
        <v>0.99603174603174605</v>
      </c>
      <c r="I171" s="849">
        <v>251</v>
      </c>
      <c r="J171" s="849">
        <v>2</v>
      </c>
      <c r="K171" s="849">
        <v>504</v>
      </c>
      <c r="L171" s="849">
        <v>1</v>
      </c>
      <c r="M171" s="849">
        <v>252</v>
      </c>
      <c r="N171" s="849">
        <v>3</v>
      </c>
      <c r="O171" s="849">
        <v>762</v>
      </c>
      <c r="P171" s="837">
        <v>1.5119047619047619</v>
      </c>
      <c r="Q171" s="850">
        <v>254</v>
      </c>
    </row>
    <row r="172" spans="1:17" ht="14.4" customHeight="1" x14ac:dyDescent="0.3">
      <c r="A172" s="831" t="s">
        <v>3899</v>
      </c>
      <c r="B172" s="832" t="s">
        <v>3825</v>
      </c>
      <c r="C172" s="832" t="s">
        <v>3605</v>
      </c>
      <c r="D172" s="832" t="s">
        <v>3828</v>
      </c>
      <c r="E172" s="832" t="s">
        <v>3829</v>
      </c>
      <c r="F172" s="849">
        <v>15</v>
      </c>
      <c r="G172" s="849">
        <v>1890</v>
      </c>
      <c r="H172" s="849">
        <v>1.860236220472441</v>
      </c>
      <c r="I172" s="849">
        <v>126</v>
      </c>
      <c r="J172" s="849">
        <v>8</v>
      </c>
      <c r="K172" s="849">
        <v>1016</v>
      </c>
      <c r="L172" s="849">
        <v>1</v>
      </c>
      <c r="M172" s="849">
        <v>127</v>
      </c>
      <c r="N172" s="849">
        <v>11</v>
      </c>
      <c r="O172" s="849">
        <v>1386</v>
      </c>
      <c r="P172" s="837">
        <v>1.3641732283464567</v>
      </c>
      <c r="Q172" s="850">
        <v>126</v>
      </c>
    </row>
    <row r="173" spans="1:17" ht="14.4" customHeight="1" x14ac:dyDescent="0.3">
      <c r="A173" s="831" t="s">
        <v>3899</v>
      </c>
      <c r="B173" s="832" t="s">
        <v>3825</v>
      </c>
      <c r="C173" s="832" t="s">
        <v>3605</v>
      </c>
      <c r="D173" s="832" t="s">
        <v>3838</v>
      </c>
      <c r="E173" s="832" t="s">
        <v>3839</v>
      </c>
      <c r="F173" s="849">
        <v>2</v>
      </c>
      <c r="G173" s="849">
        <v>746</v>
      </c>
      <c r="H173" s="849">
        <v>1.9946524064171123</v>
      </c>
      <c r="I173" s="849">
        <v>373</v>
      </c>
      <c r="J173" s="849">
        <v>1</v>
      </c>
      <c r="K173" s="849">
        <v>374</v>
      </c>
      <c r="L173" s="849">
        <v>1</v>
      </c>
      <c r="M173" s="849">
        <v>374</v>
      </c>
      <c r="N173" s="849">
        <v>1</v>
      </c>
      <c r="O173" s="849">
        <v>376</v>
      </c>
      <c r="P173" s="837">
        <v>1.0053475935828877</v>
      </c>
      <c r="Q173" s="850">
        <v>376</v>
      </c>
    </row>
    <row r="174" spans="1:17" ht="14.4" customHeight="1" x14ac:dyDescent="0.3">
      <c r="A174" s="831" t="s">
        <v>3899</v>
      </c>
      <c r="B174" s="832" t="s">
        <v>3601</v>
      </c>
      <c r="C174" s="832" t="s">
        <v>3605</v>
      </c>
      <c r="D174" s="832" t="s">
        <v>3750</v>
      </c>
      <c r="E174" s="832" t="s">
        <v>3751</v>
      </c>
      <c r="F174" s="849">
        <v>1</v>
      </c>
      <c r="G174" s="849">
        <v>351</v>
      </c>
      <c r="H174" s="849"/>
      <c r="I174" s="849">
        <v>351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3899</v>
      </c>
      <c r="B175" s="832" t="s">
        <v>3601</v>
      </c>
      <c r="C175" s="832" t="s">
        <v>3605</v>
      </c>
      <c r="D175" s="832" t="s">
        <v>3902</v>
      </c>
      <c r="E175" s="832" t="s">
        <v>3903</v>
      </c>
      <c r="F175" s="849">
        <v>1</v>
      </c>
      <c r="G175" s="849">
        <v>1945</v>
      </c>
      <c r="H175" s="849"/>
      <c r="I175" s="849">
        <v>1945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3899</v>
      </c>
      <c r="B176" s="832" t="s">
        <v>3841</v>
      </c>
      <c r="C176" s="832" t="s">
        <v>3605</v>
      </c>
      <c r="D176" s="832" t="s">
        <v>3854</v>
      </c>
      <c r="E176" s="832" t="s">
        <v>3855</v>
      </c>
      <c r="F176" s="849"/>
      <c r="G176" s="849"/>
      <c r="H176" s="849"/>
      <c r="I176" s="849"/>
      <c r="J176" s="849">
        <v>1</v>
      </c>
      <c r="K176" s="849">
        <v>569</v>
      </c>
      <c r="L176" s="849">
        <v>1</v>
      </c>
      <c r="M176" s="849">
        <v>569</v>
      </c>
      <c r="N176" s="849"/>
      <c r="O176" s="849"/>
      <c r="P176" s="837"/>
      <c r="Q176" s="850"/>
    </row>
    <row r="177" spans="1:17" ht="14.4" customHeight="1" x14ac:dyDescent="0.3">
      <c r="A177" s="831" t="s">
        <v>3904</v>
      </c>
      <c r="B177" s="832" t="s">
        <v>3623</v>
      </c>
      <c r="C177" s="832" t="s">
        <v>3602</v>
      </c>
      <c r="D177" s="832" t="s">
        <v>3676</v>
      </c>
      <c r="E177" s="832" t="s">
        <v>3677</v>
      </c>
      <c r="F177" s="849">
        <v>1</v>
      </c>
      <c r="G177" s="849">
        <v>408.74</v>
      </c>
      <c r="H177" s="849">
        <v>1</v>
      </c>
      <c r="I177" s="849">
        <v>408.74</v>
      </c>
      <c r="J177" s="849">
        <v>1</v>
      </c>
      <c r="K177" s="849">
        <v>408.74</v>
      </c>
      <c r="L177" s="849">
        <v>1</v>
      </c>
      <c r="M177" s="849">
        <v>408.74</v>
      </c>
      <c r="N177" s="849"/>
      <c r="O177" s="849"/>
      <c r="P177" s="837"/>
      <c r="Q177" s="850"/>
    </row>
    <row r="178" spans="1:17" ht="14.4" customHeight="1" x14ac:dyDescent="0.3">
      <c r="A178" s="831" t="s">
        <v>3904</v>
      </c>
      <c r="B178" s="832" t="s">
        <v>3623</v>
      </c>
      <c r="C178" s="832" t="s">
        <v>3602</v>
      </c>
      <c r="D178" s="832" t="s">
        <v>3682</v>
      </c>
      <c r="E178" s="832" t="s">
        <v>3683</v>
      </c>
      <c r="F178" s="849">
        <v>1</v>
      </c>
      <c r="G178" s="849">
        <v>1665</v>
      </c>
      <c r="H178" s="849"/>
      <c r="I178" s="849">
        <v>1665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3904</v>
      </c>
      <c r="B179" s="832" t="s">
        <v>3623</v>
      </c>
      <c r="C179" s="832" t="s">
        <v>3602</v>
      </c>
      <c r="D179" s="832" t="s">
        <v>3603</v>
      </c>
      <c r="E179" s="832" t="s">
        <v>3604</v>
      </c>
      <c r="F179" s="849"/>
      <c r="G179" s="849"/>
      <c r="H179" s="849"/>
      <c r="I179" s="849"/>
      <c r="J179" s="849">
        <v>1</v>
      </c>
      <c r="K179" s="849">
        <v>2436</v>
      </c>
      <c r="L179" s="849">
        <v>1</v>
      </c>
      <c r="M179" s="849">
        <v>2436</v>
      </c>
      <c r="N179" s="849"/>
      <c r="O179" s="849"/>
      <c r="P179" s="837"/>
      <c r="Q179" s="850"/>
    </row>
    <row r="180" spans="1:17" ht="14.4" customHeight="1" x14ac:dyDescent="0.3">
      <c r="A180" s="831" t="s">
        <v>3904</v>
      </c>
      <c r="B180" s="832" t="s">
        <v>3623</v>
      </c>
      <c r="C180" s="832" t="s">
        <v>3602</v>
      </c>
      <c r="D180" s="832" t="s">
        <v>3688</v>
      </c>
      <c r="E180" s="832" t="s">
        <v>3689</v>
      </c>
      <c r="F180" s="849">
        <v>1</v>
      </c>
      <c r="G180" s="849">
        <v>1396.5</v>
      </c>
      <c r="H180" s="849"/>
      <c r="I180" s="849">
        <v>1396.5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3904</v>
      </c>
      <c r="B181" s="832" t="s">
        <v>3623</v>
      </c>
      <c r="C181" s="832" t="s">
        <v>3605</v>
      </c>
      <c r="D181" s="832" t="s">
        <v>3730</v>
      </c>
      <c r="E181" s="832" t="s">
        <v>3731</v>
      </c>
      <c r="F181" s="849">
        <v>2</v>
      </c>
      <c r="G181" s="849">
        <v>74</v>
      </c>
      <c r="H181" s="849">
        <v>0.66666666666666663</v>
      </c>
      <c r="I181" s="849">
        <v>37</v>
      </c>
      <c r="J181" s="849">
        <v>3</v>
      </c>
      <c r="K181" s="849">
        <v>111</v>
      </c>
      <c r="L181" s="849">
        <v>1</v>
      </c>
      <c r="M181" s="849">
        <v>37</v>
      </c>
      <c r="N181" s="849">
        <v>1</v>
      </c>
      <c r="O181" s="849">
        <v>38</v>
      </c>
      <c r="P181" s="837">
        <v>0.34234234234234234</v>
      </c>
      <c r="Q181" s="850">
        <v>38</v>
      </c>
    </row>
    <row r="182" spans="1:17" ht="14.4" customHeight="1" x14ac:dyDescent="0.3">
      <c r="A182" s="831" t="s">
        <v>3904</v>
      </c>
      <c r="B182" s="832" t="s">
        <v>3623</v>
      </c>
      <c r="C182" s="832" t="s">
        <v>3605</v>
      </c>
      <c r="D182" s="832" t="s">
        <v>3606</v>
      </c>
      <c r="E182" s="832" t="s">
        <v>3607</v>
      </c>
      <c r="F182" s="849"/>
      <c r="G182" s="849"/>
      <c r="H182" s="849"/>
      <c r="I182" s="849"/>
      <c r="J182" s="849">
        <v>1</v>
      </c>
      <c r="K182" s="849">
        <v>252</v>
      </c>
      <c r="L182" s="849">
        <v>1</v>
      </c>
      <c r="M182" s="849">
        <v>252</v>
      </c>
      <c r="N182" s="849">
        <v>1</v>
      </c>
      <c r="O182" s="849">
        <v>254</v>
      </c>
      <c r="P182" s="837">
        <v>1.0079365079365079</v>
      </c>
      <c r="Q182" s="850">
        <v>254</v>
      </c>
    </row>
    <row r="183" spans="1:17" ht="14.4" customHeight="1" x14ac:dyDescent="0.3">
      <c r="A183" s="831" t="s">
        <v>3904</v>
      </c>
      <c r="B183" s="832" t="s">
        <v>3623</v>
      </c>
      <c r="C183" s="832" t="s">
        <v>3605</v>
      </c>
      <c r="D183" s="832" t="s">
        <v>3738</v>
      </c>
      <c r="E183" s="832" t="s">
        <v>3739</v>
      </c>
      <c r="F183" s="849"/>
      <c r="G183" s="849"/>
      <c r="H183" s="849"/>
      <c r="I183" s="849"/>
      <c r="J183" s="849">
        <v>1</v>
      </c>
      <c r="K183" s="849">
        <v>127</v>
      </c>
      <c r="L183" s="849">
        <v>1</v>
      </c>
      <c r="M183" s="849">
        <v>127</v>
      </c>
      <c r="N183" s="849"/>
      <c r="O183" s="849"/>
      <c r="P183" s="837"/>
      <c r="Q183" s="850"/>
    </row>
    <row r="184" spans="1:17" ht="14.4" customHeight="1" x14ac:dyDescent="0.3">
      <c r="A184" s="831" t="s">
        <v>3904</v>
      </c>
      <c r="B184" s="832" t="s">
        <v>3623</v>
      </c>
      <c r="C184" s="832" t="s">
        <v>3605</v>
      </c>
      <c r="D184" s="832" t="s">
        <v>3614</v>
      </c>
      <c r="E184" s="832" t="s">
        <v>3615</v>
      </c>
      <c r="F184" s="849">
        <v>1</v>
      </c>
      <c r="G184" s="849">
        <v>592</v>
      </c>
      <c r="H184" s="849">
        <v>0.99831365935919059</v>
      </c>
      <c r="I184" s="849">
        <v>592</v>
      </c>
      <c r="J184" s="849">
        <v>1</v>
      </c>
      <c r="K184" s="849">
        <v>593</v>
      </c>
      <c r="L184" s="849">
        <v>1</v>
      </c>
      <c r="M184" s="849">
        <v>593</v>
      </c>
      <c r="N184" s="849"/>
      <c r="O184" s="849"/>
      <c r="P184" s="837"/>
      <c r="Q184" s="850"/>
    </row>
    <row r="185" spans="1:17" ht="14.4" customHeight="1" x14ac:dyDescent="0.3">
      <c r="A185" s="831" t="s">
        <v>3904</v>
      </c>
      <c r="B185" s="832" t="s">
        <v>3623</v>
      </c>
      <c r="C185" s="832" t="s">
        <v>3605</v>
      </c>
      <c r="D185" s="832" t="s">
        <v>3616</v>
      </c>
      <c r="E185" s="832" t="s">
        <v>3617</v>
      </c>
      <c r="F185" s="849">
        <v>1</v>
      </c>
      <c r="G185" s="849">
        <v>767</v>
      </c>
      <c r="H185" s="849">
        <v>0.99869791666666663</v>
      </c>
      <c r="I185" s="849">
        <v>767</v>
      </c>
      <c r="J185" s="849">
        <v>1</v>
      </c>
      <c r="K185" s="849">
        <v>768</v>
      </c>
      <c r="L185" s="849">
        <v>1</v>
      </c>
      <c r="M185" s="849">
        <v>768</v>
      </c>
      <c r="N185" s="849"/>
      <c r="O185" s="849"/>
      <c r="P185" s="837"/>
      <c r="Q185" s="850"/>
    </row>
    <row r="186" spans="1:17" ht="14.4" customHeight="1" x14ac:dyDescent="0.3">
      <c r="A186" s="831" t="s">
        <v>584</v>
      </c>
      <c r="B186" s="832" t="s">
        <v>3905</v>
      </c>
      <c r="C186" s="832" t="s">
        <v>3605</v>
      </c>
      <c r="D186" s="832" t="s">
        <v>3906</v>
      </c>
      <c r="E186" s="832" t="s">
        <v>3907</v>
      </c>
      <c r="F186" s="849">
        <v>1</v>
      </c>
      <c r="G186" s="849">
        <v>1965</v>
      </c>
      <c r="H186" s="849"/>
      <c r="I186" s="849">
        <v>1965</v>
      </c>
      <c r="J186" s="849"/>
      <c r="K186" s="849"/>
      <c r="L186" s="849"/>
      <c r="M186" s="849"/>
      <c r="N186" s="849">
        <v>1</v>
      </c>
      <c r="O186" s="849">
        <v>1975</v>
      </c>
      <c r="P186" s="837"/>
      <c r="Q186" s="850">
        <v>1975</v>
      </c>
    </row>
    <row r="187" spans="1:17" ht="14.4" customHeight="1" x14ac:dyDescent="0.3">
      <c r="A187" s="831" t="s">
        <v>584</v>
      </c>
      <c r="B187" s="832" t="s">
        <v>3905</v>
      </c>
      <c r="C187" s="832" t="s">
        <v>3605</v>
      </c>
      <c r="D187" s="832" t="s">
        <v>3908</v>
      </c>
      <c r="E187" s="832" t="s">
        <v>3909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6382</v>
      </c>
      <c r="P187" s="837"/>
      <c r="Q187" s="850">
        <v>6382</v>
      </c>
    </row>
    <row r="188" spans="1:17" ht="14.4" customHeight="1" x14ac:dyDescent="0.3">
      <c r="A188" s="831" t="s">
        <v>584</v>
      </c>
      <c r="B188" s="832" t="s">
        <v>3905</v>
      </c>
      <c r="C188" s="832" t="s">
        <v>3605</v>
      </c>
      <c r="D188" s="832" t="s">
        <v>3910</v>
      </c>
      <c r="E188" s="832" t="s">
        <v>3911</v>
      </c>
      <c r="F188" s="849">
        <v>2</v>
      </c>
      <c r="G188" s="849">
        <v>5542</v>
      </c>
      <c r="H188" s="849">
        <v>0.99891852919971158</v>
      </c>
      <c r="I188" s="849">
        <v>2771</v>
      </c>
      <c r="J188" s="849">
        <v>2</v>
      </c>
      <c r="K188" s="849">
        <v>5548</v>
      </c>
      <c r="L188" s="849">
        <v>1</v>
      </c>
      <c r="M188" s="849">
        <v>2774</v>
      </c>
      <c r="N188" s="849"/>
      <c r="O188" s="849"/>
      <c r="P188" s="837"/>
      <c r="Q188" s="850"/>
    </row>
    <row r="189" spans="1:17" ht="14.4" customHeight="1" x14ac:dyDescent="0.3">
      <c r="A189" s="831" t="s">
        <v>584</v>
      </c>
      <c r="B189" s="832" t="s">
        <v>3905</v>
      </c>
      <c r="C189" s="832" t="s">
        <v>3605</v>
      </c>
      <c r="D189" s="832" t="s">
        <v>3912</v>
      </c>
      <c r="E189" s="832" t="s">
        <v>3913</v>
      </c>
      <c r="F189" s="849">
        <v>1</v>
      </c>
      <c r="G189" s="849">
        <v>6173</v>
      </c>
      <c r="H189" s="849">
        <v>0.99886731391585759</v>
      </c>
      <c r="I189" s="849">
        <v>6173</v>
      </c>
      <c r="J189" s="849">
        <v>1</v>
      </c>
      <c r="K189" s="849">
        <v>6180</v>
      </c>
      <c r="L189" s="849">
        <v>1</v>
      </c>
      <c r="M189" s="849">
        <v>6180</v>
      </c>
      <c r="N189" s="849"/>
      <c r="O189" s="849"/>
      <c r="P189" s="837"/>
      <c r="Q189" s="850"/>
    </row>
    <row r="190" spans="1:17" ht="14.4" customHeight="1" x14ac:dyDescent="0.3">
      <c r="A190" s="831" t="s">
        <v>584</v>
      </c>
      <c r="B190" s="832" t="s">
        <v>3905</v>
      </c>
      <c r="C190" s="832" t="s">
        <v>3605</v>
      </c>
      <c r="D190" s="832" t="s">
        <v>3914</v>
      </c>
      <c r="E190" s="832" t="s">
        <v>3915</v>
      </c>
      <c r="F190" s="849">
        <v>1</v>
      </c>
      <c r="G190" s="849">
        <v>3480</v>
      </c>
      <c r="H190" s="849"/>
      <c r="I190" s="849">
        <v>3480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584</v>
      </c>
      <c r="B191" s="832" t="s">
        <v>3905</v>
      </c>
      <c r="C191" s="832" t="s">
        <v>3605</v>
      </c>
      <c r="D191" s="832" t="s">
        <v>3916</v>
      </c>
      <c r="E191" s="832" t="s">
        <v>3917</v>
      </c>
      <c r="F191" s="849">
        <v>1</v>
      </c>
      <c r="G191" s="849">
        <v>2314</v>
      </c>
      <c r="H191" s="849"/>
      <c r="I191" s="849">
        <v>2314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584</v>
      </c>
      <c r="B192" s="832" t="s">
        <v>3905</v>
      </c>
      <c r="C192" s="832" t="s">
        <v>3605</v>
      </c>
      <c r="D192" s="832" t="s">
        <v>3918</v>
      </c>
      <c r="E192" s="832" t="s">
        <v>3919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4944</v>
      </c>
      <c r="P192" s="837"/>
      <c r="Q192" s="850">
        <v>4944</v>
      </c>
    </row>
    <row r="193" spans="1:17" ht="14.4" customHeight="1" x14ac:dyDescent="0.3">
      <c r="A193" s="831" t="s">
        <v>584</v>
      </c>
      <c r="B193" s="832" t="s">
        <v>3905</v>
      </c>
      <c r="C193" s="832" t="s">
        <v>3605</v>
      </c>
      <c r="D193" s="832" t="s">
        <v>3920</v>
      </c>
      <c r="E193" s="832" t="s">
        <v>3921</v>
      </c>
      <c r="F193" s="849">
        <v>2</v>
      </c>
      <c r="G193" s="849">
        <v>1420</v>
      </c>
      <c r="H193" s="849"/>
      <c r="I193" s="849">
        <v>710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584</v>
      </c>
      <c r="B194" s="832" t="s">
        <v>3905</v>
      </c>
      <c r="C194" s="832" t="s">
        <v>3605</v>
      </c>
      <c r="D194" s="832" t="s">
        <v>3922</v>
      </c>
      <c r="E194" s="832" t="s">
        <v>3923</v>
      </c>
      <c r="F194" s="849">
        <v>1</v>
      </c>
      <c r="G194" s="849">
        <v>0</v>
      </c>
      <c r="H194" s="849"/>
      <c r="I194" s="849">
        <v>0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584</v>
      </c>
      <c r="B195" s="832" t="s">
        <v>3905</v>
      </c>
      <c r="C195" s="832" t="s">
        <v>3605</v>
      </c>
      <c r="D195" s="832" t="s">
        <v>3924</v>
      </c>
      <c r="E195" s="832" t="s">
        <v>3925</v>
      </c>
      <c r="F195" s="849">
        <v>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584</v>
      </c>
      <c r="B196" s="832" t="s">
        <v>3905</v>
      </c>
      <c r="C196" s="832" t="s">
        <v>3605</v>
      </c>
      <c r="D196" s="832" t="s">
        <v>3926</v>
      </c>
      <c r="E196" s="832" t="s">
        <v>3927</v>
      </c>
      <c r="F196" s="849">
        <v>1</v>
      </c>
      <c r="G196" s="849">
        <v>0</v>
      </c>
      <c r="H196" s="849"/>
      <c r="I196" s="849">
        <v>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584</v>
      </c>
      <c r="B197" s="832" t="s">
        <v>3905</v>
      </c>
      <c r="C197" s="832" t="s">
        <v>3605</v>
      </c>
      <c r="D197" s="832" t="s">
        <v>3928</v>
      </c>
      <c r="E197" s="832" t="s">
        <v>3929</v>
      </c>
      <c r="F197" s="849"/>
      <c r="G197" s="849"/>
      <c r="H197" s="849"/>
      <c r="I197" s="849"/>
      <c r="J197" s="849">
        <v>1</v>
      </c>
      <c r="K197" s="849">
        <v>2814</v>
      </c>
      <c r="L197" s="849">
        <v>1</v>
      </c>
      <c r="M197" s="849">
        <v>2814</v>
      </c>
      <c r="N197" s="849"/>
      <c r="O197" s="849"/>
      <c r="P197" s="837"/>
      <c r="Q197" s="850"/>
    </row>
    <row r="198" spans="1:17" ht="14.4" customHeight="1" x14ac:dyDescent="0.3">
      <c r="A198" s="831" t="s">
        <v>584</v>
      </c>
      <c r="B198" s="832" t="s">
        <v>3905</v>
      </c>
      <c r="C198" s="832" t="s">
        <v>3605</v>
      </c>
      <c r="D198" s="832" t="s">
        <v>3930</v>
      </c>
      <c r="E198" s="832" t="s">
        <v>3931</v>
      </c>
      <c r="F198" s="849">
        <v>1</v>
      </c>
      <c r="G198" s="849">
        <v>444</v>
      </c>
      <c r="H198" s="849"/>
      <c r="I198" s="849">
        <v>444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584</v>
      </c>
      <c r="B199" s="832" t="s">
        <v>3905</v>
      </c>
      <c r="C199" s="832" t="s">
        <v>3605</v>
      </c>
      <c r="D199" s="832" t="s">
        <v>3932</v>
      </c>
      <c r="E199" s="832" t="s">
        <v>3933</v>
      </c>
      <c r="F199" s="849">
        <v>6</v>
      </c>
      <c r="G199" s="849">
        <v>5190</v>
      </c>
      <c r="H199" s="849"/>
      <c r="I199" s="849">
        <v>865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584</v>
      </c>
      <c r="B200" s="832" t="s">
        <v>3905</v>
      </c>
      <c r="C200" s="832" t="s">
        <v>3605</v>
      </c>
      <c r="D200" s="832" t="s">
        <v>3934</v>
      </c>
      <c r="E200" s="832" t="s">
        <v>3935</v>
      </c>
      <c r="F200" s="849">
        <v>1</v>
      </c>
      <c r="G200" s="849">
        <v>3614</v>
      </c>
      <c r="H200" s="849"/>
      <c r="I200" s="849">
        <v>3614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584</v>
      </c>
      <c r="B201" s="832" t="s">
        <v>3905</v>
      </c>
      <c r="C201" s="832" t="s">
        <v>3605</v>
      </c>
      <c r="D201" s="832" t="s">
        <v>3936</v>
      </c>
      <c r="E201" s="832" t="s">
        <v>3937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7558</v>
      </c>
      <c r="P201" s="837"/>
      <c r="Q201" s="850">
        <v>3779</v>
      </c>
    </row>
    <row r="202" spans="1:17" ht="14.4" customHeight="1" x14ac:dyDescent="0.3">
      <c r="A202" s="831" t="s">
        <v>584</v>
      </c>
      <c r="B202" s="832" t="s">
        <v>3905</v>
      </c>
      <c r="C202" s="832" t="s">
        <v>3605</v>
      </c>
      <c r="D202" s="832" t="s">
        <v>3938</v>
      </c>
      <c r="E202" s="832" t="s">
        <v>3939</v>
      </c>
      <c r="F202" s="849">
        <v>1</v>
      </c>
      <c r="G202" s="849">
        <v>0</v>
      </c>
      <c r="H202" s="849"/>
      <c r="I202" s="849">
        <v>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584</v>
      </c>
      <c r="B203" s="832" t="s">
        <v>3905</v>
      </c>
      <c r="C203" s="832" t="s">
        <v>3605</v>
      </c>
      <c r="D203" s="832" t="s">
        <v>3940</v>
      </c>
      <c r="E203" s="832" t="s">
        <v>3941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8980</v>
      </c>
      <c r="P203" s="837"/>
      <c r="Q203" s="850">
        <v>8980</v>
      </c>
    </row>
    <row r="204" spans="1:17" ht="14.4" customHeight="1" x14ac:dyDescent="0.3">
      <c r="A204" s="831" t="s">
        <v>584</v>
      </c>
      <c r="B204" s="832" t="s">
        <v>3905</v>
      </c>
      <c r="C204" s="832" t="s">
        <v>3605</v>
      </c>
      <c r="D204" s="832" t="s">
        <v>3942</v>
      </c>
      <c r="E204" s="832" t="s">
        <v>3943</v>
      </c>
      <c r="F204" s="849">
        <v>1</v>
      </c>
      <c r="G204" s="849">
        <v>6305</v>
      </c>
      <c r="H204" s="849"/>
      <c r="I204" s="849">
        <v>6305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584</v>
      </c>
      <c r="B205" s="832" t="s">
        <v>3905</v>
      </c>
      <c r="C205" s="832" t="s">
        <v>3605</v>
      </c>
      <c r="D205" s="832" t="s">
        <v>3944</v>
      </c>
      <c r="E205" s="832" t="s">
        <v>3945</v>
      </c>
      <c r="F205" s="849">
        <v>1</v>
      </c>
      <c r="G205" s="849">
        <v>0</v>
      </c>
      <c r="H205" s="849"/>
      <c r="I205" s="849">
        <v>0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584</v>
      </c>
      <c r="B206" s="832" t="s">
        <v>3905</v>
      </c>
      <c r="C206" s="832" t="s">
        <v>3605</v>
      </c>
      <c r="D206" s="832" t="s">
        <v>3946</v>
      </c>
      <c r="E206" s="832" t="s">
        <v>3947</v>
      </c>
      <c r="F206" s="849">
        <v>1</v>
      </c>
      <c r="G206" s="849">
        <v>0</v>
      </c>
      <c r="H206" s="849"/>
      <c r="I206" s="849">
        <v>0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584</v>
      </c>
      <c r="B207" s="832" t="s">
        <v>3905</v>
      </c>
      <c r="C207" s="832" t="s">
        <v>3605</v>
      </c>
      <c r="D207" s="832" t="s">
        <v>3948</v>
      </c>
      <c r="E207" s="832" t="s">
        <v>3949</v>
      </c>
      <c r="F207" s="849">
        <v>1</v>
      </c>
      <c r="G207" s="849">
        <v>0</v>
      </c>
      <c r="H207" s="849"/>
      <c r="I207" s="849">
        <v>0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584</v>
      </c>
      <c r="B208" s="832" t="s">
        <v>3905</v>
      </c>
      <c r="C208" s="832" t="s">
        <v>3605</v>
      </c>
      <c r="D208" s="832" t="s">
        <v>3950</v>
      </c>
      <c r="E208" s="832" t="s">
        <v>3951</v>
      </c>
      <c r="F208" s="849">
        <v>1</v>
      </c>
      <c r="G208" s="849">
        <v>5284</v>
      </c>
      <c r="H208" s="849"/>
      <c r="I208" s="849">
        <v>5284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584</v>
      </c>
      <c r="B209" s="832" t="s">
        <v>3905</v>
      </c>
      <c r="C209" s="832" t="s">
        <v>3605</v>
      </c>
      <c r="D209" s="832" t="s">
        <v>3952</v>
      </c>
      <c r="E209" s="832" t="s">
        <v>3953</v>
      </c>
      <c r="F209" s="849">
        <v>1</v>
      </c>
      <c r="G209" s="849">
        <v>1967</v>
      </c>
      <c r="H209" s="849"/>
      <c r="I209" s="849">
        <v>1967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584</v>
      </c>
      <c r="B210" s="832" t="s">
        <v>3905</v>
      </c>
      <c r="C210" s="832" t="s">
        <v>3605</v>
      </c>
      <c r="D210" s="832" t="s">
        <v>3954</v>
      </c>
      <c r="E210" s="832" t="s">
        <v>3955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8642</v>
      </c>
      <c r="P210" s="837"/>
      <c r="Q210" s="850">
        <v>8642</v>
      </c>
    </row>
    <row r="211" spans="1:17" ht="14.4" customHeight="1" x14ac:dyDescent="0.3">
      <c r="A211" s="831" t="s">
        <v>584</v>
      </c>
      <c r="B211" s="832" t="s">
        <v>3905</v>
      </c>
      <c r="C211" s="832" t="s">
        <v>3605</v>
      </c>
      <c r="D211" s="832" t="s">
        <v>3956</v>
      </c>
      <c r="E211" s="832" t="s">
        <v>3957</v>
      </c>
      <c r="F211" s="849">
        <v>1</v>
      </c>
      <c r="G211" s="849">
        <v>0</v>
      </c>
      <c r="H211" s="849"/>
      <c r="I211" s="849">
        <v>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584</v>
      </c>
      <c r="B212" s="832" t="s">
        <v>3905</v>
      </c>
      <c r="C212" s="832" t="s">
        <v>3605</v>
      </c>
      <c r="D212" s="832" t="s">
        <v>3958</v>
      </c>
      <c r="E212" s="832" t="s">
        <v>3959</v>
      </c>
      <c r="F212" s="849">
        <v>1</v>
      </c>
      <c r="G212" s="849">
        <v>0</v>
      </c>
      <c r="H212" s="849"/>
      <c r="I212" s="849">
        <v>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584</v>
      </c>
      <c r="B213" s="832" t="s">
        <v>3960</v>
      </c>
      <c r="C213" s="832" t="s">
        <v>3605</v>
      </c>
      <c r="D213" s="832" t="s">
        <v>3932</v>
      </c>
      <c r="E213" s="832" t="s">
        <v>3933</v>
      </c>
      <c r="F213" s="849">
        <v>1</v>
      </c>
      <c r="G213" s="849">
        <v>865</v>
      </c>
      <c r="H213" s="849"/>
      <c r="I213" s="849">
        <v>865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584</v>
      </c>
      <c r="B214" s="832" t="s">
        <v>3960</v>
      </c>
      <c r="C214" s="832" t="s">
        <v>3605</v>
      </c>
      <c r="D214" s="832" t="s">
        <v>2011</v>
      </c>
      <c r="E214" s="832" t="s">
        <v>3961</v>
      </c>
      <c r="F214" s="849">
        <v>1</v>
      </c>
      <c r="G214" s="849">
        <v>1633</v>
      </c>
      <c r="H214" s="849"/>
      <c r="I214" s="849">
        <v>1633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584</v>
      </c>
      <c r="B215" s="832" t="s">
        <v>3960</v>
      </c>
      <c r="C215" s="832" t="s">
        <v>3605</v>
      </c>
      <c r="D215" s="832" t="s">
        <v>3962</v>
      </c>
      <c r="E215" s="832" t="s">
        <v>3963</v>
      </c>
      <c r="F215" s="849">
        <v>1</v>
      </c>
      <c r="G215" s="849">
        <v>3786</v>
      </c>
      <c r="H215" s="849"/>
      <c r="I215" s="849">
        <v>3786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584</v>
      </c>
      <c r="B216" s="832" t="s">
        <v>3960</v>
      </c>
      <c r="C216" s="832" t="s">
        <v>3605</v>
      </c>
      <c r="D216" s="832" t="s">
        <v>3964</v>
      </c>
      <c r="E216" s="832" t="s">
        <v>3965</v>
      </c>
      <c r="F216" s="849">
        <v>1</v>
      </c>
      <c r="G216" s="849">
        <v>2472</v>
      </c>
      <c r="H216" s="849"/>
      <c r="I216" s="849">
        <v>2472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584</v>
      </c>
      <c r="B217" s="832" t="s">
        <v>3960</v>
      </c>
      <c r="C217" s="832" t="s">
        <v>3605</v>
      </c>
      <c r="D217" s="832" t="s">
        <v>3966</v>
      </c>
      <c r="E217" s="832" t="s">
        <v>3967</v>
      </c>
      <c r="F217" s="849">
        <v>1</v>
      </c>
      <c r="G217" s="849">
        <v>3756</v>
      </c>
      <c r="H217" s="849"/>
      <c r="I217" s="849">
        <v>3756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584</v>
      </c>
      <c r="B218" s="832" t="s">
        <v>3623</v>
      </c>
      <c r="C218" s="832" t="s">
        <v>3624</v>
      </c>
      <c r="D218" s="832" t="s">
        <v>3625</v>
      </c>
      <c r="E218" s="832" t="s">
        <v>3626</v>
      </c>
      <c r="F218" s="849"/>
      <c r="G218" s="849"/>
      <c r="H218" s="849"/>
      <c r="I218" s="849"/>
      <c r="J218" s="849"/>
      <c r="K218" s="849"/>
      <c r="L218" s="849"/>
      <c r="M218" s="849"/>
      <c r="N218" s="849">
        <v>0.1</v>
      </c>
      <c r="O218" s="849">
        <v>6.97</v>
      </c>
      <c r="P218" s="837"/>
      <c r="Q218" s="850">
        <v>69.699999999999989</v>
      </c>
    </row>
    <row r="219" spans="1:17" ht="14.4" customHeight="1" x14ac:dyDescent="0.3">
      <c r="A219" s="831" t="s">
        <v>584</v>
      </c>
      <c r="B219" s="832" t="s">
        <v>3623</v>
      </c>
      <c r="C219" s="832" t="s">
        <v>3624</v>
      </c>
      <c r="D219" s="832" t="s">
        <v>3636</v>
      </c>
      <c r="E219" s="832" t="s">
        <v>3637</v>
      </c>
      <c r="F219" s="849">
        <v>0.70000000000000007</v>
      </c>
      <c r="G219" s="849">
        <v>3183.3199999999997</v>
      </c>
      <c r="H219" s="849">
        <v>0.99999999999999967</v>
      </c>
      <c r="I219" s="849">
        <v>4547.5999999999995</v>
      </c>
      <c r="J219" s="849">
        <v>0.7</v>
      </c>
      <c r="K219" s="849">
        <v>3183.3200000000006</v>
      </c>
      <c r="L219" s="849">
        <v>1</v>
      </c>
      <c r="M219" s="849">
        <v>4547.6000000000013</v>
      </c>
      <c r="N219" s="849"/>
      <c r="O219" s="849"/>
      <c r="P219" s="837"/>
      <c r="Q219" s="850"/>
    </row>
    <row r="220" spans="1:17" ht="14.4" customHeight="1" x14ac:dyDescent="0.3">
      <c r="A220" s="831" t="s">
        <v>584</v>
      </c>
      <c r="B220" s="832" t="s">
        <v>3623</v>
      </c>
      <c r="C220" s="832" t="s">
        <v>3624</v>
      </c>
      <c r="D220" s="832" t="s">
        <v>3654</v>
      </c>
      <c r="E220" s="832" t="s">
        <v>3655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2894.42</v>
      </c>
      <c r="P220" s="837"/>
      <c r="Q220" s="850">
        <v>2894.42</v>
      </c>
    </row>
    <row r="221" spans="1:17" ht="14.4" customHeight="1" x14ac:dyDescent="0.3">
      <c r="A221" s="831" t="s">
        <v>584</v>
      </c>
      <c r="B221" s="832" t="s">
        <v>3623</v>
      </c>
      <c r="C221" s="832" t="s">
        <v>3624</v>
      </c>
      <c r="D221" s="832" t="s">
        <v>3661</v>
      </c>
      <c r="E221" s="832" t="s">
        <v>3637</v>
      </c>
      <c r="F221" s="849"/>
      <c r="G221" s="849"/>
      <c r="H221" s="849"/>
      <c r="I221" s="849"/>
      <c r="J221" s="849"/>
      <c r="K221" s="849"/>
      <c r="L221" s="849"/>
      <c r="M221" s="849"/>
      <c r="N221" s="849">
        <v>1.5000000000000002</v>
      </c>
      <c r="O221" s="849">
        <v>2459.25</v>
      </c>
      <c r="P221" s="837"/>
      <c r="Q221" s="850">
        <v>1639.4999999999998</v>
      </c>
    </row>
    <row r="222" spans="1:17" ht="14.4" customHeight="1" x14ac:dyDescent="0.3">
      <c r="A222" s="831" t="s">
        <v>584</v>
      </c>
      <c r="B222" s="832" t="s">
        <v>3623</v>
      </c>
      <c r="C222" s="832" t="s">
        <v>3602</v>
      </c>
      <c r="D222" s="832" t="s">
        <v>3666</v>
      </c>
      <c r="E222" s="832" t="s">
        <v>3667</v>
      </c>
      <c r="F222" s="849">
        <v>2</v>
      </c>
      <c r="G222" s="849">
        <v>5250.22</v>
      </c>
      <c r="H222" s="849">
        <v>0.66666666666666674</v>
      </c>
      <c r="I222" s="849">
        <v>2625.11</v>
      </c>
      <c r="J222" s="849">
        <v>3</v>
      </c>
      <c r="K222" s="849">
        <v>7875.33</v>
      </c>
      <c r="L222" s="849">
        <v>1</v>
      </c>
      <c r="M222" s="849">
        <v>2625.11</v>
      </c>
      <c r="N222" s="849">
        <v>1</v>
      </c>
      <c r="O222" s="849">
        <v>2625.11</v>
      </c>
      <c r="P222" s="837">
        <v>0.33333333333333337</v>
      </c>
      <c r="Q222" s="850">
        <v>2625.11</v>
      </c>
    </row>
    <row r="223" spans="1:17" ht="14.4" customHeight="1" x14ac:dyDescent="0.3">
      <c r="A223" s="831" t="s">
        <v>584</v>
      </c>
      <c r="B223" s="832" t="s">
        <v>3623</v>
      </c>
      <c r="C223" s="832" t="s">
        <v>3602</v>
      </c>
      <c r="D223" s="832" t="s">
        <v>3674</v>
      </c>
      <c r="E223" s="832" t="s">
        <v>3675</v>
      </c>
      <c r="F223" s="849"/>
      <c r="G223" s="849"/>
      <c r="H223" s="849"/>
      <c r="I223" s="849"/>
      <c r="J223" s="849">
        <v>2</v>
      </c>
      <c r="K223" s="849">
        <v>1803.28</v>
      </c>
      <c r="L223" s="849">
        <v>1</v>
      </c>
      <c r="M223" s="849">
        <v>901.64</v>
      </c>
      <c r="N223" s="849"/>
      <c r="O223" s="849"/>
      <c r="P223" s="837"/>
      <c r="Q223" s="850"/>
    </row>
    <row r="224" spans="1:17" ht="14.4" customHeight="1" x14ac:dyDescent="0.3">
      <c r="A224" s="831" t="s">
        <v>584</v>
      </c>
      <c r="B224" s="832" t="s">
        <v>3623</v>
      </c>
      <c r="C224" s="832" t="s">
        <v>3602</v>
      </c>
      <c r="D224" s="832" t="s">
        <v>3676</v>
      </c>
      <c r="E224" s="832" t="s">
        <v>3677</v>
      </c>
      <c r="F224" s="849">
        <v>2</v>
      </c>
      <c r="G224" s="849">
        <v>817.48</v>
      </c>
      <c r="H224" s="849">
        <v>0.66666666666666663</v>
      </c>
      <c r="I224" s="849">
        <v>408.74</v>
      </c>
      <c r="J224" s="849">
        <v>3</v>
      </c>
      <c r="K224" s="849">
        <v>1226.22</v>
      </c>
      <c r="L224" s="849">
        <v>1</v>
      </c>
      <c r="M224" s="849">
        <v>408.74</v>
      </c>
      <c r="N224" s="849">
        <v>5</v>
      </c>
      <c r="O224" s="849">
        <v>2043.7</v>
      </c>
      <c r="P224" s="837">
        <v>1.6666666666666667</v>
      </c>
      <c r="Q224" s="850">
        <v>408.74</v>
      </c>
    </row>
    <row r="225" spans="1:17" ht="14.4" customHeight="1" x14ac:dyDescent="0.3">
      <c r="A225" s="831" t="s">
        <v>584</v>
      </c>
      <c r="B225" s="832" t="s">
        <v>3623</v>
      </c>
      <c r="C225" s="832" t="s">
        <v>3602</v>
      </c>
      <c r="D225" s="832" t="s">
        <v>3678</v>
      </c>
      <c r="E225" s="832" t="s">
        <v>3679</v>
      </c>
      <c r="F225" s="849">
        <v>1</v>
      </c>
      <c r="G225" s="849">
        <v>202.4</v>
      </c>
      <c r="H225" s="849">
        <v>1</v>
      </c>
      <c r="I225" s="849">
        <v>202.4</v>
      </c>
      <c r="J225" s="849">
        <v>1</v>
      </c>
      <c r="K225" s="849">
        <v>202.4</v>
      </c>
      <c r="L225" s="849">
        <v>1</v>
      </c>
      <c r="M225" s="849">
        <v>202.4</v>
      </c>
      <c r="N225" s="849">
        <v>1</v>
      </c>
      <c r="O225" s="849">
        <v>187.97</v>
      </c>
      <c r="P225" s="837">
        <v>0.92870553359683794</v>
      </c>
      <c r="Q225" s="850">
        <v>187.97</v>
      </c>
    </row>
    <row r="226" spans="1:17" ht="14.4" customHeight="1" x14ac:dyDescent="0.3">
      <c r="A226" s="831" t="s">
        <v>584</v>
      </c>
      <c r="B226" s="832" t="s">
        <v>3623</v>
      </c>
      <c r="C226" s="832" t="s">
        <v>3602</v>
      </c>
      <c r="D226" s="832" t="s">
        <v>3682</v>
      </c>
      <c r="E226" s="832" t="s">
        <v>3683</v>
      </c>
      <c r="F226" s="849"/>
      <c r="G226" s="849"/>
      <c r="H226" s="849"/>
      <c r="I226" s="849"/>
      <c r="J226" s="849">
        <v>2</v>
      </c>
      <c r="K226" s="849">
        <v>3330</v>
      </c>
      <c r="L226" s="849">
        <v>1</v>
      </c>
      <c r="M226" s="849">
        <v>1665</v>
      </c>
      <c r="N226" s="849">
        <v>2</v>
      </c>
      <c r="O226" s="849">
        <v>3330</v>
      </c>
      <c r="P226" s="837">
        <v>1</v>
      </c>
      <c r="Q226" s="850">
        <v>1665</v>
      </c>
    </row>
    <row r="227" spans="1:17" ht="14.4" customHeight="1" x14ac:dyDescent="0.3">
      <c r="A227" s="831" t="s">
        <v>584</v>
      </c>
      <c r="B227" s="832" t="s">
        <v>3623</v>
      </c>
      <c r="C227" s="832" t="s">
        <v>3602</v>
      </c>
      <c r="D227" s="832" t="s">
        <v>3603</v>
      </c>
      <c r="E227" s="832" t="s">
        <v>3604</v>
      </c>
      <c r="F227" s="849"/>
      <c r="G227" s="849"/>
      <c r="H227" s="849"/>
      <c r="I227" s="849"/>
      <c r="J227" s="849">
        <v>2</v>
      </c>
      <c r="K227" s="849">
        <v>4872</v>
      </c>
      <c r="L227" s="849">
        <v>1</v>
      </c>
      <c r="M227" s="849">
        <v>2436</v>
      </c>
      <c r="N227" s="849">
        <v>2</v>
      </c>
      <c r="O227" s="849">
        <v>4340.0600000000004</v>
      </c>
      <c r="P227" s="837">
        <v>0.89081691297208543</v>
      </c>
      <c r="Q227" s="850">
        <v>2170.0300000000002</v>
      </c>
    </row>
    <row r="228" spans="1:17" ht="14.4" customHeight="1" x14ac:dyDescent="0.3">
      <c r="A228" s="831" t="s">
        <v>584</v>
      </c>
      <c r="B228" s="832" t="s">
        <v>3623</v>
      </c>
      <c r="C228" s="832" t="s">
        <v>3602</v>
      </c>
      <c r="D228" s="832" t="s">
        <v>3686</v>
      </c>
      <c r="E228" s="832" t="s">
        <v>3687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3501.87</v>
      </c>
      <c r="P228" s="837"/>
      <c r="Q228" s="850">
        <v>3501.87</v>
      </c>
    </row>
    <row r="229" spans="1:17" ht="14.4" customHeight="1" x14ac:dyDescent="0.3">
      <c r="A229" s="831" t="s">
        <v>584</v>
      </c>
      <c r="B229" s="832" t="s">
        <v>3623</v>
      </c>
      <c r="C229" s="832" t="s">
        <v>3602</v>
      </c>
      <c r="D229" s="832" t="s">
        <v>3688</v>
      </c>
      <c r="E229" s="832" t="s">
        <v>3689</v>
      </c>
      <c r="F229" s="849">
        <v>1</v>
      </c>
      <c r="G229" s="849">
        <v>1396.5</v>
      </c>
      <c r="H229" s="849">
        <v>0.25</v>
      </c>
      <c r="I229" s="849">
        <v>1396.5</v>
      </c>
      <c r="J229" s="849">
        <v>4</v>
      </c>
      <c r="K229" s="849">
        <v>5586</v>
      </c>
      <c r="L229" s="849">
        <v>1</v>
      </c>
      <c r="M229" s="849">
        <v>1396.5</v>
      </c>
      <c r="N229" s="849"/>
      <c r="O229" s="849"/>
      <c r="P229" s="837"/>
      <c r="Q229" s="850"/>
    </row>
    <row r="230" spans="1:17" ht="14.4" customHeight="1" x14ac:dyDescent="0.3">
      <c r="A230" s="831" t="s">
        <v>584</v>
      </c>
      <c r="B230" s="832" t="s">
        <v>3623</v>
      </c>
      <c r="C230" s="832" t="s">
        <v>3602</v>
      </c>
      <c r="D230" s="832" t="s">
        <v>3690</v>
      </c>
      <c r="E230" s="832" t="s">
        <v>3691</v>
      </c>
      <c r="F230" s="849">
        <v>1</v>
      </c>
      <c r="G230" s="849">
        <v>1697.56</v>
      </c>
      <c r="H230" s="849">
        <v>1.2125428571428571</v>
      </c>
      <c r="I230" s="849">
        <v>1697.56</v>
      </c>
      <c r="J230" s="849">
        <v>1</v>
      </c>
      <c r="K230" s="849">
        <v>1400</v>
      </c>
      <c r="L230" s="849">
        <v>1</v>
      </c>
      <c r="M230" s="849">
        <v>1400</v>
      </c>
      <c r="N230" s="849"/>
      <c r="O230" s="849"/>
      <c r="P230" s="837"/>
      <c r="Q230" s="850"/>
    </row>
    <row r="231" spans="1:17" ht="14.4" customHeight="1" x14ac:dyDescent="0.3">
      <c r="A231" s="831" t="s">
        <v>584</v>
      </c>
      <c r="B231" s="832" t="s">
        <v>3623</v>
      </c>
      <c r="C231" s="832" t="s">
        <v>3602</v>
      </c>
      <c r="D231" s="832" t="s">
        <v>3696</v>
      </c>
      <c r="E231" s="832" t="s">
        <v>3697</v>
      </c>
      <c r="F231" s="849"/>
      <c r="G231" s="849"/>
      <c r="H231" s="849"/>
      <c r="I231" s="849"/>
      <c r="J231" s="849">
        <v>1</v>
      </c>
      <c r="K231" s="849">
        <v>1143.2</v>
      </c>
      <c r="L231" s="849">
        <v>1</v>
      </c>
      <c r="M231" s="849">
        <v>1143.2</v>
      </c>
      <c r="N231" s="849"/>
      <c r="O231" s="849"/>
      <c r="P231" s="837"/>
      <c r="Q231" s="850"/>
    </row>
    <row r="232" spans="1:17" ht="14.4" customHeight="1" x14ac:dyDescent="0.3">
      <c r="A232" s="831" t="s">
        <v>584</v>
      </c>
      <c r="B232" s="832" t="s">
        <v>3623</v>
      </c>
      <c r="C232" s="832" t="s">
        <v>3602</v>
      </c>
      <c r="D232" s="832" t="s">
        <v>3700</v>
      </c>
      <c r="E232" s="832" t="s">
        <v>3701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2631.6</v>
      </c>
      <c r="P232" s="837"/>
      <c r="Q232" s="850">
        <v>2631.6</v>
      </c>
    </row>
    <row r="233" spans="1:17" ht="14.4" customHeight="1" x14ac:dyDescent="0.3">
      <c r="A233" s="831" t="s">
        <v>584</v>
      </c>
      <c r="B233" s="832" t="s">
        <v>3623</v>
      </c>
      <c r="C233" s="832" t="s">
        <v>3602</v>
      </c>
      <c r="D233" s="832" t="s">
        <v>3714</v>
      </c>
      <c r="E233" s="832" t="s">
        <v>3715</v>
      </c>
      <c r="F233" s="849"/>
      <c r="G233" s="849"/>
      <c r="H233" s="849"/>
      <c r="I233" s="849"/>
      <c r="J233" s="849"/>
      <c r="K233" s="849"/>
      <c r="L233" s="849"/>
      <c r="M233" s="849"/>
      <c r="N233" s="849">
        <v>5</v>
      </c>
      <c r="O233" s="849">
        <v>3210</v>
      </c>
      <c r="P233" s="837"/>
      <c r="Q233" s="850">
        <v>642</v>
      </c>
    </row>
    <row r="234" spans="1:17" ht="14.4" customHeight="1" x14ac:dyDescent="0.3">
      <c r="A234" s="831" t="s">
        <v>584</v>
      </c>
      <c r="B234" s="832" t="s">
        <v>3623</v>
      </c>
      <c r="C234" s="832" t="s">
        <v>3605</v>
      </c>
      <c r="D234" s="832" t="s">
        <v>3968</v>
      </c>
      <c r="E234" s="832" t="s">
        <v>3969</v>
      </c>
      <c r="F234" s="849">
        <v>3</v>
      </c>
      <c r="G234" s="849">
        <v>900</v>
      </c>
      <c r="H234" s="849"/>
      <c r="I234" s="849">
        <v>300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584</v>
      </c>
      <c r="B235" s="832" t="s">
        <v>3623</v>
      </c>
      <c r="C235" s="832" t="s">
        <v>3605</v>
      </c>
      <c r="D235" s="832" t="s">
        <v>3730</v>
      </c>
      <c r="E235" s="832" t="s">
        <v>3731</v>
      </c>
      <c r="F235" s="849">
        <v>48</v>
      </c>
      <c r="G235" s="849">
        <v>1776</v>
      </c>
      <c r="H235" s="849">
        <v>1.92</v>
      </c>
      <c r="I235" s="849">
        <v>37</v>
      </c>
      <c r="J235" s="849">
        <v>25</v>
      </c>
      <c r="K235" s="849">
        <v>925</v>
      </c>
      <c r="L235" s="849">
        <v>1</v>
      </c>
      <c r="M235" s="849">
        <v>37</v>
      </c>
      <c r="N235" s="849">
        <v>67</v>
      </c>
      <c r="O235" s="849">
        <v>2546</v>
      </c>
      <c r="P235" s="837">
        <v>2.7524324324324323</v>
      </c>
      <c r="Q235" s="850">
        <v>38</v>
      </c>
    </row>
    <row r="236" spans="1:17" ht="14.4" customHeight="1" x14ac:dyDescent="0.3">
      <c r="A236" s="831" t="s">
        <v>584</v>
      </c>
      <c r="B236" s="832" t="s">
        <v>3623</v>
      </c>
      <c r="C236" s="832" t="s">
        <v>3605</v>
      </c>
      <c r="D236" s="832" t="s">
        <v>3734</v>
      </c>
      <c r="E236" s="832" t="s">
        <v>3735</v>
      </c>
      <c r="F236" s="849">
        <v>59</v>
      </c>
      <c r="G236" s="849">
        <v>295</v>
      </c>
      <c r="H236" s="849">
        <v>0.80821917808219179</v>
      </c>
      <c r="I236" s="849">
        <v>5</v>
      </c>
      <c r="J236" s="849">
        <v>73</v>
      </c>
      <c r="K236" s="849">
        <v>365</v>
      </c>
      <c r="L236" s="849">
        <v>1</v>
      </c>
      <c r="M236" s="849">
        <v>5</v>
      </c>
      <c r="N236" s="849">
        <v>50</v>
      </c>
      <c r="O236" s="849">
        <v>250</v>
      </c>
      <c r="P236" s="837">
        <v>0.68493150684931503</v>
      </c>
      <c r="Q236" s="850">
        <v>5</v>
      </c>
    </row>
    <row r="237" spans="1:17" ht="14.4" customHeight="1" x14ac:dyDescent="0.3">
      <c r="A237" s="831" t="s">
        <v>584</v>
      </c>
      <c r="B237" s="832" t="s">
        <v>3623</v>
      </c>
      <c r="C237" s="832" t="s">
        <v>3605</v>
      </c>
      <c r="D237" s="832" t="s">
        <v>3606</v>
      </c>
      <c r="E237" s="832" t="s">
        <v>3607</v>
      </c>
      <c r="F237" s="849">
        <v>4</v>
      </c>
      <c r="G237" s="849">
        <v>1004</v>
      </c>
      <c r="H237" s="849">
        <v>1.3280423280423281</v>
      </c>
      <c r="I237" s="849">
        <v>251</v>
      </c>
      <c r="J237" s="849">
        <v>3</v>
      </c>
      <c r="K237" s="849">
        <v>756</v>
      </c>
      <c r="L237" s="849">
        <v>1</v>
      </c>
      <c r="M237" s="849">
        <v>252</v>
      </c>
      <c r="N237" s="849">
        <v>7</v>
      </c>
      <c r="O237" s="849">
        <v>1778</v>
      </c>
      <c r="P237" s="837">
        <v>2.3518518518518516</v>
      </c>
      <c r="Q237" s="850">
        <v>254</v>
      </c>
    </row>
    <row r="238" spans="1:17" ht="14.4" customHeight="1" x14ac:dyDescent="0.3">
      <c r="A238" s="831" t="s">
        <v>584</v>
      </c>
      <c r="B238" s="832" t="s">
        <v>3623</v>
      </c>
      <c r="C238" s="832" t="s">
        <v>3605</v>
      </c>
      <c r="D238" s="832" t="s">
        <v>3738</v>
      </c>
      <c r="E238" s="832" t="s">
        <v>3739</v>
      </c>
      <c r="F238" s="849">
        <v>2</v>
      </c>
      <c r="G238" s="849">
        <v>252</v>
      </c>
      <c r="H238" s="849">
        <v>0.66141732283464572</v>
      </c>
      <c r="I238" s="849">
        <v>126</v>
      </c>
      <c r="J238" s="849">
        <v>3</v>
      </c>
      <c r="K238" s="849">
        <v>381</v>
      </c>
      <c r="L238" s="849">
        <v>1</v>
      </c>
      <c r="M238" s="849">
        <v>127</v>
      </c>
      <c r="N238" s="849">
        <v>2</v>
      </c>
      <c r="O238" s="849">
        <v>252</v>
      </c>
      <c r="P238" s="837">
        <v>0.66141732283464572</v>
      </c>
      <c r="Q238" s="850">
        <v>126</v>
      </c>
    </row>
    <row r="239" spans="1:17" ht="14.4" customHeight="1" x14ac:dyDescent="0.3">
      <c r="A239" s="831" t="s">
        <v>584</v>
      </c>
      <c r="B239" s="832" t="s">
        <v>3623</v>
      </c>
      <c r="C239" s="832" t="s">
        <v>3605</v>
      </c>
      <c r="D239" s="832" t="s">
        <v>3740</v>
      </c>
      <c r="E239" s="832" t="s">
        <v>3741</v>
      </c>
      <c r="F239" s="849">
        <v>2</v>
      </c>
      <c r="G239" s="849">
        <v>622</v>
      </c>
      <c r="H239" s="849"/>
      <c r="I239" s="849">
        <v>311</v>
      </c>
      <c r="J239" s="849"/>
      <c r="K239" s="849"/>
      <c r="L239" s="849"/>
      <c r="M239" s="849"/>
      <c r="N239" s="849">
        <v>2</v>
      </c>
      <c r="O239" s="849">
        <v>628</v>
      </c>
      <c r="P239" s="837"/>
      <c r="Q239" s="850">
        <v>314</v>
      </c>
    </row>
    <row r="240" spans="1:17" ht="14.4" customHeight="1" x14ac:dyDescent="0.3">
      <c r="A240" s="831" t="s">
        <v>584</v>
      </c>
      <c r="B240" s="832" t="s">
        <v>3623</v>
      </c>
      <c r="C240" s="832" t="s">
        <v>3605</v>
      </c>
      <c r="D240" s="832" t="s">
        <v>3746</v>
      </c>
      <c r="E240" s="832" t="s">
        <v>3747</v>
      </c>
      <c r="F240" s="849"/>
      <c r="G240" s="849"/>
      <c r="H240" s="849"/>
      <c r="I240" s="849"/>
      <c r="J240" s="849">
        <v>7</v>
      </c>
      <c r="K240" s="849">
        <v>2338</v>
      </c>
      <c r="L240" s="849">
        <v>1</v>
      </c>
      <c r="M240" s="849">
        <v>334</v>
      </c>
      <c r="N240" s="849">
        <v>1</v>
      </c>
      <c r="O240" s="849">
        <v>335</v>
      </c>
      <c r="P240" s="837">
        <v>0.14328485885372114</v>
      </c>
      <c r="Q240" s="850">
        <v>335</v>
      </c>
    </row>
    <row r="241" spans="1:17" ht="14.4" customHeight="1" x14ac:dyDescent="0.3">
      <c r="A241" s="831" t="s">
        <v>584</v>
      </c>
      <c r="B241" s="832" t="s">
        <v>3623</v>
      </c>
      <c r="C241" s="832" t="s">
        <v>3605</v>
      </c>
      <c r="D241" s="832" t="s">
        <v>3748</v>
      </c>
      <c r="E241" s="832" t="s">
        <v>3749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116</v>
      </c>
      <c r="P241" s="837"/>
      <c r="Q241" s="850">
        <v>116</v>
      </c>
    </row>
    <row r="242" spans="1:17" ht="14.4" customHeight="1" x14ac:dyDescent="0.3">
      <c r="A242" s="831" t="s">
        <v>584</v>
      </c>
      <c r="B242" s="832" t="s">
        <v>3623</v>
      </c>
      <c r="C242" s="832" t="s">
        <v>3605</v>
      </c>
      <c r="D242" s="832" t="s">
        <v>3762</v>
      </c>
      <c r="E242" s="832" t="s">
        <v>3763</v>
      </c>
      <c r="F242" s="849"/>
      <c r="G242" s="849"/>
      <c r="H242" s="849"/>
      <c r="I242" s="849"/>
      <c r="J242" s="849">
        <v>1</v>
      </c>
      <c r="K242" s="849">
        <v>1182</v>
      </c>
      <c r="L242" s="849">
        <v>1</v>
      </c>
      <c r="M242" s="849">
        <v>1182</v>
      </c>
      <c r="N242" s="849"/>
      <c r="O242" s="849"/>
      <c r="P242" s="837"/>
      <c r="Q242" s="850"/>
    </row>
    <row r="243" spans="1:17" ht="14.4" customHeight="1" x14ac:dyDescent="0.3">
      <c r="A243" s="831" t="s">
        <v>584</v>
      </c>
      <c r="B243" s="832" t="s">
        <v>3623</v>
      </c>
      <c r="C243" s="832" t="s">
        <v>3605</v>
      </c>
      <c r="D243" s="832" t="s">
        <v>3764</v>
      </c>
      <c r="E243" s="832" t="s">
        <v>3765</v>
      </c>
      <c r="F243" s="849">
        <v>2</v>
      </c>
      <c r="G243" s="849">
        <v>1416</v>
      </c>
      <c r="H243" s="849">
        <v>0.9971830985915493</v>
      </c>
      <c r="I243" s="849">
        <v>708</v>
      </c>
      <c r="J243" s="849">
        <v>2</v>
      </c>
      <c r="K243" s="849">
        <v>1420</v>
      </c>
      <c r="L243" s="849">
        <v>1</v>
      </c>
      <c r="M243" s="849">
        <v>710</v>
      </c>
      <c r="N243" s="849">
        <v>1</v>
      </c>
      <c r="O243" s="849">
        <v>715</v>
      </c>
      <c r="P243" s="837">
        <v>0.50352112676056338</v>
      </c>
      <c r="Q243" s="850">
        <v>715</v>
      </c>
    </row>
    <row r="244" spans="1:17" ht="14.4" customHeight="1" x14ac:dyDescent="0.3">
      <c r="A244" s="831" t="s">
        <v>584</v>
      </c>
      <c r="B244" s="832" t="s">
        <v>3623</v>
      </c>
      <c r="C244" s="832" t="s">
        <v>3605</v>
      </c>
      <c r="D244" s="832" t="s">
        <v>3610</v>
      </c>
      <c r="E244" s="832" t="s">
        <v>3611</v>
      </c>
      <c r="F244" s="849"/>
      <c r="G244" s="849"/>
      <c r="H244" s="849"/>
      <c r="I244" s="849"/>
      <c r="J244" s="849">
        <v>1</v>
      </c>
      <c r="K244" s="849">
        <v>33.33</v>
      </c>
      <c r="L244" s="849">
        <v>1</v>
      </c>
      <c r="M244" s="849">
        <v>33.33</v>
      </c>
      <c r="N244" s="849"/>
      <c r="O244" s="849"/>
      <c r="P244" s="837"/>
      <c r="Q244" s="850"/>
    </row>
    <row r="245" spans="1:17" ht="14.4" customHeight="1" x14ac:dyDescent="0.3">
      <c r="A245" s="831" t="s">
        <v>584</v>
      </c>
      <c r="B245" s="832" t="s">
        <v>3623</v>
      </c>
      <c r="C245" s="832" t="s">
        <v>3605</v>
      </c>
      <c r="D245" s="832" t="s">
        <v>3768</v>
      </c>
      <c r="E245" s="832" t="s">
        <v>3769</v>
      </c>
      <c r="F245" s="849">
        <v>3</v>
      </c>
      <c r="G245" s="849">
        <v>780</v>
      </c>
      <c r="H245" s="849">
        <v>0.4269293924466338</v>
      </c>
      <c r="I245" s="849">
        <v>260</v>
      </c>
      <c r="J245" s="849">
        <v>7</v>
      </c>
      <c r="K245" s="849">
        <v>1827</v>
      </c>
      <c r="L245" s="849">
        <v>1</v>
      </c>
      <c r="M245" s="849">
        <v>261</v>
      </c>
      <c r="N245" s="849">
        <v>10</v>
      </c>
      <c r="O245" s="849">
        <v>2630</v>
      </c>
      <c r="P245" s="837">
        <v>1.4395183360700603</v>
      </c>
      <c r="Q245" s="850">
        <v>263</v>
      </c>
    </row>
    <row r="246" spans="1:17" ht="14.4" customHeight="1" x14ac:dyDescent="0.3">
      <c r="A246" s="831" t="s">
        <v>584</v>
      </c>
      <c r="B246" s="832" t="s">
        <v>3623</v>
      </c>
      <c r="C246" s="832" t="s">
        <v>3605</v>
      </c>
      <c r="D246" s="832" t="s">
        <v>3772</v>
      </c>
      <c r="E246" s="832" t="s">
        <v>3773</v>
      </c>
      <c r="F246" s="849">
        <v>1</v>
      </c>
      <c r="G246" s="849">
        <v>86</v>
      </c>
      <c r="H246" s="849">
        <v>1</v>
      </c>
      <c r="I246" s="849">
        <v>86</v>
      </c>
      <c r="J246" s="849">
        <v>1</v>
      </c>
      <c r="K246" s="849">
        <v>86</v>
      </c>
      <c r="L246" s="849">
        <v>1</v>
      </c>
      <c r="M246" s="849">
        <v>86</v>
      </c>
      <c r="N246" s="849">
        <v>1</v>
      </c>
      <c r="O246" s="849">
        <v>87</v>
      </c>
      <c r="P246" s="837">
        <v>1.0116279069767442</v>
      </c>
      <c r="Q246" s="850">
        <v>87</v>
      </c>
    </row>
    <row r="247" spans="1:17" ht="14.4" customHeight="1" x14ac:dyDescent="0.3">
      <c r="A247" s="831" t="s">
        <v>584</v>
      </c>
      <c r="B247" s="832" t="s">
        <v>3623</v>
      </c>
      <c r="C247" s="832" t="s">
        <v>3605</v>
      </c>
      <c r="D247" s="832" t="s">
        <v>3782</v>
      </c>
      <c r="E247" s="832" t="s">
        <v>3783</v>
      </c>
      <c r="F247" s="849">
        <v>2</v>
      </c>
      <c r="G247" s="849">
        <v>1916</v>
      </c>
      <c r="H247" s="849">
        <v>0.49947862356621481</v>
      </c>
      <c r="I247" s="849">
        <v>958</v>
      </c>
      <c r="J247" s="849">
        <v>4</v>
      </c>
      <c r="K247" s="849">
        <v>3836</v>
      </c>
      <c r="L247" s="849">
        <v>1</v>
      </c>
      <c r="M247" s="849">
        <v>959</v>
      </c>
      <c r="N247" s="849"/>
      <c r="O247" s="849"/>
      <c r="P247" s="837"/>
      <c r="Q247" s="850"/>
    </row>
    <row r="248" spans="1:17" ht="14.4" customHeight="1" x14ac:dyDescent="0.3">
      <c r="A248" s="831" t="s">
        <v>584</v>
      </c>
      <c r="B248" s="832" t="s">
        <v>3623</v>
      </c>
      <c r="C248" s="832" t="s">
        <v>3605</v>
      </c>
      <c r="D248" s="832" t="s">
        <v>3614</v>
      </c>
      <c r="E248" s="832" t="s">
        <v>3615</v>
      </c>
      <c r="F248" s="849">
        <v>1</v>
      </c>
      <c r="G248" s="849">
        <v>592</v>
      </c>
      <c r="H248" s="849">
        <v>0.14261623705131293</v>
      </c>
      <c r="I248" s="849">
        <v>592</v>
      </c>
      <c r="J248" s="849">
        <v>7</v>
      </c>
      <c r="K248" s="849">
        <v>4151</v>
      </c>
      <c r="L248" s="849">
        <v>1</v>
      </c>
      <c r="M248" s="849">
        <v>593</v>
      </c>
      <c r="N248" s="849">
        <v>5</v>
      </c>
      <c r="O248" s="849">
        <v>2975</v>
      </c>
      <c r="P248" s="837">
        <v>0.71669477234401346</v>
      </c>
      <c r="Q248" s="850">
        <v>595</v>
      </c>
    </row>
    <row r="249" spans="1:17" ht="14.4" customHeight="1" x14ac:dyDescent="0.3">
      <c r="A249" s="831" t="s">
        <v>584</v>
      </c>
      <c r="B249" s="832" t="s">
        <v>3623</v>
      </c>
      <c r="C249" s="832" t="s">
        <v>3605</v>
      </c>
      <c r="D249" s="832" t="s">
        <v>3616</v>
      </c>
      <c r="E249" s="832" t="s">
        <v>3617</v>
      </c>
      <c r="F249" s="849">
        <v>2</v>
      </c>
      <c r="G249" s="849">
        <v>1534</v>
      </c>
      <c r="H249" s="849">
        <v>0.39947916666666666</v>
      </c>
      <c r="I249" s="849">
        <v>767</v>
      </c>
      <c r="J249" s="849">
        <v>5</v>
      </c>
      <c r="K249" s="849">
        <v>3840</v>
      </c>
      <c r="L249" s="849">
        <v>1</v>
      </c>
      <c r="M249" s="849">
        <v>768</v>
      </c>
      <c r="N249" s="849">
        <v>8</v>
      </c>
      <c r="O249" s="849">
        <v>6160</v>
      </c>
      <c r="P249" s="837">
        <v>1.6041666666666667</v>
      </c>
      <c r="Q249" s="850">
        <v>770</v>
      </c>
    </row>
    <row r="250" spans="1:17" ht="14.4" customHeight="1" x14ac:dyDescent="0.3">
      <c r="A250" s="831" t="s">
        <v>584</v>
      </c>
      <c r="B250" s="832" t="s">
        <v>3623</v>
      </c>
      <c r="C250" s="832" t="s">
        <v>3605</v>
      </c>
      <c r="D250" s="832" t="s">
        <v>3786</v>
      </c>
      <c r="E250" s="832" t="s">
        <v>3787</v>
      </c>
      <c r="F250" s="849">
        <v>3</v>
      </c>
      <c r="G250" s="849">
        <v>13206</v>
      </c>
      <c r="H250" s="849">
        <v>0.74897912885662432</v>
      </c>
      <c r="I250" s="849">
        <v>4402</v>
      </c>
      <c r="J250" s="849">
        <v>4</v>
      </c>
      <c r="K250" s="849">
        <v>17632</v>
      </c>
      <c r="L250" s="849">
        <v>1</v>
      </c>
      <c r="M250" s="849">
        <v>4408</v>
      </c>
      <c r="N250" s="849">
        <v>1</v>
      </c>
      <c r="O250" s="849">
        <v>4429</v>
      </c>
      <c r="P250" s="837">
        <v>0.25119101633393831</v>
      </c>
      <c r="Q250" s="850">
        <v>4429</v>
      </c>
    </row>
    <row r="251" spans="1:17" ht="14.4" customHeight="1" x14ac:dyDescent="0.3">
      <c r="A251" s="831" t="s">
        <v>584</v>
      </c>
      <c r="B251" s="832" t="s">
        <v>3623</v>
      </c>
      <c r="C251" s="832" t="s">
        <v>3605</v>
      </c>
      <c r="D251" s="832" t="s">
        <v>3790</v>
      </c>
      <c r="E251" s="832" t="s">
        <v>3791</v>
      </c>
      <c r="F251" s="849">
        <v>1</v>
      </c>
      <c r="G251" s="849">
        <v>116</v>
      </c>
      <c r="H251" s="849">
        <v>0.16666666666666666</v>
      </c>
      <c r="I251" s="849">
        <v>116</v>
      </c>
      <c r="J251" s="849">
        <v>6</v>
      </c>
      <c r="K251" s="849">
        <v>696</v>
      </c>
      <c r="L251" s="849">
        <v>1</v>
      </c>
      <c r="M251" s="849">
        <v>116</v>
      </c>
      <c r="N251" s="849">
        <v>4</v>
      </c>
      <c r="O251" s="849">
        <v>464</v>
      </c>
      <c r="P251" s="837">
        <v>0.66666666666666663</v>
      </c>
      <c r="Q251" s="850">
        <v>116</v>
      </c>
    </row>
    <row r="252" spans="1:17" ht="14.4" customHeight="1" x14ac:dyDescent="0.3">
      <c r="A252" s="831" t="s">
        <v>584</v>
      </c>
      <c r="B252" s="832" t="s">
        <v>3623</v>
      </c>
      <c r="C252" s="832" t="s">
        <v>3605</v>
      </c>
      <c r="D252" s="832" t="s">
        <v>3796</v>
      </c>
      <c r="E252" s="832" t="s">
        <v>3797</v>
      </c>
      <c r="F252" s="849"/>
      <c r="G252" s="849"/>
      <c r="H252" s="849"/>
      <c r="I252" s="849"/>
      <c r="J252" s="849">
        <v>1</v>
      </c>
      <c r="K252" s="849">
        <v>161</v>
      </c>
      <c r="L252" s="849">
        <v>1</v>
      </c>
      <c r="M252" s="849">
        <v>161</v>
      </c>
      <c r="N252" s="849"/>
      <c r="O252" s="849"/>
      <c r="P252" s="837"/>
      <c r="Q252" s="850"/>
    </row>
    <row r="253" spans="1:17" ht="14.4" customHeight="1" x14ac:dyDescent="0.3">
      <c r="A253" s="831" t="s">
        <v>584</v>
      </c>
      <c r="B253" s="832" t="s">
        <v>3623</v>
      </c>
      <c r="C253" s="832" t="s">
        <v>3605</v>
      </c>
      <c r="D253" s="832" t="s">
        <v>3802</v>
      </c>
      <c r="E253" s="832" t="s">
        <v>3803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44</v>
      </c>
      <c r="P253" s="837"/>
      <c r="Q253" s="850">
        <v>44</v>
      </c>
    </row>
    <row r="254" spans="1:17" ht="14.4" customHeight="1" x14ac:dyDescent="0.3">
      <c r="A254" s="831" t="s">
        <v>584</v>
      </c>
      <c r="B254" s="832" t="s">
        <v>3623</v>
      </c>
      <c r="C254" s="832" t="s">
        <v>3605</v>
      </c>
      <c r="D254" s="832" t="s">
        <v>3804</v>
      </c>
      <c r="E254" s="832" t="s">
        <v>3805</v>
      </c>
      <c r="F254" s="849"/>
      <c r="G254" s="849"/>
      <c r="H254" s="849"/>
      <c r="I254" s="849"/>
      <c r="J254" s="849">
        <v>1</v>
      </c>
      <c r="K254" s="849">
        <v>318</v>
      </c>
      <c r="L254" s="849">
        <v>1</v>
      </c>
      <c r="M254" s="849">
        <v>318</v>
      </c>
      <c r="N254" s="849"/>
      <c r="O254" s="849"/>
      <c r="P254" s="837"/>
      <c r="Q254" s="850"/>
    </row>
    <row r="255" spans="1:17" ht="14.4" customHeight="1" x14ac:dyDescent="0.3">
      <c r="A255" s="831" t="s">
        <v>584</v>
      </c>
      <c r="B255" s="832" t="s">
        <v>3623</v>
      </c>
      <c r="C255" s="832" t="s">
        <v>3605</v>
      </c>
      <c r="D255" s="832" t="s">
        <v>3618</v>
      </c>
      <c r="E255" s="832" t="s">
        <v>3619</v>
      </c>
      <c r="F255" s="849"/>
      <c r="G255" s="849"/>
      <c r="H255" s="849"/>
      <c r="I255" s="849"/>
      <c r="J255" s="849">
        <v>1</v>
      </c>
      <c r="K255" s="849">
        <v>1339</v>
      </c>
      <c r="L255" s="849">
        <v>1</v>
      </c>
      <c r="M255" s="849">
        <v>1339</v>
      </c>
      <c r="N255" s="849">
        <v>3</v>
      </c>
      <c r="O255" s="849">
        <v>4032</v>
      </c>
      <c r="P255" s="837">
        <v>3.0112023898431666</v>
      </c>
      <c r="Q255" s="850">
        <v>1344</v>
      </c>
    </row>
    <row r="256" spans="1:17" ht="14.4" customHeight="1" x14ac:dyDescent="0.3">
      <c r="A256" s="831" t="s">
        <v>584</v>
      </c>
      <c r="B256" s="832" t="s">
        <v>3623</v>
      </c>
      <c r="C256" s="832" t="s">
        <v>3605</v>
      </c>
      <c r="D256" s="832" t="s">
        <v>3620</v>
      </c>
      <c r="E256" s="832" t="s">
        <v>3621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728</v>
      </c>
      <c r="P256" s="837"/>
      <c r="Q256" s="850">
        <v>364</v>
      </c>
    </row>
    <row r="257" spans="1:17" ht="14.4" customHeight="1" x14ac:dyDescent="0.3">
      <c r="A257" s="831" t="s">
        <v>584</v>
      </c>
      <c r="B257" s="832" t="s">
        <v>3825</v>
      </c>
      <c r="C257" s="832" t="s">
        <v>3605</v>
      </c>
      <c r="D257" s="832" t="s">
        <v>3614</v>
      </c>
      <c r="E257" s="832" t="s">
        <v>3615</v>
      </c>
      <c r="F257" s="849"/>
      <c r="G257" s="849"/>
      <c r="H257" s="849"/>
      <c r="I257" s="849"/>
      <c r="J257" s="849">
        <v>1</v>
      </c>
      <c r="K257" s="849">
        <v>593</v>
      </c>
      <c r="L257" s="849">
        <v>1</v>
      </c>
      <c r="M257" s="849">
        <v>593</v>
      </c>
      <c r="N257" s="849"/>
      <c r="O257" s="849"/>
      <c r="P257" s="837"/>
      <c r="Q257" s="850"/>
    </row>
    <row r="258" spans="1:17" ht="14.4" customHeight="1" x14ac:dyDescent="0.3">
      <c r="A258" s="831" t="s">
        <v>584</v>
      </c>
      <c r="B258" s="832" t="s">
        <v>3601</v>
      </c>
      <c r="C258" s="832" t="s">
        <v>3624</v>
      </c>
      <c r="D258" s="832" t="s">
        <v>3970</v>
      </c>
      <c r="E258" s="832" t="s">
        <v>3971</v>
      </c>
      <c r="F258" s="849">
        <v>37</v>
      </c>
      <c r="G258" s="849">
        <v>1847.4099999999999</v>
      </c>
      <c r="H258" s="849"/>
      <c r="I258" s="849">
        <v>49.929999999999993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584</v>
      </c>
      <c r="B259" s="832" t="s">
        <v>3601</v>
      </c>
      <c r="C259" s="832" t="s">
        <v>3624</v>
      </c>
      <c r="D259" s="832" t="s">
        <v>3972</v>
      </c>
      <c r="E259" s="832" t="s">
        <v>1463</v>
      </c>
      <c r="F259" s="849"/>
      <c r="G259" s="849"/>
      <c r="H259" s="849"/>
      <c r="I259" s="849"/>
      <c r="J259" s="849"/>
      <c r="K259" s="849"/>
      <c r="L259" s="849"/>
      <c r="M259" s="849"/>
      <c r="N259" s="849">
        <v>3</v>
      </c>
      <c r="O259" s="849">
        <v>120.12</v>
      </c>
      <c r="P259" s="837"/>
      <c r="Q259" s="850">
        <v>40.04</v>
      </c>
    </row>
    <row r="260" spans="1:17" ht="14.4" customHeight="1" x14ac:dyDescent="0.3">
      <c r="A260" s="831" t="s">
        <v>584</v>
      </c>
      <c r="B260" s="832" t="s">
        <v>3601</v>
      </c>
      <c r="C260" s="832" t="s">
        <v>3624</v>
      </c>
      <c r="D260" s="832" t="s">
        <v>3973</v>
      </c>
      <c r="E260" s="832" t="s">
        <v>1195</v>
      </c>
      <c r="F260" s="849"/>
      <c r="G260" s="849"/>
      <c r="H260" s="849"/>
      <c r="I260" s="849"/>
      <c r="J260" s="849"/>
      <c r="K260" s="849"/>
      <c r="L260" s="849"/>
      <c r="M260" s="849"/>
      <c r="N260" s="849">
        <v>0.1</v>
      </c>
      <c r="O260" s="849">
        <v>37.76</v>
      </c>
      <c r="P260" s="837"/>
      <c r="Q260" s="850">
        <v>377.59999999999997</v>
      </c>
    </row>
    <row r="261" spans="1:17" ht="14.4" customHeight="1" x14ac:dyDescent="0.3">
      <c r="A261" s="831" t="s">
        <v>584</v>
      </c>
      <c r="B261" s="832" t="s">
        <v>3601</v>
      </c>
      <c r="C261" s="832" t="s">
        <v>3624</v>
      </c>
      <c r="D261" s="832" t="s">
        <v>3974</v>
      </c>
      <c r="E261" s="832" t="s">
        <v>985</v>
      </c>
      <c r="F261" s="849"/>
      <c r="G261" s="849"/>
      <c r="H261" s="849"/>
      <c r="I261" s="849"/>
      <c r="J261" s="849"/>
      <c r="K261" s="849"/>
      <c r="L261" s="849"/>
      <c r="M261" s="849"/>
      <c r="N261" s="849">
        <v>8</v>
      </c>
      <c r="O261" s="849">
        <v>316.64</v>
      </c>
      <c r="P261" s="837"/>
      <c r="Q261" s="850">
        <v>39.58</v>
      </c>
    </row>
    <row r="262" spans="1:17" ht="14.4" customHeight="1" x14ac:dyDescent="0.3">
      <c r="A262" s="831" t="s">
        <v>584</v>
      </c>
      <c r="B262" s="832" t="s">
        <v>3601</v>
      </c>
      <c r="C262" s="832" t="s">
        <v>3624</v>
      </c>
      <c r="D262" s="832" t="s">
        <v>3975</v>
      </c>
      <c r="E262" s="832" t="s">
        <v>3976</v>
      </c>
      <c r="F262" s="849">
        <v>10</v>
      </c>
      <c r="G262" s="849">
        <v>11409.8</v>
      </c>
      <c r="H262" s="849"/>
      <c r="I262" s="849">
        <v>1140.98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584</v>
      </c>
      <c r="B263" s="832" t="s">
        <v>3601</v>
      </c>
      <c r="C263" s="832" t="s">
        <v>3624</v>
      </c>
      <c r="D263" s="832" t="s">
        <v>3977</v>
      </c>
      <c r="E263" s="832" t="s">
        <v>3978</v>
      </c>
      <c r="F263" s="849">
        <v>1.1000000000000001</v>
      </c>
      <c r="G263" s="849">
        <v>13214.74</v>
      </c>
      <c r="H263" s="849"/>
      <c r="I263" s="849">
        <v>12013.4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584</v>
      </c>
      <c r="B264" s="832" t="s">
        <v>3601</v>
      </c>
      <c r="C264" s="832" t="s">
        <v>3624</v>
      </c>
      <c r="D264" s="832" t="s">
        <v>3979</v>
      </c>
      <c r="E264" s="832" t="s">
        <v>3980</v>
      </c>
      <c r="F264" s="849">
        <v>1.5</v>
      </c>
      <c r="G264" s="849">
        <v>1005.8</v>
      </c>
      <c r="H264" s="849">
        <v>15.000745712155108</v>
      </c>
      <c r="I264" s="849">
        <v>670.5333333333333</v>
      </c>
      <c r="J264" s="849">
        <v>0.1</v>
      </c>
      <c r="K264" s="849">
        <v>67.05</v>
      </c>
      <c r="L264" s="849">
        <v>1</v>
      </c>
      <c r="M264" s="849">
        <v>670.49999999999989</v>
      </c>
      <c r="N264" s="849">
        <v>4.9000000000000004</v>
      </c>
      <c r="O264" s="849">
        <v>1000.84</v>
      </c>
      <c r="P264" s="837">
        <v>14.926771066368383</v>
      </c>
      <c r="Q264" s="850">
        <v>204.25306122448978</v>
      </c>
    </row>
    <row r="265" spans="1:17" ht="14.4" customHeight="1" x14ac:dyDescent="0.3">
      <c r="A265" s="831" t="s">
        <v>584</v>
      </c>
      <c r="B265" s="832" t="s">
        <v>3601</v>
      </c>
      <c r="C265" s="832" t="s">
        <v>3624</v>
      </c>
      <c r="D265" s="832" t="s">
        <v>3981</v>
      </c>
      <c r="E265" s="832" t="s">
        <v>2731</v>
      </c>
      <c r="F265" s="849"/>
      <c r="G265" s="849"/>
      <c r="H265" s="849"/>
      <c r="I265" s="849"/>
      <c r="J265" s="849">
        <v>11</v>
      </c>
      <c r="K265" s="849">
        <v>471.68</v>
      </c>
      <c r="L265" s="849">
        <v>1</v>
      </c>
      <c r="M265" s="849">
        <v>42.88</v>
      </c>
      <c r="N265" s="849"/>
      <c r="O265" s="849"/>
      <c r="P265" s="837"/>
      <c r="Q265" s="850"/>
    </row>
    <row r="266" spans="1:17" ht="14.4" customHeight="1" x14ac:dyDescent="0.3">
      <c r="A266" s="831" t="s">
        <v>584</v>
      </c>
      <c r="B266" s="832" t="s">
        <v>3601</v>
      </c>
      <c r="C266" s="832" t="s">
        <v>3624</v>
      </c>
      <c r="D266" s="832" t="s">
        <v>3982</v>
      </c>
      <c r="E266" s="832" t="s">
        <v>3983</v>
      </c>
      <c r="F266" s="849">
        <v>19</v>
      </c>
      <c r="G266" s="849">
        <v>1467.18</v>
      </c>
      <c r="H266" s="849">
        <v>19</v>
      </c>
      <c r="I266" s="849">
        <v>77.22</v>
      </c>
      <c r="J266" s="849">
        <v>1</v>
      </c>
      <c r="K266" s="849">
        <v>77.22</v>
      </c>
      <c r="L266" s="849">
        <v>1</v>
      </c>
      <c r="M266" s="849">
        <v>77.22</v>
      </c>
      <c r="N266" s="849"/>
      <c r="O266" s="849"/>
      <c r="P266" s="837"/>
      <c r="Q266" s="850"/>
    </row>
    <row r="267" spans="1:17" ht="14.4" customHeight="1" x14ac:dyDescent="0.3">
      <c r="A267" s="831" t="s">
        <v>584</v>
      </c>
      <c r="B267" s="832" t="s">
        <v>3601</v>
      </c>
      <c r="C267" s="832" t="s">
        <v>3624</v>
      </c>
      <c r="D267" s="832" t="s">
        <v>3984</v>
      </c>
      <c r="E267" s="832" t="s">
        <v>3985</v>
      </c>
      <c r="F267" s="849">
        <v>167.57000000000002</v>
      </c>
      <c r="G267" s="849">
        <v>45531.96</v>
      </c>
      <c r="H267" s="849">
        <v>1.4176960581775249</v>
      </c>
      <c r="I267" s="849">
        <v>271.71904278808853</v>
      </c>
      <c r="J267" s="849">
        <v>118.2</v>
      </c>
      <c r="K267" s="849">
        <v>32116.87</v>
      </c>
      <c r="L267" s="849">
        <v>1</v>
      </c>
      <c r="M267" s="849">
        <v>271.71632825719121</v>
      </c>
      <c r="N267" s="849">
        <v>91.42</v>
      </c>
      <c r="O267" s="849">
        <v>16602.830000000002</v>
      </c>
      <c r="P267" s="837">
        <v>0.51695043757377357</v>
      </c>
      <c r="Q267" s="850">
        <v>181.61047910741632</v>
      </c>
    </row>
    <row r="268" spans="1:17" ht="14.4" customHeight="1" x14ac:dyDescent="0.3">
      <c r="A268" s="831" t="s">
        <v>584</v>
      </c>
      <c r="B268" s="832" t="s">
        <v>3601</v>
      </c>
      <c r="C268" s="832" t="s">
        <v>3624</v>
      </c>
      <c r="D268" s="832" t="s">
        <v>3986</v>
      </c>
      <c r="E268" s="832" t="s">
        <v>3987</v>
      </c>
      <c r="F268" s="849">
        <v>34</v>
      </c>
      <c r="G268" s="849">
        <v>2252.16</v>
      </c>
      <c r="H268" s="849">
        <v>2.5834040698341325</v>
      </c>
      <c r="I268" s="849">
        <v>66.239999999999995</v>
      </c>
      <c r="J268" s="849">
        <v>13</v>
      </c>
      <c r="K268" s="849">
        <v>871.78</v>
      </c>
      <c r="L268" s="849">
        <v>1</v>
      </c>
      <c r="M268" s="849">
        <v>67.06</v>
      </c>
      <c r="N268" s="849">
        <v>20</v>
      </c>
      <c r="O268" s="849">
        <v>1341.2</v>
      </c>
      <c r="P268" s="837">
        <v>1.5384615384615385</v>
      </c>
      <c r="Q268" s="850">
        <v>67.06</v>
      </c>
    </row>
    <row r="269" spans="1:17" ht="14.4" customHeight="1" x14ac:dyDescent="0.3">
      <c r="A269" s="831" t="s">
        <v>584</v>
      </c>
      <c r="B269" s="832" t="s">
        <v>3601</v>
      </c>
      <c r="C269" s="832" t="s">
        <v>3624</v>
      </c>
      <c r="D269" s="832" t="s">
        <v>3636</v>
      </c>
      <c r="E269" s="832" t="s">
        <v>3637</v>
      </c>
      <c r="F269" s="849">
        <v>7.3</v>
      </c>
      <c r="G269" s="849">
        <v>33197.480000000003</v>
      </c>
      <c r="H269" s="849">
        <v>1.0281690140845072</v>
      </c>
      <c r="I269" s="849">
        <v>4547.6000000000004</v>
      </c>
      <c r="J269" s="849">
        <v>7.1</v>
      </c>
      <c r="K269" s="849">
        <v>32287.96</v>
      </c>
      <c r="L269" s="849">
        <v>1</v>
      </c>
      <c r="M269" s="849">
        <v>4547.6000000000004</v>
      </c>
      <c r="N269" s="849"/>
      <c r="O269" s="849"/>
      <c r="P269" s="837"/>
      <c r="Q269" s="850"/>
    </row>
    <row r="270" spans="1:17" ht="14.4" customHeight="1" x14ac:dyDescent="0.3">
      <c r="A270" s="831" t="s">
        <v>584</v>
      </c>
      <c r="B270" s="832" t="s">
        <v>3601</v>
      </c>
      <c r="C270" s="832" t="s">
        <v>3624</v>
      </c>
      <c r="D270" s="832" t="s">
        <v>3988</v>
      </c>
      <c r="E270" s="832" t="s">
        <v>3989</v>
      </c>
      <c r="F270" s="849">
        <v>9.1</v>
      </c>
      <c r="G270" s="849">
        <v>29700.080000000002</v>
      </c>
      <c r="H270" s="849">
        <v>0.69465714201513651</v>
      </c>
      <c r="I270" s="849">
        <v>3263.7450549450555</v>
      </c>
      <c r="J270" s="849">
        <v>13.1</v>
      </c>
      <c r="K270" s="849">
        <v>42755.02</v>
      </c>
      <c r="L270" s="849">
        <v>1</v>
      </c>
      <c r="M270" s="849">
        <v>3263.7419847328242</v>
      </c>
      <c r="N270" s="849"/>
      <c r="O270" s="849"/>
      <c r="P270" s="837"/>
      <c r="Q270" s="850"/>
    </row>
    <row r="271" spans="1:17" ht="14.4" customHeight="1" x14ac:dyDescent="0.3">
      <c r="A271" s="831" t="s">
        <v>584</v>
      </c>
      <c r="B271" s="832" t="s">
        <v>3601</v>
      </c>
      <c r="C271" s="832" t="s">
        <v>3624</v>
      </c>
      <c r="D271" s="832" t="s">
        <v>3990</v>
      </c>
      <c r="E271" s="832" t="s">
        <v>3991</v>
      </c>
      <c r="F271" s="849">
        <v>51</v>
      </c>
      <c r="G271" s="849">
        <v>220060.41</v>
      </c>
      <c r="H271" s="849"/>
      <c r="I271" s="849">
        <v>4314.91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584</v>
      </c>
      <c r="B272" s="832" t="s">
        <v>3601</v>
      </c>
      <c r="C272" s="832" t="s">
        <v>3624</v>
      </c>
      <c r="D272" s="832" t="s">
        <v>3992</v>
      </c>
      <c r="E272" s="832" t="s">
        <v>3991</v>
      </c>
      <c r="F272" s="849">
        <v>5</v>
      </c>
      <c r="G272" s="849">
        <v>43149.15</v>
      </c>
      <c r="H272" s="849"/>
      <c r="I272" s="849">
        <v>8629.83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584</v>
      </c>
      <c r="B273" s="832" t="s">
        <v>3601</v>
      </c>
      <c r="C273" s="832" t="s">
        <v>3624</v>
      </c>
      <c r="D273" s="832" t="s">
        <v>3993</v>
      </c>
      <c r="E273" s="832" t="s">
        <v>3994</v>
      </c>
      <c r="F273" s="849"/>
      <c r="G273" s="849"/>
      <c r="H273" s="849"/>
      <c r="I273" s="849"/>
      <c r="J273" s="849">
        <v>17</v>
      </c>
      <c r="K273" s="849">
        <v>3726.4</v>
      </c>
      <c r="L273" s="849">
        <v>1</v>
      </c>
      <c r="M273" s="849">
        <v>219.20000000000002</v>
      </c>
      <c r="N273" s="849"/>
      <c r="O273" s="849"/>
      <c r="P273" s="837"/>
      <c r="Q273" s="850"/>
    </row>
    <row r="274" spans="1:17" ht="14.4" customHeight="1" x14ac:dyDescent="0.3">
      <c r="A274" s="831" t="s">
        <v>584</v>
      </c>
      <c r="B274" s="832" t="s">
        <v>3601</v>
      </c>
      <c r="C274" s="832" t="s">
        <v>3624</v>
      </c>
      <c r="D274" s="832" t="s">
        <v>3995</v>
      </c>
      <c r="E274" s="832" t="s">
        <v>3996</v>
      </c>
      <c r="F274" s="849">
        <v>0.9</v>
      </c>
      <c r="G274" s="849">
        <v>386.28</v>
      </c>
      <c r="H274" s="849">
        <v>0.64285714285714279</v>
      </c>
      <c r="I274" s="849">
        <v>429.19999999999993</v>
      </c>
      <c r="J274" s="849">
        <v>1.4</v>
      </c>
      <c r="K274" s="849">
        <v>600.88</v>
      </c>
      <c r="L274" s="849">
        <v>1</v>
      </c>
      <c r="M274" s="849">
        <v>429.20000000000005</v>
      </c>
      <c r="N274" s="849"/>
      <c r="O274" s="849"/>
      <c r="P274" s="837"/>
      <c r="Q274" s="850"/>
    </row>
    <row r="275" spans="1:17" ht="14.4" customHeight="1" x14ac:dyDescent="0.3">
      <c r="A275" s="831" t="s">
        <v>584</v>
      </c>
      <c r="B275" s="832" t="s">
        <v>3601</v>
      </c>
      <c r="C275" s="832" t="s">
        <v>3624</v>
      </c>
      <c r="D275" s="832" t="s">
        <v>3997</v>
      </c>
      <c r="E275" s="832" t="s">
        <v>3998</v>
      </c>
      <c r="F275" s="849">
        <v>37.93</v>
      </c>
      <c r="G275" s="849">
        <v>2988.89</v>
      </c>
      <c r="H275" s="849">
        <v>1.0114686971235194</v>
      </c>
      <c r="I275" s="849">
        <v>78.80015818613235</v>
      </c>
      <c r="J275" s="849">
        <v>37.500000000000007</v>
      </c>
      <c r="K275" s="849">
        <v>2955</v>
      </c>
      <c r="L275" s="849">
        <v>1</v>
      </c>
      <c r="M275" s="849">
        <v>78.799999999999983</v>
      </c>
      <c r="N275" s="849">
        <v>8.6</v>
      </c>
      <c r="O275" s="849">
        <v>505.03</v>
      </c>
      <c r="P275" s="837">
        <v>0.17090693739424703</v>
      </c>
      <c r="Q275" s="850">
        <v>58.724418604651163</v>
      </c>
    </row>
    <row r="276" spans="1:17" ht="14.4" customHeight="1" x14ac:dyDescent="0.3">
      <c r="A276" s="831" t="s">
        <v>584</v>
      </c>
      <c r="B276" s="832" t="s">
        <v>3601</v>
      </c>
      <c r="C276" s="832" t="s">
        <v>3624</v>
      </c>
      <c r="D276" s="832" t="s">
        <v>3999</v>
      </c>
      <c r="E276" s="832" t="s">
        <v>4000</v>
      </c>
      <c r="F276" s="849">
        <v>37</v>
      </c>
      <c r="G276" s="849">
        <v>1762.91</v>
      </c>
      <c r="H276" s="849">
        <v>2.2193393257295368</v>
      </c>
      <c r="I276" s="849">
        <v>47.646216216216217</v>
      </c>
      <c r="J276" s="849">
        <v>18</v>
      </c>
      <c r="K276" s="849">
        <v>794.33999999999992</v>
      </c>
      <c r="L276" s="849">
        <v>1</v>
      </c>
      <c r="M276" s="849">
        <v>44.129999999999995</v>
      </c>
      <c r="N276" s="849"/>
      <c r="O276" s="849"/>
      <c r="P276" s="837"/>
      <c r="Q276" s="850"/>
    </row>
    <row r="277" spans="1:17" ht="14.4" customHeight="1" x14ac:dyDescent="0.3">
      <c r="A277" s="831" t="s">
        <v>584</v>
      </c>
      <c r="B277" s="832" t="s">
        <v>3601</v>
      </c>
      <c r="C277" s="832" t="s">
        <v>3624</v>
      </c>
      <c r="D277" s="832" t="s">
        <v>4001</v>
      </c>
      <c r="E277" s="832" t="s">
        <v>4002</v>
      </c>
      <c r="F277" s="849"/>
      <c r="G277" s="849"/>
      <c r="H277" s="849"/>
      <c r="I277" s="849"/>
      <c r="J277" s="849"/>
      <c r="K277" s="849"/>
      <c r="L277" s="849"/>
      <c r="M277" s="849"/>
      <c r="N277" s="849">
        <v>6.25</v>
      </c>
      <c r="O277" s="849">
        <v>4219.42</v>
      </c>
      <c r="P277" s="837"/>
      <c r="Q277" s="850">
        <v>675.10720000000003</v>
      </c>
    </row>
    <row r="278" spans="1:17" ht="14.4" customHeight="1" x14ac:dyDescent="0.3">
      <c r="A278" s="831" t="s">
        <v>584</v>
      </c>
      <c r="B278" s="832" t="s">
        <v>3601</v>
      </c>
      <c r="C278" s="832" t="s">
        <v>3624</v>
      </c>
      <c r="D278" s="832" t="s">
        <v>4003</v>
      </c>
      <c r="E278" s="832" t="s">
        <v>4004</v>
      </c>
      <c r="F278" s="849"/>
      <c r="G278" s="849"/>
      <c r="H278" s="849"/>
      <c r="I278" s="849"/>
      <c r="J278" s="849">
        <v>3.0999999999999996</v>
      </c>
      <c r="K278" s="849">
        <v>1859.3899999999999</v>
      </c>
      <c r="L278" s="849">
        <v>1</v>
      </c>
      <c r="M278" s="849">
        <v>599.80322580645168</v>
      </c>
      <c r="N278" s="849"/>
      <c r="O278" s="849"/>
      <c r="P278" s="837"/>
      <c r="Q278" s="850"/>
    </row>
    <row r="279" spans="1:17" ht="14.4" customHeight="1" x14ac:dyDescent="0.3">
      <c r="A279" s="831" t="s">
        <v>584</v>
      </c>
      <c r="B279" s="832" t="s">
        <v>3601</v>
      </c>
      <c r="C279" s="832" t="s">
        <v>3624</v>
      </c>
      <c r="D279" s="832" t="s">
        <v>4005</v>
      </c>
      <c r="E279" s="832" t="s">
        <v>4006</v>
      </c>
      <c r="F279" s="849"/>
      <c r="G279" s="849"/>
      <c r="H279" s="849"/>
      <c r="I279" s="849"/>
      <c r="J279" s="849">
        <v>86.8</v>
      </c>
      <c r="K279" s="849">
        <v>141647.12</v>
      </c>
      <c r="L279" s="849">
        <v>1</v>
      </c>
      <c r="M279" s="849">
        <v>1631.8792626728111</v>
      </c>
      <c r="N279" s="849"/>
      <c r="O279" s="849"/>
      <c r="P279" s="837"/>
      <c r="Q279" s="850"/>
    </row>
    <row r="280" spans="1:17" ht="14.4" customHeight="1" x14ac:dyDescent="0.3">
      <c r="A280" s="831" t="s">
        <v>584</v>
      </c>
      <c r="B280" s="832" t="s">
        <v>3601</v>
      </c>
      <c r="C280" s="832" t="s">
        <v>3624</v>
      </c>
      <c r="D280" s="832" t="s">
        <v>4007</v>
      </c>
      <c r="E280" s="832" t="s">
        <v>4008</v>
      </c>
      <c r="F280" s="849">
        <v>24</v>
      </c>
      <c r="G280" s="849">
        <v>9403.2000000000007</v>
      </c>
      <c r="H280" s="849"/>
      <c r="I280" s="849">
        <v>391.8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584</v>
      </c>
      <c r="B281" s="832" t="s">
        <v>3601</v>
      </c>
      <c r="C281" s="832" t="s">
        <v>3624</v>
      </c>
      <c r="D281" s="832" t="s">
        <v>4009</v>
      </c>
      <c r="E281" s="832" t="s">
        <v>4010</v>
      </c>
      <c r="F281" s="849">
        <v>1</v>
      </c>
      <c r="G281" s="849">
        <v>219.2</v>
      </c>
      <c r="H281" s="849"/>
      <c r="I281" s="849">
        <v>219.2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584</v>
      </c>
      <c r="B282" s="832" t="s">
        <v>3601</v>
      </c>
      <c r="C282" s="832" t="s">
        <v>3624</v>
      </c>
      <c r="D282" s="832" t="s">
        <v>4011</v>
      </c>
      <c r="E282" s="832" t="s">
        <v>4012</v>
      </c>
      <c r="F282" s="849"/>
      <c r="G282" s="849"/>
      <c r="H282" s="849"/>
      <c r="I282" s="849"/>
      <c r="J282" s="849">
        <v>0.8</v>
      </c>
      <c r="K282" s="849">
        <v>308.83999999999997</v>
      </c>
      <c r="L282" s="849">
        <v>1</v>
      </c>
      <c r="M282" s="849">
        <v>386.04999999999995</v>
      </c>
      <c r="N282" s="849"/>
      <c r="O282" s="849"/>
      <c r="P282" s="837"/>
      <c r="Q282" s="850"/>
    </row>
    <row r="283" spans="1:17" ht="14.4" customHeight="1" x14ac:dyDescent="0.3">
      <c r="A283" s="831" t="s">
        <v>584</v>
      </c>
      <c r="B283" s="832" t="s">
        <v>3601</v>
      </c>
      <c r="C283" s="832" t="s">
        <v>3624</v>
      </c>
      <c r="D283" s="832" t="s">
        <v>4013</v>
      </c>
      <c r="E283" s="832" t="s">
        <v>4012</v>
      </c>
      <c r="F283" s="849"/>
      <c r="G283" s="849"/>
      <c r="H283" s="849"/>
      <c r="I283" s="849"/>
      <c r="J283" s="849">
        <v>0.5</v>
      </c>
      <c r="K283" s="849">
        <v>386.07</v>
      </c>
      <c r="L283" s="849">
        <v>1</v>
      </c>
      <c r="M283" s="849">
        <v>772.14</v>
      </c>
      <c r="N283" s="849">
        <v>4.5</v>
      </c>
      <c r="O283" s="849">
        <v>1287</v>
      </c>
      <c r="P283" s="837">
        <v>3.3335923537182377</v>
      </c>
      <c r="Q283" s="850">
        <v>286</v>
      </c>
    </row>
    <row r="284" spans="1:17" ht="14.4" customHeight="1" x14ac:dyDescent="0.3">
      <c r="A284" s="831" t="s">
        <v>584</v>
      </c>
      <c r="B284" s="832" t="s">
        <v>3601</v>
      </c>
      <c r="C284" s="832" t="s">
        <v>3624</v>
      </c>
      <c r="D284" s="832" t="s">
        <v>4014</v>
      </c>
      <c r="E284" s="832" t="s">
        <v>1199</v>
      </c>
      <c r="F284" s="849">
        <v>5.1999999999999993</v>
      </c>
      <c r="G284" s="849">
        <v>1989.52</v>
      </c>
      <c r="H284" s="849">
        <v>10.399999999999999</v>
      </c>
      <c r="I284" s="849">
        <v>382.6</v>
      </c>
      <c r="J284" s="849">
        <v>0.5</v>
      </c>
      <c r="K284" s="849">
        <v>191.3</v>
      </c>
      <c r="L284" s="849">
        <v>1</v>
      </c>
      <c r="M284" s="849">
        <v>382.6</v>
      </c>
      <c r="N284" s="849">
        <v>0.9</v>
      </c>
      <c r="O284" s="849">
        <v>133.65</v>
      </c>
      <c r="P284" s="837">
        <v>0.69864087820177734</v>
      </c>
      <c r="Q284" s="850">
        <v>148.5</v>
      </c>
    </row>
    <row r="285" spans="1:17" ht="14.4" customHeight="1" x14ac:dyDescent="0.3">
      <c r="A285" s="831" t="s">
        <v>584</v>
      </c>
      <c r="B285" s="832" t="s">
        <v>3601</v>
      </c>
      <c r="C285" s="832" t="s">
        <v>3624</v>
      </c>
      <c r="D285" s="832" t="s">
        <v>4015</v>
      </c>
      <c r="E285" s="832" t="s">
        <v>1191</v>
      </c>
      <c r="F285" s="849"/>
      <c r="G285" s="849"/>
      <c r="H285" s="849"/>
      <c r="I285" s="849"/>
      <c r="J285" s="849"/>
      <c r="K285" s="849"/>
      <c r="L285" s="849"/>
      <c r="M285" s="849"/>
      <c r="N285" s="849">
        <v>7</v>
      </c>
      <c r="O285" s="849">
        <v>370.16</v>
      </c>
      <c r="P285" s="837"/>
      <c r="Q285" s="850">
        <v>52.88</v>
      </c>
    </row>
    <row r="286" spans="1:17" ht="14.4" customHeight="1" x14ac:dyDescent="0.3">
      <c r="A286" s="831" t="s">
        <v>584</v>
      </c>
      <c r="B286" s="832" t="s">
        <v>3601</v>
      </c>
      <c r="C286" s="832" t="s">
        <v>3624</v>
      </c>
      <c r="D286" s="832" t="s">
        <v>3644</v>
      </c>
      <c r="E286" s="832" t="s">
        <v>826</v>
      </c>
      <c r="F286" s="849">
        <v>2.8</v>
      </c>
      <c r="G286" s="849">
        <v>12736.219999999998</v>
      </c>
      <c r="H286" s="849">
        <v>2.333333333333333</v>
      </c>
      <c r="I286" s="849">
        <v>4548.6499999999996</v>
      </c>
      <c r="J286" s="849">
        <v>1.2</v>
      </c>
      <c r="K286" s="849">
        <v>5458.3799999999992</v>
      </c>
      <c r="L286" s="849">
        <v>1</v>
      </c>
      <c r="M286" s="849">
        <v>4548.6499999999996</v>
      </c>
      <c r="N286" s="849">
        <v>3</v>
      </c>
      <c r="O286" s="849">
        <v>11742.960000000001</v>
      </c>
      <c r="P286" s="837">
        <v>2.1513635913952496</v>
      </c>
      <c r="Q286" s="850">
        <v>3914.32</v>
      </c>
    </row>
    <row r="287" spans="1:17" ht="14.4" customHeight="1" x14ac:dyDescent="0.3">
      <c r="A287" s="831" t="s">
        <v>584</v>
      </c>
      <c r="B287" s="832" t="s">
        <v>3601</v>
      </c>
      <c r="C287" s="832" t="s">
        <v>3624</v>
      </c>
      <c r="D287" s="832" t="s">
        <v>4016</v>
      </c>
      <c r="E287" s="832" t="s">
        <v>1199</v>
      </c>
      <c r="F287" s="849">
        <v>0.4</v>
      </c>
      <c r="G287" s="849">
        <v>306.08</v>
      </c>
      <c r="H287" s="849"/>
      <c r="I287" s="849">
        <v>765.19999999999993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584</v>
      </c>
      <c r="B288" s="832" t="s">
        <v>3601</v>
      </c>
      <c r="C288" s="832" t="s">
        <v>3624</v>
      </c>
      <c r="D288" s="832" t="s">
        <v>3650</v>
      </c>
      <c r="E288" s="832" t="s">
        <v>826</v>
      </c>
      <c r="F288" s="849">
        <v>0.4</v>
      </c>
      <c r="G288" s="849">
        <v>181.94</v>
      </c>
      <c r="H288" s="849">
        <v>0.19999560304269445</v>
      </c>
      <c r="I288" s="849">
        <v>454.84999999999997</v>
      </c>
      <c r="J288" s="849">
        <v>2</v>
      </c>
      <c r="K288" s="849">
        <v>909.72</v>
      </c>
      <c r="L288" s="849">
        <v>1</v>
      </c>
      <c r="M288" s="849">
        <v>454.86</v>
      </c>
      <c r="N288" s="849"/>
      <c r="O288" s="849"/>
      <c r="P288" s="837"/>
      <c r="Q288" s="850"/>
    </row>
    <row r="289" spans="1:17" ht="14.4" customHeight="1" x14ac:dyDescent="0.3">
      <c r="A289" s="831" t="s">
        <v>584</v>
      </c>
      <c r="B289" s="832" t="s">
        <v>3601</v>
      </c>
      <c r="C289" s="832" t="s">
        <v>3624</v>
      </c>
      <c r="D289" s="832" t="s">
        <v>4017</v>
      </c>
      <c r="E289" s="832" t="s">
        <v>4018</v>
      </c>
      <c r="F289" s="849"/>
      <c r="G289" s="849"/>
      <c r="H289" s="849"/>
      <c r="I289" s="849"/>
      <c r="J289" s="849">
        <v>0.1</v>
      </c>
      <c r="K289" s="849">
        <v>78.98</v>
      </c>
      <c r="L289" s="849">
        <v>1</v>
      </c>
      <c r="M289" s="849">
        <v>789.8</v>
      </c>
      <c r="N289" s="849"/>
      <c r="O289" s="849"/>
      <c r="P289" s="837"/>
      <c r="Q289" s="850"/>
    </row>
    <row r="290" spans="1:17" ht="14.4" customHeight="1" x14ac:dyDescent="0.3">
      <c r="A290" s="831" t="s">
        <v>584</v>
      </c>
      <c r="B290" s="832" t="s">
        <v>3601</v>
      </c>
      <c r="C290" s="832" t="s">
        <v>3624</v>
      </c>
      <c r="D290" s="832" t="s">
        <v>4019</v>
      </c>
      <c r="E290" s="832" t="s">
        <v>4020</v>
      </c>
      <c r="F290" s="849">
        <v>0.4</v>
      </c>
      <c r="G290" s="849">
        <v>171.78</v>
      </c>
      <c r="H290" s="849"/>
      <c r="I290" s="849">
        <v>429.45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584</v>
      </c>
      <c r="B291" s="832" t="s">
        <v>3601</v>
      </c>
      <c r="C291" s="832" t="s">
        <v>3624</v>
      </c>
      <c r="D291" s="832" t="s">
        <v>4021</v>
      </c>
      <c r="E291" s="832" t="s">
        <v>3980</v>
      </c>
      <c r="F291" s="849"/>
      <c r="G291" s="849"/>
      <c r="H291" s="849"/>
      <c r="I291" s="849"/>
      <c r="J291" s="849"/>
      <c r="K291" s="849"/>
      <c r="L291" s="849"/>
      <c r="M291" s="849"/>
      <c r="N291" s="849">
        <v>0.8</v>
      </c>
      <c r="O291" s="849">
        <v>114.94</v>
      </c>
      <c r="P291" s="837"/>
      <c r="Q291" s="850">
        <v>143.67499999999998</v>
      </c>
    </row>
    <row r="292" spans="1:17" ht="14.4" customHeight="1" x14ac:dyDescent="0.3">
      <c r="A292" s="831" t="s">
        <v>584</v>
      </c>
      <c r="B292" s="832" t="s">
        <v>3601</v>
      </c>
      <c r="C292" s="832" t="s">
        <v>3624</v>
      </c>
      <c r="D292" s="832" t="s">
        <v>4022</v>
      </c>
      <c r="E292" s="832" t="s">
        <v>1164</v>
      </c>
      <c r="F292" s="849">
        <v>4.2</v>
      </c>
      <c r="G292" s="849">
        <v>8927.52</v>
      </c>
      <c r="H292" s="849">
        <v>1.5555555555555556</v>
      </c>
      <c r="I292" s="849">
        <v>2125.6</v>
      </c>
      <c r="J292" s="849">
        <v>2.7</v>
      </c>
      <c r="K292" s="849">
        <v>5739.12</v>
      </c>
      <c r="L292" s="849">
        <v>1</v>
      </c>
      <c r="M292" s="849">
        <v>2125.6</v>
      </c>
      <c r="N292" s="849">
        <v>4.8000000000000007</v>
      </c>
      <c r="O292" s="849">
        <v>2201.7600000000002</v>
      </c>
      <c r="P292" s="837">
        <v>0.38364069752854102</v>
      </c>
      <c r="Q292" s="850">
        <v>458.7</v>
      </c>
    </row>
    <row r="293" spans="1:17" ht="14.4" customHeight="1" x14ac:dyDescent="0.3">
      <c r="A293" s="831" t="s">
        <v>584</v>
      </c>
      <c r="B293" s="832" t="s">
        <v>3601</v>
      </c>
      <c r="C293" s="832" t="s">
        <v>3624</v>
      </c>
      <c r="D293" s="832" t="s">
        <v>4023</v>
      </c>
      <c r="E293" s="832" t="s">
        <v>1175</v>
      </c>
      <c r="F293" s="849"/>
      <c r="G293" s="849"/>
      <c r="H293" s="849"/>
      <c r="I293" s="849"/>
      <c r="J293" s="849"/>
      <c r="K293" s="849"/>
      <c r="L293" s="849"/>
      <c r="M293" s="849"/>
      <c r="N293" s="849">
        <v>17</v>
      </c>
      <c r="O293" s="849">
        <v>18980.5</v>
      </c>
      <c r="P293" s="837"/>
      <c r="Q293" s="850">
        <v>1116.5</v>
      </c>
    </row>
    <row r="294" spans="1:17" ht="14.4" customHeight="1" x14ac:dyDescent="0.3">
      <c r="A294" s="831" t="s">
        <v>584</v>
      </c>
      <c r="B294" s="832" t="s">
        <v>3601</v>
      </c>
      <c r="C294" s="832" t="s">
        <v>3624</v>
      </c>
      <c r="D294" s="832" t="s">
        <v>4024</v>
      </c>
      <c r="E294" s="832" t="s">
        <v>4025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729.3</v>
      </c>
      <c r="P294" s="837"/>
      <c r="Q294" s="850">
        <v>364.65</v>
      </c>
    </row>
    <row r="295" spans="1:17" ht="14.4" customHeight="1" x14ac:dyDescent="0.3">
      <c r="A295" s="831" t="s">
        <v>584</v>
      </c>
      <c r="B295" s="832" t="s">
        <v>3601</v>
      </c>
      <c r="C295" s="832" t="s">
        <v>3624</v>
      </c>
      <c r="D295" s="832" t="s">
        <v>4026</v>
      </c>
      <c r="E295" s="832" t="s">
        <v>4008</v>
      </c>
      <c r="F295" s="849">
        <v>1</v>
      </c>
      <c r="G295" s="849">
        <v>195.9</v>
      </c>
      <c r="H295" s="849"/>
      <c r="I295" s="849">
        <v>195.9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584</v>
      </c>
      <c r="B296" s="832" t="s">
        <v>3601</v>
      </c>
      <c r="C296" s="832" t="s">
        <v>3624</v>
      </c>
      <c r="D296" s="832" t="s">
        <v>4027</v>
      </c>
      <c r="E296" s="832" t="s">
        <v>1183</v>
      </c>
      <c r="F296" s="849">
        <v>0.9</v>
      </c>
      <c r="G296" s="849">
        <v>360.36</v>
      </c>
      <c r="H296" s="849"/>
      <c r="I296" s="849">
        <v>400.4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584</v>
      </c>
      <c r="B297" s="832" t="s">
        <v>3601</v>
      </c>
      <c r="C297" s="832" t="s">
        <v>3624</v>
      </c>
      <c r="D297" s="832" t="s">
        <v>4028</v>
      </c>
      <c r="E297" s="832" t="s">
        <v>1175</v>
      </c>
      <c r="F297" s="849"/>
      <c r="G297" s="849"/>
      <c r="H297" s="849"/>
      <c r="I297" s="849"/>
      <c r="J297" s="849"/>
      <c r="K297" s="849"/>
      <c r="L297" s="849"/>
      <c r="M297" s="849"/>
      <c r="N297" s="849">
        <v>0.4</v>
      </c>
      <c r="O297" s="849">
        <v>652.74</v>
      </c>
      <c r="P297" s="837"/>
      <c r="Q297" s="850">
        <v>1631.85</v>
      </c>
    </row>
    <row r="298" spans="1:17" ht="14.4" customHeight="1" x14ac:dyDescent="0.3">
      <c r="A298" s="831" t="s">
        <v>584</v>
      </c>
      <c r="B298" s="832" t="s">
        <v>3601</v>
      </c>
      <c r="C298" s="832" t="s">
        <v>3624</v>
      </c>
      <c r="D298" s="832" t="s">
        <v>4029</v>
      </c>
      <c r="E298" s="832" t="s">
        <v>4030</v>
      </c>
      <c r="F298" s="849">
        <v>1.8</v>
      </c>
      <c r="G298" s="849">
        <v>596.52</v>
      </c>
      <c r="H298" s="849"/>
      <c r="I298" s="849">
        <v>331.4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584</v>
      </c>
      <c r="B299" s="832" t="s">
        <v>3601</v>
      </c>
      <c r="C299" s="832" t="s">
        <v>3624</v>
      </c>
      <c r="D299" s="832" t="s">
        <v>4031</v>
      </c>
      <c r="E299" s="832" t="s">
        <v>4032</v>
      </c>
      <c r="F299" s="849">
        <v>5.3</v>
      </c>
      <c r="G299" s="849">
        <v>11265.68</v>
      </c>
      <c r="H299" s="849">
        <v>1.0192307692307694</v>
      </c>
      <c r="I299" s="849">
        <v>2125.6</v>
      </c>
      <c r="J299" s="849">
        <v>5.1999999999999993</v>
      </c>
      <c r="K299" s="849">
        <v>11053.119999999999</v>
      </c>
      <c r="L299" s="849">
        <v>1</v>
      </c>
      <c r="M299" s="849">
        <v>2125.6</v>
      </c>
      <c r="N299" s="849"/>
      <c r="O299" s="849"/>
      <c r="P299" s="837"/>
      <c r="Q299" s="850"/>
    </row>
    <row r="300" spans="1:17" ht="14.4" customHeight="1" x14ac:dyDescent="0.3">
      <c r="A300" s="831" t="s">
        <v>584</v>
      </c>
      <c r="B300" s="832" t="s">
        <v>3601</v>
      </c>
      <c r="C300" s="832" t="s">
        <v>3624</v>
      </c>
      <c r="D300" s="832" t="s">
        <v>4033</v>
      </c>
      <c r="E300" s="832" t="s">
        <v>4034</v>
      </c>
      <c r="F300" s="849"/>
      <c r="G300" s="849"/>
      <c r="H300" s="849"/>
      <c r="I300" s="849"/>
      <c r="J300" s="849">
        <v>29</v>
      </c>
      <c r="K300" s="849">
        <v>6164.24</v>
      </c>
      <c r="L300" s="849">
        <v>1</v>
      </c>
      <c r="M300" s="849">
        <v>212.56</v>
      </c>
      <c r="N300" s="849"/>
      <c r="O300" s="849"/>
      <c r="P300" s="837"/>
      <c r="Q300" s="850"/>
    </row>
    <row r="301" spans="1:17" ht="14.4" customHeight="1" x14ac:dyDescent="0.3">
      <c r="A301" s="831" t="s">
        <v>584</v>
      </c>
      <c r="B301" s="832" t="s">
        <v>3601</v>
      </c>
      <c r="C301" s="832" t="s">
        <v>3624</v>
      </c>
      <c r="D301" s="832" t="s">
        <v>4035</v>
      </c>
      <c r="E301" s="832" t="s">
        <v>1187</v>
      </c>
      <c r="F301" s="849">
        <v>0.2</v>
      </c>
      <c r="G301" s="849">
        <v>157.97</v>
      </c>
      <c r="H301" s="849">
        <v>5.2634910903493225E-2</v>
      </c>
      <c r="I301" s="849">
        <v>789.84999999999991</v>
      </c>
      <c r="J301" s="849">
        <v>3.8000000000000003</v>
      </c>
      <c r="K301" s="849">
        <v>3001.24</v>
      </c>
      <c r="L301" s="849">
        <v>1</v>
      </c>
      <c r="M301" s="849">
        <v>789.79999999999984</v>
      </c>
      <c r="N301" s="849">
        <v>7.35</v>
      </c>
      <c r="O301" s="849">
        <v>4127.08</v>
      </c>
      <c r="P301" s="837">
        <v>1.3751249483546801</v>
      </c>
      <c r="Q301" s="850">
        <v>561.5074829931973</v>
      </c>
    </row>
    <row r="302" spans="1:17" ht="14.4" customHeight="1" x14ac:dyDescent="0.3">
      <c r="A302" s="831" t="s">
        <v>584</v>
      </c>
      <c r="B302" s="832" t="s">
        <v>3601</v>
      </c>
      <c r="C302" s="832" t="s">
        <v>3624</v>
      </c>
      <c r="D302" s="832" t="s">
        <v>4036</v>
      </c>
      <c r="E302" s="832" t="s">
        <v>1178</v>
      </c>
      <c r="F302" s="849">
        <v>2.8</v>
      </c>
      <c r="G302" s="849">
        <v>4569.2</v>
      </c>
      <c r="H302" s="849"/>
      <c r="I302" s="849">
        <v>1631.8571428571429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584</v>
      </c>
      <c r="B303" s="832" t="s">
        <v>3601</v>
      </c>
      <c r="C303" s="832" t="s">
        <v>3624</v>
      </c>
      <c r="D303" s="832" t="s">
        <v>4037</v>
      </c>
      <c r="E303" s="832" t="s">
        <v>1178</v>
      </c>
      <c r="F303" s="849">
        <v>0.3</v>
      </c>
      <c r="G303" s="849">
        <v>979.12</v>
      </c>
      <c r="H303" s="849">
        <v>6.2499920209065023E-2</v>
      </c>
      <c r="I303" s="849">
        <v>3263.7333333333336</v>
      </c>
      <c r="J303" s="849">
        <v>4.8</v>
      </c>
      <c r="K303" s="849">
        <v>15665.939999999999</v>
      </c>
      <c r="L303" s="849">
        <v>1</v>
      </c>
      <c r="M303" s="849">
        <v>3263.7374999999997</v>
      </c>
      <c r="N303" s="849"/>
      <c r="O303" s="849"/>
      <c r="P303" s="837"/>
      <c r="Q303" s="850"/>
    </row>
    <row r="304" spans="1:17" ht="14.4" customHeight="1" x14ac:dyDescent="0.3">
      <c r="A304" s="831" t="s">
        <v>584</v>
      </c>
      <c r="B304" s="832" t="s">
        <v>3601</v>
      </c>
      <c r="C304" s="832" t="s">
        <v>3624</v>
      </c>
      <c r="D304" s="832" t="s">
        <v>4038</v>
      </c>
      <c r="E304" s="832" t="s">
        <v>4039</v>
      </c>
      <c r="F304" s="849"/>
      <c r="G304" s="849"/>
      <c r="H304" s="849"/>
      <c r="I304" s="849"/>
      <c r="J304" s="849"/>
      <c r="K304" s="849"/>
      <c r="L304" s="849"/>
      <c r="M304" s="849"/>
      <c r="N304" s="849">
        <v>1.8</v>
      </c>
      <c r="O304" s="849">
        <v>1065.06</v>
      </c>
      <c r="P304" s="837"/>
      <c r="Q304" s="850">
        <v>591.69999999999993</v>
      </c>
    </row>
    <row r="305" spans="1:17" ht="14.4" customHeight="1" x14ac:dyDescent="0.3">
      <c r="A305" s="831" t="s">
        <v>584</v>
      </c>
      <c r="B305" s="832" t="s">
        <v>3601</v>
      </c>
      <c r="C305" s="832" t="s">
        <v>3624</v>
      </c>
      <c r="D305" s="832" t="s">
        <v>4040</v>
      </c>
      <c r="E305" s="832" t="s">
        <v>937</v>
      </c>
      <c r="F305" s="849"/>
      <c r="G305" s="849"/>
      <c r="H305" s="849"/>
      <c r="I305" s="849"/>
      <c r="J305" s="849"/>
      <c r="K305" s="849"/>
      <c r="L305" s="849"/>
      <c r="M305" s="849"/>
      <c r="N305" s="849">
        <v>0.15</v>
      </c>
      <c r="O305" s="849">
        <v>40.520000000000003</v>
      </c>
      <c r="P305" s="837"/>
      <c r="Q305" s="850">
        <v>270.13333333333338</v>
      </c>
    </row>
    <row r="306" spans="1:17" ht="14.4" customHeight="1" x14ac:dyDescent="0.3">
      <c r="A306" s="831" t="s">
        <v>584</v>
      </c>
      <c r="B306" s="832" t="s">
        <v>3601</v>
      </c>
      <c r="C306" s="832" t="s">
        <v>3624</v>
      </c>
      <c r="D306" s="832" t="s">
        <v>4041</v>
      </c>
      <c r="E306" s="832" t="s">
        <v>4042</v>
      </c>
      <c r="F306" s="849"/>
      <c r="G306" s="849"/>
      <c r="H306" s="849"/>
      <c r="I306" s="849"/>
      <c r="J306" s="849"/>
      <c r="K306" s="849"/>
      <c r="L306" s="849"/>
      <c r="M306" s="849"/>
      <c r="N306" s="849">
        <v>2.9</v>
      </c>
      <c r="O306" s="849">
        <v>961.17</v>
      </c>
      <c r="P306" s="837"/>
      <c r="Q306" s="850">
        <v>331.43793103448274</v>
      </c>
    </row>
    <row r="307" spans="1:17" ht="14.4" customHeight="1" x14ac:dyDescent="0.3">
      <c r="A307" s="831" t="s">
        <v>584</v>
      </c>
      <c r="B307" s="832" t="s">
        <v>3601</v>
      </c>
      <c r="C307" s="832" t="s">
        <v>3624</v>
      </c>
      <c r="D307" s="832" t="s">
        <v>4043</v>
      </c>
      <c r="E307" s="832" t="s">
        <v>1813</v>
      </c>
      <c r="F307" s="849"/>
      <c r="G307" s="849"/>
      <c r="H307" s="849"/>
      <c r="I307" s="849"/>
      <c r="J307" s="849"/>
      <c r="K307" s="849"/>
      <c r="L307" s="849"/>
      <c r="M307" s="849"/>
      <c r="N307" s="849">
        <v>6.2</v>
      </c>
      <c r="O307" s="849">
        <v>573.42999999999995</v>
      </c>
      <c r="P307" s="837"/>
      <c r="Q307" s="850">
        <v>92.488709677419351</v>
      </c>
    </row>
    <row r="308" spans="1:17" ht="14.4" customHeight="1" x14ac:dyDescent="0.3">
      <c r="A308" s="831" t="s">
        <v>584</v>
      </c>
      <c r="B308" s="832" t="s">
        <v>3601</v>
      </c>
      <c r="C308" s="832" t="s">
        <v>3624</v>
      </c>
      <c r="D308" s="832" t="s">
        <v>3661</v>
      </c>
      <c r="E308" s="832" t="s">
        <v>3637</v>
      </c>
      <c r="F308" s="849"/>
      <c r="G308" s="849"/>
      <c r="H308" s="849"/>
      <c r="I308" s="849"/>
      <c r="J308" s="849"/>
      <c r="K308" s="849"/>
      <c r="L308" s="849"/>
      <c r="M308" s="849"/>
      <c r="N308" s="849">
        <v>10.200000000000001</v>
      </c>
      <c r="O308" s="849">
        <v>16722.830000000002</v>
      </c>
      <c r="P308" s="837"/>
      <c r="Q308" s="850">
        <v>1639.493137254902</v>
      </c>
    </row>
    <row r="309" spans="1:17" ht="14.4" customHeight="1" x14ac:dyDescent="0.3">
      <c r="A309" s="831" t="s">
        <v>584</v>
      </c>
      <c r="B309" s="832" t="s">
        <v>3601</v>
      </c>
      <c r="C309" s="832" t="s">
        <v>4044</v>
      </c>
      <c r="D309" s="832" t="s">
        <v>4045</v>
      </c>
      <c r="E309" s="832" t="s">
        <v>4046</v>
      </c>
      <c r="F309" s="849">
        <v>72</v>
      </c>
      <c r="G309" s="849">
        <v>155335.98000000001</v>
      </c>
      <c r="H309" s="849">
        <v>1.7982281194867498</v>
      </c>
      <c r="I309" s="849">
        <v>2157.4441666666667</v>
      </c>
      <c r="J309" s="849">
        <v>40</v>
      </c>
      <c r="K309" s="849">
        <v>86382.8</v>
      </c>
      <c r="L309" s="849">
        <v>1</v>
      </c>
      <c r="M309" s="849">
        <v>2159.5700000000002</v>
      </c>
      <c r="N309" s="849">
        <v>31</v>
      </c>
      <c r="O309" s="849">
        <v>67511.8</v>
      </c>
      <c r="P309" s="837">
        <v>0.78154215885569811</v>
      </c>
      <c r="Q309" s="850">
        <v>2177.8000000000002</v>
      </c>
    </row>
    <row r="310" spans="1:17" ht="14.4" customHeight="1" x14ac:dyDescent="0.3">
      <c r="A310" s="831" t="s">
        <v>584</v>
      </c>
      <c r="B310" s="832" t="s">
        <v>3601</v>
      </c>
      <c r="C310" s="832" t="s">
        <v>4044</v>
      </c>
      <c r="D310" s="832" t="s">
        <v>4047</v>
      </c>
      <c r="E310" s="832" t="s">
        <v>4048</v>
      </c>
      <c r="F310" s="849"/>
      <c r="G310" s="849"/>
      <c r="H310" s="849"/>
      <c r="I310" s="849"/>
      <c r="J310" s="849">
        <v>36</v>
      </c>
      <c r="K310" s="849">
        <v>95081.400000000009</v>
      </c>
      <c r="L310" s="849">
        <v>1</v>
      </c>
      <c r="M310" s="849">
        <v>2641.15</v>
      </c>
      <c r="N310" s="849">
        <v>43</v>
      </c>
      <c r="O310" s="849">
        <v>114474.59999999999</v>
      </c>
      <c r="P310" s="837">
        <v>1.2039641822690872</v>
      </c>
      <c r="Q310" s="850">
        <v>2662.2</v>
      </c>
    </row>
    <row r="311" spans="1:17" ht="14.4" customHeight="1" x14ac:dyDescent="0.3">
      <c r="A311" s="831" t="s">
        <v>584</v>
      </c>
      <c r="B311" s="832" t="s">
        <v>3601</v>
      </c>
      <c r="C311" s="832" t="s">
        <v>4044</v>
      </c>
      <c r="D311" s="832" t="s">
        <v>4049</v>
      </c>
      <c r="E311" s="832" t="s">
        <v>4050</v>
      </c>
      <c r="F311" s="849"/>
      <c r="G311" s="849"/>
      <c r="H311" s="849"/>
      <c r="I311" s="849"/>
      <c r="J311" s="849"/>
      <c r="K311" s="849"/>
      <c r="L311" s="849"/>
      <c r="M311" s="849"/>
      <c r="N311" s="849">
        <v>2</v>
      </c>
      <c r="O311" s="849">
        <v>4355.6000000000004</v>
      </c>
      <c r="P311" s="837"/>
      <c r="Q311" s="850">
        <v>2177.8000000000002</v>
      </c>
    </row>
    <row r="312" spans="1:17" ht="14.4" customHeight="1" x14ac:dyDescent="0.3">
      <c r="A312" s="831" t="s">
        <v>584</v>
      </c>
      <c r="B312" s="832" t="s">
        <v>3601</v>
      </c>
      <c r="C312" s="832" t="s">
        <v>4044</v>
      </c>
      <c r="D312" s="832" t="s">
        <v>4051</v>
      </c>
      <c r="E312" s="832" t="s">
        <v>4052</v>
      </c>
      <c r="F312" s="849"/>
      <c r="G312" s="849"/>
      <c r="H312" s="849"/>
      <c r="I312" s="849"/>
      <c r="J312" s="849">
        <v>1</v>
      </c>
      <c r="K312" s="849">
        <v>8902.36</v>
      </c>
      <c r="L312" s="849">
        <v>1</v>
      </c>
      <c r="M312" s="849">
        <v>8902.36</v>
      </c>
      <c r="N312" s="849"/>
      <c r="O312" s="849"/>
      <c r="P312" s="837"/>
      <c r="Q312" s="850"/>
    </row>
    <row r="313" spans="1:17" ht="14.4" customHeight="1" x14ac:dyDescent="0.3">
      <c r="A313" s="831" t="s">
        <v>584</v>
      </c>
      <c r="B313" s="832" t="s">
        <v>3601</v>
      </c>
      <c r="C313" s="832" t="s">
        <v>4044</v>
      </c>
      <c r="D313" s="832" t="s">
        <v>4053</v>
      </c>
      <c r="E313" s="832" t="s">
        <v>4054</v>
      </c>
      <c r="F313" s="849"/>
      <c r="G313" s="849"/>
      <c r="H313" s="849"/>
      <c r="I313" s="849"/>
      <c r="J313" s="849">
        <v>3</v>
      </c>
      <c r="K313" s="849">
        <v>30927.45</v>
      </c>
      <c r="L313" s="849">
        <v>1</v>
      </c>
      <c r="M313" s="849">
        <v>10309.15</v>
      </c>
      <c r="N313" s="849"/>
      <c r="O313" s="849"/>
      <c r="P313" s="837"/>
      <c r="Q313" s="850"/>
    </row>
    <row r="314" spans="1:17" ht="14.4" customHeight="1" x14ac:dyDescent="0.3">
      <c r="A314" s="831" t="s">
        <v>584</v>
      </c>
      <c r="B314" s="832" t="s">
        <v>3601</v>
      </c>
      <c r="C314" s="832" t="s">
        <v>4044</v>
      </c>
      <c r="D314" s="832" t="s">
        <v>4055</v>
      </c>
      <c r="E314" s="832" t="s">
        <v>4056</v>
      </c>
      <c r="F314" s="849">
        <v>23</v>
      </c>
      <c r="G314" s="849">
        <v>27867.030000000002</v>
      </c>
      <c r="H314" s="849">
        <v>2.875</v>
      </c>
      <c r="I314" s="849">
        <v>1211.6100000000001</v>
      </c>
      <c r="J314" s="849">
        <v>8</v>
      </c>
      <c r="K314" s="849">
        <v>9692.880000000001</v>
      </c>
      <c r="L314" s="849">
        <v>1</v>
      </c>
      <c r="M314" s="849">
        <v>1211.6100000000001</v>
      </c>
      <c r="N314" s="849">
        <v>6</v>
      </c>
      <c r="O314" s="849">
        <v>7346.0999999999995</v>
      </c>
      <c r="P314" s="837">
        <v>0.75788620100527382</v>
      </c>
      <c r="Q314" s="850">
        <v>1224.3499999999999</v>
      </c>
    </row>
    <row r="315" spans="1:17" ht="14.4" customHeight="1" x14ac:dyDescent="0.3">
      <c r="A315" s="831" t="s">
        <v>584</v>
      </c>
      <c r="B315" s="832" t="s">
        <v>3601</v>
      </c>
      <c r="C315" s="832" t="s">
        <v>3602</v>
      </c>
      <c r="D315" s="832" t="s">
        <v>4057</v>
      </c>
      <c r="E315" s="832" t="s">
        <v>4058</v>
      </c>
      <c r="F315" s="849">
        <v>85</v>
      </c>
      <c r="G315" s="849">
        <v>91702.25</v>
      </c>
      <c r="H315" s="849"/>
      <c r="I315" s="849">
        <v>1078.8499999999999</v>
      </c>
      <c r="J315" s="849"/>
      <c r="K315" s="849"/>
      <c r="L315" s="849"/>
      <c r="M315" s="849"/>
      <c r="N315" s="849">
        <v>6</v>
      </c>
      <c r="O315" s="849">
        <v>6473.1</v>
      </c>
      <c r="P315" s="837"/>
      <c r="Q315" s="850">
        <v>1078.8500000000001</v>
      </c>
    </row>
    <row r="316" spans="1:17" ht="14.4" customHeight="1" x14ac:dyDescent="0.3">
      <c r="A316" s="831" t="s">
        <v>584</v>
      </c>
      <c r="B316" s="832" t="s">
        <v>3601</v>
      </c>
      <c r="C316" s="832" t="s">
        <v>3602</v>
      </c>
      <c r="D316" s="832" t="s">
        <v>4059</v>
      </c>
      <c r="E316" s="832" t="s">
        <v>4060</v>
      </c>
      <c r="F316" s="849"/>
      <c r="G316" s="849"/>
      <c r="H316" s="849"/>
      <c r="I316" s="849"/>
      <c r="J316" s="849"/>
      <c r="K316" s="849"/>
      <c r="L316" s="849"/>
      <c r="M316" s="849"/>
      <c r="N316" s="849">
        <v>3</v>
      </c>
      <c r="O316" s="849">
        <v>18585</v>
      </c>
      <c r="P316" s="837"/>
      <c r="Q316" s="850">
        <v>6195</v>
      </c>
    </row>
    <row r="317" spans="1:17" ht="14.4" customHeight="1" x14ac:dyDescent="0.3">
      <c r="A317" s="831" t="s">
        <v>584</v>
      </c>
      <c r="B317" s="832" t="s">
        <v>3601</v>
      </c>
      <c r="C317" s="832" t="s">
        <v>3602</v>
      </c>
      <c r="D317" s="832" t="s">
        <v>4061</v>
      </c>
      <c r="E317" s="832" t="s">
        <v>4062</v>
      </c>
      <c r="F317" s="849"/>
      <c r="G317" s="849"/>
      <c r="H317" s="849"/>
      <c r="I317" s="849"/>
      <c r="J317" s="849"/>
      <c r="K317" s="849"/>
      <c r="L317" s="849"/>
      <c r="M317" s="849"/>
      <c r="N317" s="849">
        <v>3</v>
      </c>
      <c r="O317" s="849">
        <v>14640</v>
      </c>
      <c r="P317" s="837"/>
      <c r="Q317" s="850">
        <v>4880</v>
      </c>
    </row>
    <row r="318" spans="1:17" ht="14.4" customHeight="1" x14ac:dyDescent="0.3">
      <c r="A318" s="831" t="s">
        <v>584</v>
      </c>
      <c r="B318" s="832" t="s">
        <v>3601</v>
      </c>
      <c r="C318" s="832" t="s">
        <v>3602</v>
      </c>
      <c r="D318" s="832" t="s">
        <v>4063</v>
      </c>
      <c r="E318" s="832" t="s">
        <v>4064</v>
      </c>
      <c r="F318" s="849"/>
      <c r="G318" s="849"/>
      <c r="H318" s="849"/>
      <c r="I318" s="849"/>
      <c r="J318" s="849"/>
      <c r="K318" s="849"/>
      <c r="L318" s="849"/>
      <c r="M318" s="849"/>
      <c r="N318" s="849">
        <v>3</v>
      </c>
      <c r="O318" s="849">
        <v>18923.099999999999</v>
      </c>
      <c r="P318" s="837"/>
      <c r="Q318" s="850">
        <v>6307.7</v>
      </c>
    </row>
    <row r="319" spans="1:17" ht="14.4" customHeight="1" x14ac:dyDescent="0.3">
      <c r="A319" s="831" t="s">
        <v>584</v>
      </c>
      <c r="B319" s="832" t="s">
        <v>3601</v>
      </c>
      <c r="C319" s="832" t="s">
        <v>3602</v>
      </c>
      <c r="D319" s="832" t="s">
        <v>3666</v>
      </c>
      <c r="E319" s="832" t="s">
        <v>3667</v>
      </c>
      <c r="F319" s="849">
        <v>3</v>
      </c>
      <c r="G319" s="849">
        <v>7875.33</v>
      </c>
      <c r="H319" s="849">
        <v>0.375</v>
      </c>
      <c r="I319" s="849">
        <v>2625.11</v>
      </c>
      <c r="J319" s="849">
        <v>8</v>
      </c>
      <c r="K319" s="849">
        <v>21000.880000000001</v>
      </c>
      <c r="L319" s="849">
        <v>1</v>
      </c>
      <c r="M319" s="849">
        <v>2625.11</v>
      </c>
      <c r="N319" s="849">
        <v>12</v>
      </c>
      <c r="O319" s="849">
        <v>31501.32</v>
      </c>
      <c r="P319" s="837">
        <v>1.5</v>
      </c>
      <c r="Q319" s="850">
        <v>2625.11</v>
      </c>
    </row>
    <row r="320" spans="1:17" ht="14.4" customHeight="1" x14ac:dyDescent="0.3">
      <c r="A320" s="831" t="s">
        <v>584</v>
      </c>
      <c r="B320" s="832" t="s">
        <v>3601</v>
      </c>
      <c r="C320" s="832" t="s">
        <v>3602</v>
      </c>
      <c r="D320" s="832" t="s">
        <v>3668</v>
      </c>
      <c r="E320" s="832" t="s">
        <v>3669</v>
      </c>
      <c r="F320" s="849">
        <v>5</v>
      </c>
      <c r="G320" s="849">
        <v>5233.6499999999996</v>
      </c>
      <c r="H320" s="849">
        <v>1.25</v>
      </c>
      <c r="I320" s="849">
        <v>1046.73</v>
      </c>
      <c r="J320" s="849">
        <v>4</v>
      </c>
      <c r="K320" s="849">
        <v>4186.92</v>
      </c>
      <c r="L320" s="849">
        <v>1</v>
      </c>
      <c r="M320" s="849">
        <v>1046.73</v>
      </c>
      <c r="N320" s="849">
        <v>15</v>
      </c>
      <c r="O320" s="849">
        <v>15700.949999999999</v>
      </c>
      <c r="P320" s="837">
        <v>3.7499999999999996</v>
      </c>
      <c r="Q320" s="850">
        <v>1046.73</v>
      </c>
    </row>
    <row r="321" spans="1:17" ht="14.4" customHeight="1" x14ac:dyDescent="0.3">
      <c r="A321" s="831" t="s">
        <v>584</v>
      </c>
      <c r="B321" s="832" t="s">
        <v>3601</v>
      </c>
      <c r="C321" s="832" t="s">
        <v>3602</v>
      </c>
      <c r="D321" s="832" t="s">
        <v>4065</v>
      </c>
      <c r="E321" s="832" t="s">
        <v>4066</v>
      </c>
      <c r="F321" s="849">
        <v>2</v>
      </c>
      <c r="G321" s="849">
        <v>2002.26</v>
      </c>
      <c r="H321" s="849"/>
      <c r="I321" s="849">
        <v>1001.13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584</v>
      </c>
      <c r="B322" s="832" t="s">
        <v>3601</v>
      </c>
      <c r="C322" s="832" t="s">
        <v>3602</v>
      </c>
      <c r="D322" s="832" t="s">
        <v>3670</v>
      </c>
      <c r="E322" s="832" t="s">
        <v>3671</v>
      </c>
      <c r="F322" s="849">
        <v>6</v>
      </c>
      <c r="G322" s="849">
        <v>4346.5199999999995</v>
      </c>
      <c r="H322" s="849">
        <v>0.99999999999999978</v>
      </c>
      <c r="I322" s="849">
        <v>724.42</v>
      </c>
      <c r="J322" s="849">
        <v>6</v>
      </c>
      <c r="K322" s="849">
        <v>4346.5200000000004</v>
      </c>
      <c r="L322" s="849">
        <v>1</v>
      </c>
      <c r="M322" s="849">
        <v>724.42000000000007</v>
      </c>
      <c r="N322" s="849">
        <v>15</v>
      </c>
      <c r="O322" s="849">
        <v>10866.3</v>
      </c>
      <c r="P322" s="837">
        <v>2.4999999999999996</v>
      </c>
      <c r="Q322" s="850">
        <v>724.42</v>
      </c>
    </row>
    <row r="323" spans="1:17" ht="14.4" customHeight="1" x14ac:dyDescent="0.3">
      <c r="A323" s="831" t="s">
        <v>584</v>
      </c>
      <c r="B323" s="832" t="s">
        <v>3601</v>
      </c>
      <c r="C323" s="832" t="s">
        <v>3602</v>
      </c>
      <c r="D323" s="832" t="s">
        <v>3672</v>
      </c>
      <c r="E323" s="832" t="s">
        <v>3673</v>
      </c>
      <c r="F323" s="849">
        <v>6</v>
      </c>
      <c r="G323" s="849">
        <v>1436.4</v>
      </c>
      <c r="H323" s="849">
        <v>1.2000000000000002</v>
      </c>
      <c r="I323" s="849">
        <v>239.4</v>
      </c>
      <c r="J323" s="849">
        <v>5</v>
      </c>
      <c r="K323" s="849">
        <v>1197</v>
      </c>
      <c r="L323" s="849">
        <v>1</v>
      </c>
      <c r="M323" s="849">
        <v>239.4</v>
      </c>
      <c r="N323" s="849">
        <v>21</v>
      </c>
      <c r="O323" s="849">
        <v>5027.3999999999996</v>
      </c>
      <c r="P323" s="837">
        <v>4.1999999999999993</v>
      </c>
      <c r="Q323" s="850">
        <v>239.39999999999998</v>
      </c>
    </row>
    <row r="324" spans="1:17" ht="14.4" customHeight="1" x14ac:dyDescent="0.3">
      <c r="A324" s="831" t="s">
        <v>584</v>
      </c>
      <c r="B324" s="832" t="s">
        <v>3601</v>
      </c>
      <c r="C324" s="832" t="s">
        <v>3602</v>
      </c>
      <c r="D324" s="832" t="s">
        <v>4067</v>
      </c>
      <c r="E324" s="832" t="s">
        <v>4068</v>
      </c>
      <c r="F324" s="849">
        <v>1</v>
      </c>
      <c r="G324" s="849">
        <v>2404.36</v>
      </c>
      <c r="H324" s="849"/>
      <c r="I324" s="849">
        <v>2404.36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584</v>
      </c>
      <c r="B325" s="832" t="s">
        <v>3601</v>
      </c>
      <c r="C325" s="832" t="s">
        <v>3602</v>
      </c>
      <c r="D325" s="832" t="s">
        <v>4069</v>
      </c>
      <c r="E325" s="832" t="s">
        <v>4070</v>
      </c>
      <c r="F325" s="849">
        <v>16</v>
      </c>
      <c r="G325" s="849">
        <v>7246.24</v>
      </c>
      <c r="H325" s="849">
        <v>0.20779220779220781</v>
      </c>
      <c r="I325" s="849">
        <v>452.89</v>
      </c>
      <c r="J325" s="849">
        <v>77</v>
      </c>
      <c r="K325" s="849">
        <v>34872.53</v>
      </c>
      <c r="L325" s="849">
        <v>1</v>
      </c>
      <c r="M325" s="849">
        <v>452.89</v>
      </c>
      <c r="N325" s="849">
        <v>55</v>
      </c>
      <c r="O325" s="849">
        <v>24908.95</v>
      </c>
      <c r="P325" s="837">
        <v>0.7142857142857143</v>
      </c>
      <c r="Q325" s="850">
        <v>452.89</v>
      </c>
    </row>
    <row r="326" spans="1:17" ht="14.4" customHeight="1" x14ac:dyDescent="0.3">
      <c r="A326" s="831" t="s">
        <v>584</v>
      </c>
      <c r="B326" s="832" t="s">
        <v>3601</v>
      </c>
      <c r="C326" s="832" t="s">
        <v>3602</v>
      </c>
      <c r="D326" s="832" t="s">
        <v>4071</v>
      </c>
      <c r="E326" s="832" t="s">
        <v>4072</v>
      </c>
      <c r="F326" s="849">
        <v>2</v>
      </c>
      <c r="G326" s="849">
        <v>2734.14</v>
      </c>
      <c r="H326" s="849"/>
      <c r="I326" s="849">
        <v>1367.07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584</v>
      </c>
      <c r="B327" s="832" t="s">
        <v>3601</v>
      </c>
      <c r="C327" s="832" t="s">
        <v>3602</v>
      </c>
      <c r="D327" s="832" t="s">
        <v>4073</v>
      </c>
      <c r="E327" s="832" t="s">
        <v>4074</v>
      </c>
      <c r="F327" s="849">
        <v>9</v>
      </c>
      <c r="G327" s="849">
        <v>16688.699999999997</v>
      </c>
      <c r="H327" s="849"/>
      <c r="I327" s="849">
        <v>1854.2999999999997</v>
      </c>
      <c r="J327" s="849"/>
      <c r="K327" s="849"/>
      <c r="L327" s="849"/>
      <c r="M327" s="849"/>
      <c r="N327" s="849">
        <v>5</v>
      </c>
      <c r="O327" s="849">
        <v>9271.5</v>
      </c>
      <c r="P327" s="837"/>
      <c r="Q327" s="850">
        <v>1854.3</v>
      </c>
    </row>
    <row r="328" spans="1:17" ht="14.4" customHeight="1" x14ac:dyDescent="0.3">
      <c r="A328" s="831" t="s">
        <v>584</v>
      </c>
      <c r="B328" s="832" t="s">
        <v>3601</v>
      </c>
      <c r="C328" s="832" t="s">
        <v>3602</v>
      </c>
      <c r="D328" s="832" t="s">
        <v>3674</v>
      </c>
      <c r="E328" s="832" t="s">
        <v>3675</v>
      </c>
      <c r="F328" s="849">
        <v>7</v>
      </c>
      <c r="G328" s="849">
        <v>6311.4800000000005</v>
      </c>
      <c r="H328" s="849">
        <v>0.77777777777777779</v>
      </c>
      <c r="I328" s="849">
        <v>901.6400000000001</v>
      </c>
      <c r="J328" s="849">
        <v>9</v>
      </c>
      <c r="K328" s="849">
        <v>8114.76</v>
      </c>
      <c r="L328" s="849">
        <v>1</v>
      </c>
      <c r="M328" s="849">
        <v>901.64</v>
      </c>
      <c r="N328" s="849">
        <v>22</v>
      </c>
      <c r="O328" s="849">
        <v>19836.080000000002</v>
      </c>
      <c r="P328" s="837">
        <v>2.4444444444444446</v>
      </c>
      <c r="Q328" s="850">
        <v>901.6400000000001</v>
      </c>
    </row>
    <row r="329" spans="1:17" ht="14.4" customHeight="1" x14ac:dyDescent="0.3">
      <c r="A329" s="831" t="s">
        <v>584</v>
      </c>
      <c r="B329" s="832" t="s">
        <v>3601</v>
      </c>
      <c r="C329" s="832" t="s">
        <v>3602</v>
      </c>
      <c r="D329" s="832" t="s">
        <v>4075</v>
      </c>
      <c r="E329" s="832" t="s">
        <v>4076</v>
      </c>
      <c r="F329" s="849">
        <v>1</v>
      </c>
      <c r="G329" s="849">
        <v>427.5</v>
      </c>
      <c r="H329" s="849"/>
      <c r="I329" s="849">
        <v>427.5</v>
      </c>
      <c r="J329" s="849"/>
      <c r="K329" s="849"/>
      <c r="L329" s="849"/>
      <c r="M329" s="849"/>
      <c r="N329" s="849">
        <v>1</v>
      </c>
      <c r="O329" s="849">
        <v>397.56</v>
      </c>
      <c r="P329" s="837"/>
      <c r="Q329" s="850">
        <v>397.56</v>
      </c>
    </row>
    <row r="330" spans="1:17" ht="14.4" customHeight="1" x14ac:dyDescent="0.3">
      <c r="A330" s="831" t="s">
        <v>584</v>
      </c>
      <c r="B330" s="832" t="s">
        <v>3601</v>
      </c>
      <c r="C330" s="832" t="s">
        <v>3602</v>
      </c>
      <c r="D330" s="832" t="s">
        <v>4077</v>
      </c>
      <c r="E330" s="832" t="s">
        <v>4078</v>
      </c>
      <c r="F330" s="849">
        <v>85</v>
      </c>
      <c r="G330" s="849">
        <v>300672.20000000007</v>
      </c>
      <c r="H330" s="849"/>
      <c r="I330" s="849">
        <v>3537.3200000000006</v>
      </c>
      <c r="J330" s="849"/>
      <c r="K330" s="849"/>
      <c r="L330" s="849"/>
      <c r="M330" s="849"/>
      <c r="N330" s="849">
        <v>6</v>
      </c>
      <c r="O330" s="849">
        <v>15917.73</v>
      </c>
      <c r="P330" s="837"/>
      <c r="Q330" s="850">
        <v>2652.9549999999999</v>
      </c>
    </row>
    <row r="331" spans="1:17" ht="14.4" customHeight="1" x14ac:dyDescent="0.3">
      <c r="A331" s="831" t="s">
        <v>584</v>
      </c>
      <c r="B331" s="832" t="s">
        <v>3601</v>
      </c>
      <c r="C331" s="832" t="s">
        <v>3602</v>
      </c>
      <c r="D331" s="832" t="s">
        <v>3676</v>
      </c>
      <c r="E331" s="832" t="s">
        <v>3677</v>
      </c>
      <c r="F331" s="849">
        <v>30</v>
      </c>
      <c r="G331" s="849">
        <v>12262.2</v>
      </c>
      <c r="H331" s="849">
        <v>1.3636363636363635</v>
      </c>
      <c r="I331" s="849">
        <v>408.74</v>
      </c>
      <c r="J331" s="849">
        <v>22</v>
      </c>
      <c r="K331" s="849">
        <v>8992.2800000000007</v>
      </c>
      <c r="L331" s="849">
        <v>1</v>
      </c>
      <c r="M331" s="849">
        <v>408.74</v>
      </c>
      <c r="N331" s="849">
        <v>19</v>
      </c>
      <c r="O331" s="849">
        <v>7766.06</v>
      </c>
      <c r="P331" s="837">
        <v>0.86363636363636365</v>
      </c>
      <c r="Q331" s="850">
        <v>408.74</v>
      </c>
    </row>
    <row r="332" spans="1:17" ht="14.4" customHeight="1" x14ac:dyDescent="0.3">
      <c r="A332" s="831" t="s">
        <v>584</v>
      </c>
      <c r="B332" s="832" t="s">
        <v>3601</v>
      </c>
      <c r="C332" s="832" t="s">
        <v>3602</v>
      </c>
      <c r="D332" s="832" t="s">
        <v>3678</v>
      </c>
      <c r="E332" s="832" t="s">
        <v>3679</v>
      </c>
      <c r="F332" s="849">
        <v>44</v>
      </c>
      <c r="G332" s="849">
        <v>8905.6</v>
      </c>
      <c r="H332" s="849">
        <v>1.5672278741867418</v>
      </c>
      <c r="I332" s="849">
        <v>202.4</v>
      </c>
      <c r="J332" s="849">
        <v>30</v>
      </c>
      <c r="K332" s="849">
        <v>5682.39</v>
      </c>
      <c r="L332" s="849">
        <v>1</v>
      </c>
      <c r="M332" s="849">
        <v>189.41300000000001</v>
      </c>
      <c r="N332" s="849">
        <v>35</v>
      </c>
      <c r="O332" s="849">
        <v>6578.95</v>
      </c>
      <c r="P332" s="837">
        <v>1.1577786811535287</v>
      </c>
      <c r="Q332" s="850">
        <v>187.97</v>
      </c>
    </row>
    <row r="333" spans="1:17" ht="14.4" customHeight="1" x14ac:dyDescent="0.3">
      <c r="A333" s="831" t="s">
        <v>584</v>
      </c>
      <c r="B333" s="832" t="s">
        <v>3601</v>
      </c>
      <c r="C333" s="832" t="s">
        <v>3602</v>
      </c>
      <c r="D333" s="832" t="s">
        <v>3682</v>
      </c>
      <c r="E333" s="832" t="s">
        <v>3683</v>
      </c>
      <c r="F333" s="849">
        <v>23</v>
      </c>
      <c r="G333" s="849">
        <v>38295</v>
      </c>
      <c r="H333" s="849">
        <v>0.71875</v>
      </c>
      <c r="I333" s="849">
        <v>1665</v>
      </c>
      <c r="J333" s="849">
        <v>32</v>
      </c>
      <c r="K333" s="849">
        <v>53280</v>
      </c>
      <c r="L333" s="849">
        <v>1</v>
      </c>
      <c r="M333" s="849">
        <v>1665</v>
      </c>
      <c r="N333" s="849">
        <v>11</v>
      </c>
      <c r="O333" s="849">
        <v>18315</v>
      </c>
      <c r="P333" s="837">
        <v>0.34375</v>
      </c>
      <c r="Q333" s="850">
        <v>1665</v>
      </c>
    </row>
    <row r="334" spans="1:17" ht="14.4" customHeight="1" x14ac:dyDescent="0.3">
      <c r="A334" s="831" t="s">
        <v>584</v>
      </c>
      <c r="B334" s="832" t="s">
        <v>3601</v>
      </c>
      <c r="C334" s="832" t="s">
        <v>3602</v>
      </c>
      <c r="D334" s="832" t="s">
        <v>3603</v>
      </c>
      <c r="E334" s="832" t="s">
        <v>3604</v>
      </c>
      <c r="F334" s="849">
        <v>12</v>
      </c>
      <c r="G334" s="849">
        <v>29232</v>
      </c>
      <c r="H334" s="849">
        <v>1.0170365450539327</v>
      </c>
      <c r="I334" s="849">
        <v>2436</v>
      </c>
      <c r="J334" s="849">
        <v>13</v>
      </c>
      <c r="K334" s="849">
        <v>28742.329999999998</v>
      </c>
      <c r="L334" s="849">
        <v>1</v>
      </c>
      <c r="M334" s="849">
        <v>2210.9484615384613</v>
      </c>
      <c r="N334" s="849">
        <v>8</v>
      </c>
      <c r="O334" s="849">
        <v>17360.239999999998</v>
      </c>
      <c r="P334" s="837">
        <v>0.60399557029649298</v>
      </c>
      <c r="Q334" s="850">
        <v>2170.0299999999997</v>
      </c>
    </row>
    <row r="335" spans="1:17" ht="14.4" customHeight="1" x14ac:dyDescent="0.3">
      <c r="A335" s="831" t="s">
        <v>584</v>
      </c>
      <c r="B335" s="832" t="s">
        <v>3601</v>
      </c>
      <c r="C335" s="832" t="s">
        <v>3602</v>
      </c>
      <c r="D335" s="832" t="s">
        <v>3684</v>
      </c>
      <c r="E335" s="832" t="s">
        <v>3685</v>
      </c>
      <c r="F335" s="849">
        <v>16</v>
      </c>
      <c r="G335" s="849">
        <v>11840</v>
      </c>
      <c r="H335" s="849">
        <v>0.84210526315789469</v>
      </c>
      <c r="I335" s="849">
        <v>740</v>
      </c>
      <c r="J335" s="849">
        <v>19</v>
      </c>
      <c r="K335" s="849">
        <v>14060</v>
      </c>
      <c r="L335" s="849">
        <v>1</v>
      </c>
      <c r="M335" s="849">
        <v>740</v>
      </c>
      <c r="N335" s="849">
        <v>3</v>
      </c>
      <c r="O335" s="849">
        <v>2220</v>
      </c>
      <c r="P335" s="837">
        <v>0.15789473684210525</v>
      </c>
      <c r="Q335" s="850">
        <v>740</v>
      </c>
    </row>
    <row r="336" spans="1:17" ht="14.4" customHeight="1" x14ac:dyDescent="0.3">
      <c r="A336" s="831" t="s">
        <v>584</v>
      </c>
      <c r="B336" s="832" t="s">
        <v>3601</v>
      </c>
      <c r="C336" s="832" t="s">
        <v>3602</v>
      </c>
      <c r="D336" s="832" t="s">
        <v>4079</v>
      </c>
      <c r="E336" s="832" t="s">
        <v>4080</v>
      </c>
      <c r="F336" s="849"/>
      <c r="G336" s="849"/>
      <c r="H336" s="849"/>
      <c r="I336" s="849"/>
      <c r="J336" s="849">
        <v>1</v>
      </c>
      <c r="K336" s="849">
        <v>1796</v>
      </c>
      <c r="L336" s="849">
        <v>1</v>
      </c>
      <c r="M336" s="849">
        <v>1796</v>
      </c>
      <c r="N336" s="849"/>
      <c r="O336" s="849"/>
      <c r="P336" s="837"/>
      <c r="Q336" s="850"/>
    </row>
    <row r="337" spans="1:17" ht="14.4" customHeight="1" x14ac:dyDescent="0.3">
      <c r="A337" s="831" t="s">
        <v>584</v>
      </c>
      <c r="B337" s="832" t="s">
        <v>3601</v>
      </c>
      <c r="C337" s="832" t="s">
        <v>3602</v>
      </c>
      <c r="D337" s="832" t="s">
        <v>3900</v>
      </c>
      <c r="E337" s="832" t="s">
        <v>3901</v>
      </c>
      <c r="F337" s="849">
        <v>1</v>
      </c>
      <c r="G337" s="849">
        <v>530.62</v>
      </c>
      <c r="H337" s="849"/>
      <c r="I337" s="849">
        <v>530.62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584</v>
      </c>
      <c r="B338" s="832" t="s">
        <v>3601</v>
      </c>
      <c r="C338" s="832" t="s">
        <v>3602</v>
      </c>
      <c r="D338" s="832" t="s">
        <v>4081</v>
      </c>
      <c r="E338" s="832" t="s">
        <v>4082</v>
      </c>
      <c r="F338" s="849">
        <v>4</v>
      </c>
      <c r="G338" s="849">
        <v>26306.799999999999</v>
      </c>
      <c r="H338" s="849">
        <v>1.3333333333333335</v>
      </c>
      <c r="I338" s="849">
        <v>6576.7</v>
      </c>
      <c r="J338" s="849">
        <v>3</v>
      </c>
      <c r="K338" s="849">
        <v>19730.099999999999</v>
      </c>
      <c r="L338" s="849">
        <v>1</v>
      </c>
      <c r="M338" s="849">
        <v>6576.7</v>
      </c>
      <c r="N338" s="849">
        <v>1</v>
      </c>
      <c r="O338" s="849">
        <v>6576.7</v>
      </c>
      <c r="P338" s="837">
        <v>0.33333333333333337</v>
      </c>
      <c r="Q338" s="850">
        <v>6576.7</v>
      </c>
    </row>
    <row r="339" spans="1:17" ht="14.4" customHeight="1" x14ac:dyDescent="0.3">
      <c r="A339" s="831" t="s">
        <v>584</v>
      </c>
      <c r="B339" s="832" t="s">
        <v>3601</v>
      </c>
      <c r="C339" s="832" t="s">
        <v>3602</v>
      </c>
      <c r="D339" s="832" t="s">
        <v>4083</v>
      </c>
      <c r="E339" s="832" t="s">
        <v>4084</v>
      </c>
      <c r="F339" s="849">
        <v>5</v>
      </c>
      <c r="G339" s="849">
        <v>54675</v>
      </c>
      <c r="H339" s="849">
        <v>0.83333333333333337</v>
      </c>
      <c r="I339" s="849">
        <v>10935</v>
      </c>
      <c r="J339" s="849">
        <v>6</v>
      </c>
      <c r="K339" s="849">
        <v>65610</v>
      </c>
      <c r="L339" s="849">
        <v>1</v>
      </c>
      <c r="M339" s="849">
        <v>10935</v>
      </c>
      <c r="N339" s="849">
        <v>9</v>
      </c>
      <c r="O339" s="849">
        <v>98415</v>
      </c>
      <c r="P339" s="837">
        <v>1.5</v>
      </c>
      <c r="Q339" s="850">
        <v>10935</v>
      </c>
    </row>
    <row r="340" spans="1:17" ht="14.4" customHeight="1" x14ac:dyDescent="0.3">
      <c r="A340" s="831" t="s">
        <v>584</v>
      </c>
      <c r="B340" s="832" t="s">
        <v>3601</v>
      </c>
      <c r="C340" s="832" t="s">
        <v>3602</v>
      </c>
      <c r="D340" s="832" t="s">
        <v>4085</v>
      </c>
      <c r="E340" s="832" t="s">
        <v>4086</v>
      </c>
      <c r="F340" s="849">
        <v>8</v>
      </c>
      <c r="G340" s="849">
        <v>104699.2</v>
      </c>
      <c r="H340" s="849">
        <v>0.72727272727272729</v>
      </c>
      <c r="I340" s="849">
        <v>13087.4</v>
      </c>
      <c r="J340" s="849">
        <v>11</v>
      </c>
      <c r="K340" s="849">
        <v>143961.4</v>
      </c>
      <c r="L340" s="849">
        <v>1</v>
      </c>
      <c r="M340" s="849">
        <v>13087.4</v>
      </c>
      <c r="N340" s="849">
        <v>13</v>
      </c>
      <c r="O340" s="849">
        <v>170136.19999999998</v>
      </c>
      <c r="P340" s="837">
        <v>1.1818181818181817</v>
      </c>
      <c r="Q340" s="850">
        <v>13087.399999999998</v>
      </c>
    </row>
    <row r="341" spans="1:17" ht="14.4" customHeight="1" x14ac:dyDescent="0.3">
      <c r="A341" s="831" t="s">
        <v>584</v>
      </c>
      <c r="B341" s="832" t="s">
        <v>3601</v>
      </c>
      <c r="C341" s="832" t="s">
        <v>3602</v>
      </c>
      <c r="D341" s="832" t="s">
        <v>4087</v>
      </c>
      <c r="E341" s="832" t="s">
        <v>4088</v>
      </c>
      <c r="F341" s="849">
        <v>1</v>
      </c>
      <c r="G341" s="849">
        <v>9261.7000000000007</v>
      </c>
      <c r="H341" s="849"/>
      <c r="I341" s="849">
        <v>9261.7000000000007</v>
      </c>
      <c r="J341" s="849"/>
      <c r="K341" s="849"/>
      <c r="L341" s="849"/>
      <c r="M341" s="849"/>
      <c r="N341" s="849">
        <v>1</v>
      </c>
      <c r="O341" s="849">
        <v>9261.7000000000007</v>
      </c>
      <c r="P341" s="837"/>
      <c r="Q341" s="850">
        <v>9261.7000000000007</v>
      </c>
    </row>
    <row r="342" spans="1:17" ht="14.4" customHeight="1" x14ac:dyDescent="0.3">
      <c r="A342" s="831" t="s">
        <v>584</v>
      </c>
      <c r="B342" s="832" t="s">
        <v>3601</v>
      </c>
      <c r="C342" s="832" t="s">
        <v>3602</v>
      </c>
      <c r="D342" s="832" t="s">
        <v>3686</v>
      </c>
      <c r="E342" s="832" t="s">
        <v>3687</v>
      </c>
      <c r="F342" s="849"/>
      <c r="G342" s="849"/>
      <c r="H342" s="849"/>
      <c r="I342" s="849"/>
      <c r="J342" s="849">
        <v>2</v>
      </c>
      <c r="K342" s="849">
        <v>7003.74</v>
      </c>
      <c r="L342" s="849">
        <v>1</v>
      </c>
      <c r="M342" s="849">
        <v>3501.87</v>
      </c>
      <c r="N342" s="849"/>
      <c r="O342" s="849"/>
      <c r="P342" s="837"/>
      <c r="Q342" s="850"/>
    </row>
    <row r="343" spans="1:17" ht="14.4" customHeight="1" x14ac:dyDescent="0.3">
      <c r="A343" s="831" t="s">
        <v>584</v>
      </c>
      <c r="B343" s="832" t="s">
        <v>3601</v>
      </c>
      <c r="C343" s="832" t="s">
        <v>3602</v>
      </c>
      <c r="D343" s="832" t="s">
        <v>3688</v>
      </c>
      <c r="E343" s="832" t="s">
        <v>3689</v>
      </c>
      <c r="F343" s="849">
        <v>28</v>
      </c>
      <c r="G343" s="849">
        <v>39102</v>
      </c>
      <c r="H343" s="849">
        <v>0.53846153846153844</v>
      </c>
      <c r="I343" s="849">
        <v>1396.5</v>
      </c>
      <c r="J343" s="849">
        <v>52</v>
      </c>
      <c r="K343" s="849">
        <v>72618</v>
      </c>
      <c r="L343" s="849">
        <v>1</v>
      </c>
      <c r="M343" s="849">
        <v>1396.5</v>
      </c>
      <c r="N343" s="849"/>
      <c r="O343" s="849"/>
      <c r="P343" s="837"/>
      <c r="Q343" s="850"/>
    </row>
    <row r="344" spans="1:17" ht="14.4" customHeight="1" x14ac:dyDescent="0.3">
      <c r="A344" s="831" t="s">
        <v>584</v>
      </c>
      <c r="B344" s="832" t="s">
        <v>3601</v>
      </c>
      <c r="C344" s="832" t="s">
        <v>3602</v>
      </c>
      <c r="D344" s="832" t="s">
        <v>4089</v>
      </c>
      <c r="E344" s="832" t="s">
        <v>4090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7437.74</v>
      </c>
      <c r="P344" s="837"/>
      <c r="Q344" s="850">
        <v>7437.74</v>
      </c>
    </row>
    <row r="345" spans="1:17" ht="14.4" customHeight="1" x14ac:dyDescent="0.3">
      <c r="A345" s="831" t="s">
        <v>584</v>
      </c>
      <c r="B345" s="832" t="s">
        <v>3601</v>
      </c>
      <c r="C345" s="832" t="s">
        <v>3602</v>
      </c>
      <c r="D345" s="832" t="s">
        <v>4091</v>
      </c>
      <c r="E345" s="832" t="s">
        <v>4092</v>
      </c>
      <c r="F345" s="849">
        <v>1</v>
      </c>
      <c r="G345" s="849">
        <v>15892</v>
      </c>
      <c r="H345" s="849">
        <v>0.25</v>
      </c>
      <c r="I345" s="849">
        <v>15892</v>
      </c>
      <c r="J345" s="849">
        <v>4</v>
      </c>
      <c r="K345" s="849">
        <v>63568</v>
      </c>
      <c r="L345" s="849">
        <v>1</v>
      </c>
      <c r="M345" s="849">
        <v>15892</v>
      </c>
      <c r="N345" s="849"/>
      <c r="O345" s="849"/>
      <c r="P345" s="837"/>
      <c r="Q345" s="850"/>
    </row>
    <row r="346" spans="1:17" ht="14.4" customHeight="1" x14ac:dyDescent="0.3">
      <c r="A346" s="831" t="s">
        <v>584</v>
      </c>
      <c r="B346" s="832" t="s">
        <v>3601</v>
      </c>
      <c r="C346" s="832" t="s">
        <v>3602</v>
      </c>
      <c r="D346" s="832" t="s">
        <v>4093</v>
      </c>
      <c r="E346" s="832" t="s">
        <v>4094</v>
      </c>
      <c r="F346" s="849">
        <v>85</v>
      </c>
      <c r="G346" s="849">
        <v>1115637.75</v>
      </c>
      <c r="H346" s="849"/>
      <c r="I346" s="849">
        <v>13125.15</v>
      </c>
      <c r="J346" s="849"/>
      <c r="K346" s="849"/>
      <c r="L346" s="849"/>
      <c r="M346" s="849"/>
      <c r="N346" s="849">
        <v>3</v>
      </c>
      <c r="O346" s="849">
        <v>13125.15</v>
      </c>
      <c r="P346" s="837"/>
      <c r="Q346" s="850">
        <v>4375.05</v>
      </c>
    </row>
    <row r="347" spans="1:17" ht="14.4" customHeight="1" x14ac:dyDescent="0.3">
      <c r="A347" s="831" t="s">
        <v>584</v>
      </c>
      <c r="B347" s="832" t="s">
        <v>3601</v>
      </c>
      <c r="C347" s="832" t="s">
        <v>3602</v>
      </c>
      <c r="D347" s="832" t="s">
        <v>4095</v>
      </c>
      <c r="E347" s="832" t="s">
        <v>4096</v>
      </c>
      <c r="F347" s="849">
        <v>84</v>
      </c>
      <c r="G347" s="849">
        <v>930245.4</v>
      </c>
      <c r="H347" s="849"/>
      <c r="I347" s="849">
        <v>11074.35</v>
      </c>
      <c r="J347" s="849"/>
      <c r="K347" s="849"/>
      <c r="L347" s="849"/>
      <c r="M347" s="849"/>
      <c r="N347" s="849">
        <v>3</v>
      </c>
      <c r="O347" s="849">
        <v>11074.35</v>
      </c>
      <c r="P347" s="837"/>
      <c r="Q347" s="850">
        <v>3691.4500000000003</v>
      </c>
    </row>
    <row r="348" spans="1:17" ht="14.4" customHeight="1" x14ac:dyDescent="0.3">
      <c r="A348" s="831" t="s">
        <v>584</v>
      </c>
      <c r="B348" s="832" t="s">
        <v>3601</v>
      </c>
      <c r="C348" s="832" t="s">
        <v>3602</v>
      </c>
      <c r="D348" s="832" t="s">
        <v>4097</v>
      </c>
      <c r="E348" s="832" t="s">
        <v>4098</v>
      </c>
      <c r="F348" s="849">
        <v>85</v>
      </c>
      <c r="G348" s="849">
        <v>767000.89999999991</v>
      </c>
      <c r="H348" s="849"/>
      <c r="I348" s="849">
        <v>9023.5399999999991</v>
      </c>
      <c r="J348" s="849"/>
      <c r="K348" s="849"/>
      <c r="L348" s="849"/>
      <c r="M348" s="849"/>
      <c r="N348" s="849">
        <v>3</v>
      </c>
      <c r="O348" s="849">
        <v>9023.5400000000009</v>
      </c>
      <c r="P348" s="837"/>
      <c r="Q348" s="850">
        <v>3007.8466666666668</v>
      </c>
    </row>
    <row r="349" spans="1:17" ht="14.4" customHeight="1" x14ac:dyDescent="0.3">
      <c r="A349" s="831" t="s">
        <v>584</v>
      </c>
      <c r="B349" s="832" t="s">
        <v>3601</v>
      </c>
      <c r="C349" s="832" t="s">
        <v>3602</v>
      </c>
      <c r="D349" s="832" t="s">
        <v>4099</v>
      </c>
      <c r="E349" s="832" t="s">
        <v>4100</v>
      </c>
      <c r="F349" s="849">
        <v>71</v>
      </c>
      <c r="G349" s="849">
        <v>640671.34000000008</v>
      </c>
      <c r="H349" s="849"/>
      <c r="I349" s="849">
        <v>9023.5400000000009</v>
      </c>
      <c r="J349" s="849"/>
      <c r="K349" s="849"/>
      <c r="L349" s="849"/>
      <c r="M349" s="849"/>
      <c r="N349" s="849">
        <v>3</v>
      </c>
      <c r="O349" s="849">
        <v>9023.5400000000009</v>
      </c>
      <c r="P349" s="837"/>
      <c r="Q349" s="850">
        <v>3007.8466666666668</v>
      </c>
    </row>
    <row r="350" spans="1:17" ht="14.4" customHeight="1" x14ac:dyDescent="0.3">
      <c r="A350" s="831" t="s">
        <v>584</v>
      </c>
      <c r="B350" s="832" t="s">
        <v>3601</v>
      </c>
      <c r="C350" s="832" t="s">
        <v>3602</v>
      </c>
      <c r="D350" s="832" t="s">
        <v>4101</v>
      </c>
      <c r="E350" s="832" t="s">
        <v>4102</v>
      </c>
      <c r="F350" s="849">
        <v>170</v>
      </c>
      <c r="G350" s="849">
        <v>139454.39999999999</v>
      </c>
      <c r="H350" s="849"/>
      <c r="I350" s="849">
        <v>820.31999999999994</v>
      </c>
      <c r="J350" s="849"/>
      <c r="K350" s="849"/>
      <c r="L350" s="849"/>
      <c r="M350" s="849"/>
      <c r="N350" s="849">
        <v>6</v>
      </c>
      <c r="O350" s="849">
        <v>1569.62</v>
      </c>
      <c r="P350" s="837"/>
      <c r="Q350" s="850">
        <v>261.6033333333333</v>
      </c>
    </row>
    <row r="351" spans="1:17" ht="14.4" customHeight="1" x14ac:dyDescent="0.3">
      <c r="A351" s="831" t="s">
        <v>584</v>
      </c>
      <c r="B351" s="832" t="s">
        <v>3601</v>
      </c>
      <c r="C351" s="832" t="s">
        <v>3602</v>
      </c>
      <c r="D351" s="832" t="s">
        <v>4103</v>
      </c>
      <c r="E351" s="832" t="s">
        <v>4104</v>
      </c>
      <c r="F351" s="849">
        <v>241</v>
      </c>
      <c r="G351" s="849">
        <v>444818.52</v>
      </c>
      <c r="H351" s="849"/>
      <c r="I351" s="849">
        <v>1845.72</v>
      </c>
      <c r="J351" s="849"/>
      <c r="K351" s="849"/>
      <c r="L351" s="849"/>
      <c r="M351" s="849"/>
      <c r="N351" s="849">
        <v>9</v>
      </c>
      <c r="O351" s="849">
        <v>5537.16</v>
      </c>
      <c r="P351" s="837"/>
      <c r="Q351" s="850">
        <v>615.24</v>
      </c>
    </row>
    <row r="352" spans="1:17" ht="14.4" customHeight="1" x14ac:dyDescent="0.3">
      <c r="A352" s="831" t="s">
        <v>584</v>
      </c>
      <c r="B352" s="832" t="s">
        <v>3601</v>
      </c>
      <c r="C352" s="832" t="s">
        <v>3602</v>
      </c>
      <c r="D352" s="832" t="s">
        <v>4105</v>
      </c>
      <c r="E352" s="832" t="s">
        <v>4106</v>
      </c>
      <c r="F352" s="849">
        <v>85</v>
      </c>
      <c r="G352" s="849">
        <v>102847.45000000001</v>
      </c>
      <c r="H352" s="849"/>
      <c r="I352" s="849">
        <v>1209.97</v>
      </c>
      <c r="J352" s="849"/>
      <c r="K352" s="849"/>
      <c r="L352" s="849"/>
      <c r="M352" s="849"/>
      <c r="N352" s="849">
        <v>3</v>
      </c>
      <c r="O352" s="849">
        <v>1209.97</v>
      </c>
      <c r="P352" s="837"/>
      <c r="Q352" s="850">
        <v>403.32333333333332</v>
      </c>
    </row>
    <row r="353" spans="1:17" ht="14.4" customHeight="1" x14ac:dyDescent="0.3">
      <c r="A353" s="831" t="s">
        <v>584</v>
      </c>
      <c r="B353" s="832" t="s">
        <v>3601</v>
      </c>
      <c r="C353" s="832" t="s">
        <v>3602</v>
      </c>
      <c r="D353" s="832" t="s">
        <v>4107</v>
      </c>
      <c r="E353" s="832" t="s">
        <v>4108</v>
      </c>
      <c r="F353" s="849">
        <v>85</v>
      </c>
      <c r="G353" s="849">
        <v>87159</v>
      </c>
      <c r="H353" s="849"/>
      <c r="I353" s="849">
        <v>1025.4000000000001</v>
      </c>
      <c r="J353" s="849"/>
      <c r="K353" s="849"/>
      <c r="L353" s="849"/>
      <c r="M353" s="849"/>
      <c r="N353" s="849">
        <v>3</v>
      </c>
      <c r="O353" s="849">
        <v>1025.4000000000001</v>
      </c>
      <c r="P353" s="837"/>
      <c r="Q353" s="850">
        <v>341.8</v>
      </c>
    </row>
    <row r="354" spans="1:17" ht="14.4" customHeight="1" x14ac:dyDescent="0.3">
      <c r="A354" s="831" t="s">
        <v>584</v>
      </c>
      <c r="B354" s="832" t="s">
        <v>3601</v>
      </c>
      <c r="C354" s="832" t="s">
        <v>3602</v>
      </c>
      <c r="D354" s="832" t="s">
        <v>3690</v>
      </c>
      <c r="E354" s="832" t="s">
        <v>3691</v>
      </c>
      <c r="F354" s="849">
        <v>8</v>
      </c>
      <c r="G354" s="849">
        <v>13580.48</v>
      </c>
      <c r="H354" s="849">
        <v>3.2334476190476189</v>
      </c>
      <c r="I354" s="849">
        <v>1697.56</v>
      </c>
      <c r="J354" s="849">
        <v>3</v>
      </c>
      <c r="K354" s="849">
        <v>4200</v>
      </c>
      <c r="L354" s="849">
        <v>1</v>
      </c>
      <c r="M354" s="849">
        <v>1400</v>
      </c>
      <c r="N354" s="849">
        <v>4</v>
      </c>
      <c r="O354" s="849">
        <v>5600</v>
      </c>
      <c r="P354" s="837">
        <v>1.3333333333333333</v>
      </c>
      <c r="Q354" s="850">
        <v>1400</v>
      </c>
    </row>
    <row r="355" spans="1:17" ht="14.4" customHeight="1" x14ac:dyDescent="0.3">
      <c r="A355" s="831" t="s">
        <v>584</v>
      </c>
      <c r="B355" s="832" t="s">
        <v>3601</v>
      </c>
      <c r="C355" s="832" t="s">
        <v>3602</v>
      </c>
      <c r="D355" s="832" t="s">
        <v>4109</v>
      </c>
      <c r="E355" s="832" t="s">
        <v>4110</v>
      </c>
      <c r="F355" s="849">
        <v>2</v>
      </c>
      <c r="G355" s="849">
        <v>1126</v>
      </c>
      <c r="H355" s="849">
        <v>1</v>
      </c>
      <c r="I355" s="849">
        <v>563</v>
      </c>
      <c r="J355" s="849">
        <v>2</v>
      </c>
      <c r="K355" s="849">
        <v>1126</v>
      </c>
      <c r="L355" s="849">
        <v>1</v>
      </c>
      <c r="M355" s="849">
        <v>563</v>
      </c>
      <c r="N355" s="849">
        <v>1</v>
      </c>
      <c r="O355" s="849">
        <v>563</v>
      </c>
      <c r="P355" s="837">
        <v>0.5</v>
      </c>
      <c r="Q355" s="850">
        <v>563</v>
      </c>
    </row>
    <row r="356" spans="1:17" ht="14.4" customHeight="1" x14ac:dyDescent="0.3">
      <c r="A356" s="831" t="s">
        <v>584</v>
      </c>
      <c r="B356" s="832" t="s">
        <v>3601</v>
      </c>
      <c r="C356" s="832" t="s">
        <v>3602</v>
      </c>
      <c r="D356" s="832" t="s">
        <v>4111</v>
      </c>
      <c r="E356" s="832" t="s">
        <v>4112</v>
      </c>
      <c r="F356" s="849"/>
      <c r="G356" s="849"/>
      <c r="H356" s="849"/>
      <c r="I356" s="849"/>
      <c r="J356" s="849">
        <v>2</v>
      </c>
      <c r="K356" s="849">
        <v>30469.1</v>
      </c>
      <c r="L356" s="849">
        <v>1</v>
      </c>
      <c r="M356" s="849">
        <v>15234.55</v>
      </c>
      <c r="N356" s="849">
        <v>2</v>
      </c>
      <c r="O356" s="849">
        <v>30469.1</v>
      </c>
      <c r="P356" s="837">
        <v>1</v>
      </c>
      <c r="Q356" s="850">
        <v>15234.55</v>
      </c>
    </row>
    <row r="357" spans="1:17" ht="14.4" customHeight="1" x14ac:dyDescent="0.3">
      <c r="A357" s="831" t="s">
        <v>584</v>
      </c>
      <c r="B357" s="832" t="s">
        <v>3601</v>
      </c>
      <c r="C357" s="832" t="s">
        <v>3602</v>
      </c>
      <c r="D357" s="832" t="s">
        <v>4113</v>
      </c>
      <c r="E357" s="832" t="s">
        <v>4114</v>
      </c>
      <c r="F357" s="849">
        <v>4.5999999999999996</v>
      </c>
      <c r="G357" s="849">
        <v>122028.8</v>
      </c>
      <c r="H357" s="849">
        <v>4.6000000000000005</v>
      </c>
      <c r="I357" s="849">
        <v>26528.000000000004</v>
      </c>
      <c r="J357" s="849">
        <v>1</v>
      </c>
      <c r="K357" s="849">
        <v>26528</v>
      </c>
      <c r="L357" s="849">
        <v>1</v>
      </c>
      <c r="M357" s="849">
        <v>26528</v>
      </c>
      <c r="N357" s="849">
        <v>2</v>
      </c>
      <c r="O357" s="849">
        <v>53056</v>
      </c>
      <c r="P357" s="837">
        <v>2</v>
      </c>
      <c r="Q357" s="850">
        <v>26528</v>
      </c>
    </row>
    <row r="358" spans="1:17" ht="14.4" customHeight="1" x14ac:dyDescent="0.3">
      <c r="A358" s="831" t="s">
        <v>584</v>
      </c>
      <c r="B358" s="832" t="s">
        <v>3601</v>
      </c>
      <c r="C358" s="832" t="s">
        <v>3602</v>
      </c>
      <c r="D358" s="832" t="s">
        <v>4115</v>
      </c>
      <c r="E358" s="832" t="s">
        <v>4116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8240</v>
      </c>
      <c r="P358" s="837"/>
      <c r="Q358" s="850">
        <v>8240</v>
      </c>
    </row>
    <row r="359" spans="1:17" ht="14.4" customHeight="1" x14ac:dyDescent="0.3">
      <c r="A359" s="831" t="s">
        <v>584</v>
      </c>
      <c r="B359" s="832" t="s">
        <v>3601</v>
      </c>
      <c r="C359" s="832" t="s">
        <v>3602</v>
      </c>
      <c r="D359" s="832" t="s">
        <v>4117</v>
      </c>
      <c r="E359" s="832" t="s">
        <v>4118</v>
      </c>
      <c r="F359" s="849">
        <v>2</v>
      </c>
      <c r="G359" s="849">
        <v>2425.1</v>
      </c>
      <c r="H359" s="849"/>
      <c r="I359" s="849">
        <v>1212.55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584</v>
      </c>
      <c r="B360" s="832" t="s">
        <v>3601</v>
      </c>
      <c r="C360" s="832" t="s">
        <v>3602</v>
      </c>
      <c r="D360" s="832" t="s">
        <v>4119</v>
      </c>
      <c r="E360" s="832" t="s">
        <v>4120</v>
      </c>
      <c r="F360" s="849">
        <v>1</v>
      </c>
      <c r="G360" s="849">
        <v>1430.18</v>
      </c>
      <c r="H360" s="849"/>
      <c r="I360" s="849">
        <v>1430.18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584</v>
      </c>
      <c r="B361" s="832" t="s">
        <v>3601</v>
      </c>
      <c r="C361" s="832" t="s">
        <v>3602</v>
      </c>
      <c r="D361" s="832" t="s">
        <v>4121</v>
      </c>
      <c r="E361" s="832" t="s">
        <v>4122</v>
      </c>
      <c r="F361" s="849">
        <v>4</v>
      </c>
      <c r="G361" s="849">
        <v>5438.84</v>
      </c>
      <c r="H361" s="849"/>
      <c r="I361" s="849">
        <v>1359.71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584</v>
      </c>
      <c r="B362" s="832" t="s">
        <v>3601</v>
      </c>
      <c r="C362" s="832" t="s">
        <v>3602</v>
      </c>
      <c r="D362" s="832" t="s">
        <v>4123</v>
      </c>
      <c r="E362" s="832" t="s">
        <v>4124</v>
      </c>
      <c r="F362" s="849">
        <v>1</v>
      </c>
      <c r="G362" s="849">
        <v>1616.73</v>
      </c>
      <c r="H362" s="849"/>
      <c r="I362" s="849">
        <v>1616.73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584</v>
      </c>
      <c r="B363" s="832" t="s">
        <v>3601</v>
      </c>
      <c r="C363" s="832" t="s">
        <v>3602</v>
      </c>
      <c r="D363" s="832" t="s">
        <v>4125</v>
      </c>
      <c r="E363" s="832" t="s">
        <v>4126</v>
      </c>
      <c r="F363" s="849">
        <v>2</v>
      </c>
      <c r="G363" s="849">
        <v>497.46</v>
      </c>
      <c r="H363" s="849"/>
      <c r="I363" s="849">
        <v>248.73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584</v>
      </c>
      <c r="B364" s="832" t="s">
        <v>3601</v>
      </c>
      <c r="C364" s="832" t="s">
        <v>3602</v>
      </c>
      <c r="D364" s="832" t="s">
        <v>3696</v>
      </c>
      <c r="E364" s="832" t="s">
        <v>3697</v>
      </c>
      <c r="F364" s="849"/>
      <c r="G364" s="849"/>
      <c r="H364" s="849"/>
      <c r="I364" s="849"/>
      <c r="J364" s="849">
        <v>1</v>
      </c>
      <c r="K364" s="849">
        <v>1143.2</v>
      </c>
      <c r="L364" s="849">
        <v>1</v>
      </c>
      <c r="M364" s="849">
        <v>1143.2</v>
      </c>
      <c r="N364" s="849">
        <v>1</v>
      </c>
      <c r="O364" s="849">
        <v>1143.2</v>
      </c>
      <c r="P364" s="837">
        <v>1</v>
      </c>
      <c r="Q364" s="850">
        <v>1143.2</v>
      </c>
    </row>
    <row r="365" spans="1:17" ht="14.4" customHeight="1" x14ac:dyDescent="0.3">
      <c r="A365" s="831" t="s">
        <v>584</v>
      </c>
      <c r="B365" s="832" t="s">
        <v>3601</v>
      </c>
      <c r="C365" s="832" t="s">
        <v>3602</v>
      </c>
      <c r="D365" s="832" t="s">
        <v>4127</v>
      </c>
      <c r="E365" s="832" t="s">
        <v>4128</v>
      </c>
      <c r="F365" s="849">
        <v>9</v>
      </c>
      <c r="G365" s="849">
        <v>40950</v>
      </c>
      <c r="H365" s="849">
        <v>0.58508993668169562</v>
      </c>
      <c r="I365" s="849">
        <v>4550</v>
      </c>
      <c r="J365" s="849">
        <v>16</v>
      </c>
      <c r="K365" s="849">
        <v>69989.240000000005</v>
      </c>
      <c r="L365" s="849">
        <v>1</v>
      </c>
      <c r="M365" s="849">
        <v>4374.3275000000003</v>
      </c>
      <c r="N365" s="849">
        <v>21</v>
      </c>
      <c r="O365" s="849">
        <v>90631.17</v>
      </c>
      <c r="P365" s="837">
        <v>1.2949300492475699</v>
      </c>
      <c r="Q365" s="850">
        <v>4315.7699999999995</v>
      </c>
    </row>
    <row r="366" spans="1:17" ht="14.4" customHeight="1" x14ac:dyDescent="0.3">
      <c r="A366" s="831" t="s">
        <v>584</v>
      </c>
      <c r="B366" s="832" t="s">
        <v>3601</v>
      </c>
      <c r="C366" s="832" t="s">
        <v>3602</v>
      </c>
      <c r="D366" s="832" t="s">
        <v>4129</v>
      </c>
      <c r="E366" s="832" t="s">
        <v>4130</v>
      </c>
      <c r="F366" s="849"/>
      <c r="G366" s="849"/>
      <c r="H366" s="849"/>
      <c r="I366" s="849"/>
      <c r="J366" s="849">
        <v>1</v>
      </c>
      <c r="K366" s="849">
        <v>5899.74</v>
      </c>
      <c r="L366" s="849">
        <v>1</v>
      </c>
      <c r="M366" s="849">
        <v>5899.74</v>
      </c>
      <c r="N366" s="849"/>
      <c r="O366" s="849"/>
      <c r="P366" s="837"/>
      <c r="Q366" s="850"/>
    </row>
    <row r="367" spans="1:17" ht="14.4" customHeight="1" x14ac:dyDescent="0.3">
      <c r="A367" s="831" t="s">
        <v>584</v>
      </c>
      <c r="B367" s="832" t="s">
        <v>3601</v>
      </c>
      <c r="C367" s="832" t="s">
        <v>3602</v>
      </c>
      <c r="D367" s="832" t="s">
        <v>4131</v>
      </c>
      <c r="E367" s="832" t="s">
        <v>4132</v>
      </c>
      <c r="F367" s="849">
        <v>6</v>
      </c>
      <c r="G367" s="849">
        <v>48588.24</v>
      </c>
      <c r="H367" s="849">
        <v>1.272926474633552</v>
      </c>
      <c r="I367" s="849">
        <v>8098.04</v>
      </c>
      <c r="J367" s="849">
        <v>5</v>
      </c>
      <c r="K367" s="849">
        <v>38170.5</v>
      </c>
      <c r="L367" s="849">
        <v>1</v>
      </c>
      <c r="M367" s="849">
        <v>7634.1</v>
      </c>
      <c r="N367" s="849">
        <v>8</v>
      </c>
      <c r="O367" s="849">
        <v>61072.800000000003</v>
      </c>
      <c r="P367" s="837">
        <v>1.6</v>
      </c>
      <c r="Q367" s="850">
        <v>7634.1</v>
      </c>
    </row>
    <row r="368" spans="1:17" ht="14.4" customHeight="1" x14ac:dyDescent="0.3">
      <c r="A368" s="831" t="s">
        <v>584</v>
      </c>
      <c r="B368" s="832" t="s">
        <v>3601</v>
      </c>
      <c r="C368" s="832" t="s">
        <v>3602</v>
      </c>
      <c r="D368" s="832" t="s">
        <v>4133</v>
      </c>
      <c r="E368" s="832" t="s">
        <v>4134</v>
      </c>
      <c r="F368" s="849"/>
      <c r="G368" s="849"/>
      <c r="H368" s="849"/>
      <c r="I368" s="849"/>
      <c r="J368" s="849"/>
      <c r="K368" s="849"/>
      <c r="L368" s="849"/>
      <c r="M368" s="849"/>
      <c r="N368" s="849">
        <v>3</v>
      </c>
      <c r="O368" s="849">
        <v>1665</v>
      </c>
      <c r="P368" s="837"/>
      <c r="Q368" s="850">
        <v>555</v>
      </c>
    </row>
    <row r="369" spans="1:17" ht="14.4" customHeight="1" x14ac:dyDescent="0.3">
      <c r="A369" s="831" t="s">
        <v>584</v>
      </c>
      <c r="B369" s="832" t="s">
        <v>3601</v>
      </c>
      <c r="C369" s="832" t="s">
        <v>3602</v>
      </c>
      <c r="D369" s="832" t="s">
        <v>4135</v>
      </c>
      <c r="E369" s="832" t="s">
        <v>4136</v>
      </c>
      <c r="F369" s="849">
        <v>3</v>
      </c>
      <c r="G369" s="849">
        <v>4028.8500000000004</v>
      </c>
      <c r="H369" s="849"/>
      <c r="I369" s="849">
        <v>1342.95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584</v>
      </c>
      <c r="B370" s="832" t="s">
        <v>3601</v>
      </c>
      <c r="C370" s="832" t="s">
        <v>3602</v>
      </c>
      <c r="D370" s="832" t="s">
        <v>3700</v>
      </c>
      <c r="E370" s="832" t="s">
        <v>3701</v>
      </c>
      <c r="F370" s="849">
        <v>4</v>
      </c>
      <c r="G370" s="849">
        <v>10526.4</v>
      </c>
      <c r="H370" s="849">
        <v>2</v>
      </c>
      <c r="I370" s="849">
        <v>2631.6</v>
      </c>
      <c r="J370" s="849">
        <v>2</v>
      </c>
      <c r="K370" s="849">
        <v>5263.2</v>
      </c>
      <c r="L370" s="849">
        <v>1</v>
      </c>
      <c r="M370" s="849">
        <v>2631.6</v>
      </c>
      <c r="N370" s="849">
        <v>3</v>
      </c>
      <c r="O370" s="849">
        <v>7894.7999999999993</v>
      </c>
      <c r="P370" s="837">
        <v>1.5</v>
      </c>
      <c r="Q370" s="850">
        <v>2631.6</v>
      </c>
    </row>
    <row r="371" spans="1:17" ht="14.4" customHeight="1" x14ac:dyDescent="0.3">
      <c r="A371" s="831" t="s">
        <v>584</v>
      </c>
      <c r="B371" s="832" t="s">
        <v>3601</v>
      </c>
      <c r="C371" s="832" t="s">
        <v>3602</v>
      </c>
      <c r="D371" s="832" t="s">
        <v>3702</v>
      </c>
      <c r="E371" s="832" t="s">
        <v>3703</v>
      </c>
      <c r="F371" s="849">
        <v>5</v>
      </c>
      <c r="G371" s="849">
        <v>21434</v>
      </c>
      <c r="H371" s="849">
        <v>5</v>
      </c>
      <c r="I371" s="849">
        <v>4286.8</v>
      </c>
      <c r="J371" s="849">
        <v>1</v>
      </c>
      <c r="K371" s="849">
        <v>4286.8</v>
      </c>
      <c r="L371" s="849">
        <v>1</v>
      </c>
      <c r="M371" s="849">
        <v>4286.8</v>
      </c>
      <c r="N371" s="849"/>
      <c r="O371" s="849"/>
      <c r="P371" s="837"/>
      <c r="Q371" s="850"/>
    </row>
    <row r="372" spans="1:17" ht="14.4" customHeight="1" x14ac:dyDescent="0.3">
      <c r="A372" s="831" t="s">
        <v>584</v>
      </c>
      <c r="B372" s="832" t="s">
        <v>3601</v>
      </c>
      <c r="C372" s="832" t="s">
        <v>3602</v>
      </c>
      <c r="D372" s="832" t="s">
        <v>3704</v>
      </c>
      <c r="E372" s="832" t="s">
        <v>3705</v>
      </c>
      <c r="F372" s="849">
        <v>3</v>
      </c>
      <c r="G372" s="849">
        <v>6600</v>
      </c>
      <c r="H372" s="849"/>
      <c r="I372" s="849">
        <v>2200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584</v>
      </c>
      <c r="B373" s="832" t="s">
        <v>3601</v>
      </c>
      <c r="C373" s="832" t="s">
        <v>3602</v>
      </c>
      <c r="D373" s="832" t="s">
        <v>3706</v>
      </c>
      <c r="E373" s="832" t="s">
        <v>3707</v>
      </c>
      <c r="F373" s="849">
        <v>9</v>
      </c>
      <c r="G373" s="849">
        <v>11034</v>
      </c>
      <c r="H373" s="849">
        <v>0.54041134736489471</v>
      </c>
      <c r="I373" s="849">
        <v>1226</v>
      </c>
      <c r="J373" s="849">
        <v>18</v>
      </c>
      <c r="K373" s="849">
        <v>20417.78</v>
      </c>
      <c r="L373" s="849">
        <v>1</v>
      </c>
      <c r="M373" s="849">
        <v>1134.3211111111111</v>
      </c>
      <c r="N373" s="849">
        <v>18</v>
      </c>
      <c r="O373" s="849">
        <v>19367.64</v>
      </c>
      <c r="P373" s="837">
        <v>0.94856737608104313</v>
      </c>
      <c r="Q373" s="850">
        <v>1075.98</v>
      </c>
    </row>
    <row r="374" spans="1:17" ht="14.4" customHeight="1" x14ac:dyDescent="0.3">
      <c r="A374" s="831" t="s">
        <v>584</v>
      </c>
      <c r="B374" s="832" t="s">
        <v>3601</v>
      </c>
      <c r="C374" s="832" t="s">
        <v>3602</v>
      </c>
      <c r="D374" s="832" t="s">
        <v>4137</v>
      </c>
      <c r="E374" s="832" t="s">
        <v>4138</v>
      </c>
      <c r="F374" s="849">
        <v>1</v>
      </c>
      <c r="G374" s="849">
        <v>559</v>
      </c>
      <c r="H374" s="849"/>
      <c r="I374" s="849">
        <v>559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584</v>
      </c>
      <c r="B375" s="832" t="s">
        <v>3601</v>
      </c>
      <c r="C375" s="832" t="s">
        <v>3602</v>
      </c>
      <c r="D375" s="832" t="s">
        <v>4139</v>
      </c>
      <c r="E375" s="832" t="s">
        <v>4140</v>
      </c>
      <c r="F375" s="849">
        <v>1</v>
      </c>
      <c r="G375" s="849">
        <v>11296.36</v>
      </c>
      <c r="H375" s="849"/>
      <c r="I375" s="849">
        <v>11296.36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584</v>
      </c>
      <c r="B376" s="832" t="s">
        <v>3601</v>
      </c>
      <c r="C376" s="832" t="s">
        <v>3602</v>
      </c>
      <c r="D376" s="832" t="s">
        <v>4141</v>
      </c>
      <c r="E376" s="832" t="s">
        <v>4142</v>
      </c>
      <c r="F376" s="849">
        <v>1</v>
      </c>
      <c r="G376" s="849">
        <v>3891.55</v>
      </c>
      <c r="H376" s="849">
        <v>1</v>
      </c>
      <c r="I376" s="849">
        <v>3891.55</v>
      </c>
      <c r="J376" s="849">
        <v>1</v>
      </c>
      <c r="K376" s="849">
        <v>3891.55</v>
      </c>
      <c r="L376" s="849">
        <v>1</v>
      </c>
      <c r="M376" s="849">
        <v>3891.55</v>
      </c>
      <c r="N376" s="849">
        <v>1</v>
      </c>
      <c r="O376" s="849">
        <v>3891.55</v>
      </c>
      <c r="P376" s="837">
        <v>1</v>
      </c>
      <c r="Q376" s="850">
        <v>3891.55</v>
      </c>
    </row>
    <row r="377" spans="1:17" ht="14.4" customHeight="1" x14ac:dyDescent="0.3">
      <c r="A377" s="831" t="s">
        <v>584</v>
      </c>
      <c r="B377" s="832" t="s">
        <v>3601</v>
      </c>
      <c r="C377" s="832" t="s">
        <v>3602</v>
      </c>
      <c r="D377" s="832" t="s">
        <v>3892</v>
      </c>
      <c r="E377" s="832" t="s">
        <v>3893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612.6</v>
      </c>
      <c r="P377" s="837"/>
      <c r="Q377" s="850">
        <v>612.6</v>
      </c>
    </row>
    <row r="378" spans="1:17" ht="14.4" customHeight="1" x14ac:dyDescent="0.3">
      <c r="A378" s="831" t="s">
        <v>584</v>
      </c>
      <c r="B378" s="832" t="s">
        <v>3601</v>
      </c>
      <c r="C378" s="832" t="s">
        <v>3602</v>
      </c>
      <c r="D378" s="832" t="s">
        <v>3708</v>
      </c>
      <c r="E378" s="832" t="s">
        <v>3709</v>
      </c>
      <c r="F378" s="849"/>
      <c r="G378" s="849"/>
      <c r="H378" s="849"/>
      <c r="I378" s="849"/>
      <c r="J378" s="849">
        <v>19</v>
      </c>
      <c r="K378" s="849">
        <v>43751.3</v>
      </c>
      <c r="L378" s="849">
        <v>1</v>
      </c>
      <c r="M378" s="849">
        <v>2302.7000000000003</v>
      </c>
      <c r="N378" s="849">
        <v>13</v>
      </c>
      <c r="O378" s="849">
        <v>29935.1</v>
      </c>
      <c r="P378" s="837">
        <v>0.68421052631578938</v>
      </c>
      <c r="Q378" s="850">
        <v>2302.6999999999998</v>
      </c>
    </row>
    <row r="379" spans="1:17" ht="14.4" customHeight="1" x14ac:dyDescent="0.3">
      <c r="A379" s="831" t="s">
        <v>584</v>
      </c>
      <c r="B379" s="832" t="s">
        <v>3601</v>
      </c>
      <c r="C379" s="832" t="s">
        <v>3602</v>
      </c>
      <c r="D379" s="832" t="s">
        <v>4143</v>
      </c>
      <c r="E379" s="832" t="s">
        <v>4144</v>
      </c>
      <c r="F379" s="849"/>
      <c r="G379" s="849"/>
      <c r="H379" s="849"/>
      <c r="I379" s="849"/>
      <c r="J379" s="849">
        <v>1</v>
      </c>
      <c r="K379" s="849">
        <v>640.05999999999995</v>
      </c>
      <c r="L379" s="849">
        <v>1</v>
      </c>
      <c r="M379" s="849">
        <v>640.05999999999995</v>
      </c>
      <c r="N379" s="849"/>
      <c r="O379" s="849"/>
      <c r="P379" s="837"/>
      <c r="Q379" s="850"/>
    </row>
    <row r="380" spans="1:17" ht="14.4" customHeight="1" x14ac:dyDescent="0.3">
      <c r="A380" s="831" t="s">
        <v>584</v>
      </c>
      <c r="B380" s="832" t="s">
        <v>3601</v>
      </c>
      <c r="C380" s="832" t="s">
        <v>3602</v>
      </c>
      <c r="D380" s="832" t="s">
        <v>3712</v>
      </c>
      <c r="E380" s="832" t="s">
        <v>3713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3264.55</v>
      </c>
      <c r="P380" s="837"/>
      <c r="Q380" s="850">
        <v>3264.55</v>
      </c>
    </row>
    <row r="381" spans="1:17" ht="14.4" customHeight="1" x14ac:dyDescent="0.3">
      <c r="A381" s="831" t="s">
        <v>584</v>
      </c>
      <c r="B381" s="832" t="s">
        <v>3601</v>
      </c>
      <c r="C381" s="832" t="s">
        <v>3602</v>
      </c>
      <c r="D381" s="832" t="s">
        <v>3714</v>
      </c>
      <c r="E381" s="832" t="s">
        <v>3715</v>
      </c>
      <c r="F381" s="849"/>
      <c r="G381" s="849"/>
      <c r="H381" s="849"/>
      <c r="I381" s="849"/>
      <c r="J381" s="849"/>
      <c r="K381" s="849"/>
      <c r="L381" s="849"/>
      <c r="M381" s="849"/>
      <c r="N381" s="849">
        <v>77</v>
      </c>
      <c r="O381" s="849">
        <v>49434</v>
      </c>
      <c r="P381" s="837"/>
      <c r="Q381" s="850">
        <v>642</v>
      </c>
    </row>
    <row r="382" spans="1:17" ht="14.4" customHeight="1" x14ac:dyDescent="0.3">
      <c r="A382" s="831" t="s">
        <v>584</v>
      </c>
      <c r="B382" s="832" t="s">
        <v>3601</v>
      </c>
      <c r="C382" s="832" t="s">
        <v>3602</v>
      </c>
      <c r="D382" s="832" t="s">
        <v>3718</v>
      </c>
      <c r="E382" s="832" t="s">
        <v>3719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2393</v>
      </c>
      <c r="P382" s="837"/>
      <c r="Q382" s="850">
        <v>2393</v>
      </c>
    </row>
    <row r="383" spans="1:17" ht="14.4" customHeight="1" x14ac:dyDescent="0.3">
      <c r="A383" s="831" t="s">
        <v>584</v>
      </c>
      <c r="B383" s="832" t="s">
        <v>3601</v>
      </c>
      <c r="C383" s="832" t="s">
        <v>3602</v>
      </c>
      <c r="D383" s="832" t="s">
        <v>4145</v>
      </c>
      <c r="E383" s="832" t="s">
        <v>4146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3128.78</v>
      </c>
      <c r="P383" s="837"/>
      <c r="Q383" s="850">
        <v>3128.78</v>
      </c>
    </row>
    <row r="384" spans="1:17" ht="14.4" customHeight="1" x14ac:dyDescent="0.3">
      <c r="A384" s="831" t="s">
        <v>584</v>
      </c>
      <c r="B384" s="832" t="s">
        <v>3601</v>
      </c>
      <c r="C384" s="832" t="s">
        <v>3602</v>
      </c>
      <c r="D384" s="832" t="s">
        <v>4147</v>
      </c>
      <c r="E384" s="832" t="s">
        <v>4148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8774.4</v>
      </c>
      <c r="P384" s="837"/>
      <c r="Q384" s="850">
        <v>4387.2</v>
      </c>
    </row>
    <row r="385" spans="1:17" ht="14.4" customHeight="1" x14ac:dyDescent="0.3">
      <c r="A385" s="831" t="s">
        <v>584</v>
      </c>
      <c r="B385" s="832" t="s">
        <v>3601</v>
      </c>
      <c r="C385" s="832" t="s">
        <v>3602</v>
      </c>
      <c r="D385" s="832" t="s">
        <v>3823</v>
      </c>
      <c r="E385" s="832" t="s">
        <v>3824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1289.8800000000001</v>
      </c>
      <c r="P385" s="837"/>
      <c r="Q385" s="850">
        <v>1289.8800000000001</v>
      </c>
    </row>
    <row r="386" spans="1:17" ht="14.4" customHeight="1" x14ac:dyDescent="0.3">
      <c r="A386" s="831" t="s">
        <v>584</v>
      </c>
      <c r="B386" s="832" t="s">
        <v>3601</v>
      </c>
      <c r="C386" s="832" t="s">
        <v>3602</v>
      </c>
      <c r="D386" s="832" t="s">
        <v>4149</v>
      </c>
      <c r="E386" s="832" t="s">
        <v>4150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3278.4</v>
      </c>
      <c r="P386" s="837"/>
      <c r="Q386" s="850">
        <v>3278.4</v>
      </c>
    </row>
    <row r="387" spans="1:17" ht="14.4" customHeight="1" x14ac:dyDescent="0.3">
      <c r="A387" s="831" t="s">
        <v>584</v>
      </c>
      <c r="B387" s="832" t="s">
        <v>3601</v>
      </c>
      <c r="C387" s="832" t="s">
        <v>3602</v>
      </c>
      <c r="D387" s="832" t="s">
        <v>4151</v>
      </c>
      <c r="E387" s="832" t="s">
        <v>4152</v>
      </c>
      <c r="F387" s="849"/>
      <c r="G387" s="849"/>
      <c r="H387" s="849"/>
      <c r="I387" s="849"/>
      <c r="J387" s="849">
        <v>1</v>
      </c>
      <c r="K387" s="849">
        <v>1594.3</v>
      </c>
      <c r="L387" s="849">
        <v>1</v>
      </c>
      <c r="M387" s="849">
        <v>1594.3</v>
      </c>
      <c r="N387" s="849"/>
      <c r="O387" s="849"/>
      <c r="P387" s="837"/>
      <c r="Q387" s="850"/>
    </row>
    <row r="388" spans="1:17" ht="14.4" customHeight="1" x14ac:dyDescent="0.3">
      <c r="A388" s="831" t="s">
        <v>584</v>
      </c>
      <c r="B388" s="832" t="s">
        <v>3601</v>
      </c>
      <c r="C388" s="832" t="s">
        <v>3605</v>
      </c>
      <c r="D388" s="832" t="s">
        <v>3968</v>
      </c>
      <c r="E388" s="832" t="s">
        <v>3969</v>
      </c>
      <c r="F388" s="849"/>
      <c r="G388" s="849"/>
      <c r="H388" s="849"/>
      <c r="I388" s="849"/>
      <c r="J388" s="849">
        <v>1</v>
      </c>
      <c r="K388" s="849">
        <v>300</v>
      </c>
      <c r="L388" s="849">
        <v>1</v>
      </c>
      <c r="M388" s="849">
        <v>300</v>
      </c>
      <c r="N388" s="849">
        <v>1</v>
      </c>
      <c r="O388" s="849">
        <v>302</v>
      </c>
      <c r="P388" s="837">
        <v>1.0066666666666666</v>
      </c>
      <c r="Q388" s="850">
        <v>302</v>
      </c>
    </row>
    <row r="389" spans="1:17" ht="14.4" customHeight="1" x14ac:dyDescent="0.3">
      <c r="A389" s="831" t="s">
        <v>584</v>
      </c>
      <c r="B389" s="832" t="s">
        <v>3601</v>
      </c>
      <c r="C389" s="832" t="s">
        <v>3605</v>
      </c>
      <c r="D389" s="832" t="s">
        <v>4153</v>
      </c>
      <c r="E389" s="832" t="s">
        <v>4154</v>
      </c>
      <c r="F389" s="849">
        <v>44</v>
      </c>
      <c r="G389" s="849">
        <v>8623</v>
      </c>
      <c r="H389" s="849">
        <v>0.99988404452690172</v>
      </c>
      <c r="I389" s="849">
        <v>195.97727272727272</v>
      </c>
      <c r="J389" s="849">
        <v>44</v>
      </c>
      <c r="K389" s="849">
        <v>8624</v>
      </c>
      <c r="L389" s="849">
        <v>1</v>
      </c>
      <c r="M389" s="849">
        <v>196</v>
      </c>
      <c r="N389" s="849">
        <v>49</v>
      </c>
      <c r="O389" s="849">
        <v>9751</v>
      </c>
      <c r="P389" s="837">
        <v>1.1306818181818181</v>
      </c>
      <c r="Q389" s="850">
        <v>199</v>
      </c>
    </row>
    <row r="390" spans="1:17" ht="14.4" customHeight="1" x14ac:dyDescent="0.3">
      <c r="A390" s="831" t="s">
        <v>584</v>
      </c>
      <c r="B390" s="832" t="s">
        <v>3601</v>
      </c>
      <c r="C390" s="832" t="s">
        <v>3605</v>
      </c>
      <c r="D390" s="832" t="s">
        <v>4155</v>
      </c>
      <c r="E390" s="832" t="s">
        <v>4156</v>
      </c>
      <c r="F390" s="849"/>
      <c r="G390" s="849"/>
      <c r="H390" s="849"/>
      <c r="I390" s="849"/>
      <c r="J390" s="849">
        <v>1</v>
      </c>
      <c r="K390" s="849">
        <v>2149</v>
      </c>
      <c r="L390" s="849">
        <v>1</v>
      </c>
      <c r="M390" s="849">
        <v>2149</v>
      </c>
      <c r="N390" s="849"/>
      <c r="O390" s="849"/>
      <c r="P390" s="837"/>
      <c r="Q390" s="850"/>
    </row>
    <row r="391" spans="1:17" ht="14.4" customHeight="1" x14ac:dyDescent="0.3">
      <c r="A391" s="831" t="s">
        <v>584</v>
      </c>
      <c r="B391" s="832" t="s">
        <v>3601</v>
      </c>
      <c r="C391" s="832" t="s">
        <v>3605</v>
      </c>
      <c r="D391" s="832" t="s">
        <v>4157</v>
      </c>
      <c r="E391" s="832" t="s">
        <v>4158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1688</v>
      </c>
      <c r="P391" s="837"/>
      <c r="Q391" s="850">
        <v>1688</v>
      </c>
    </row>
    <row r="392" spans="1:17" ht="14.4" customHeight="1" x14ac:dyDescent="0.3">
      <c r="A392" s="831" t="s">
        <v>584</v>
      </c>
      <c r="B392" s="832" t="s">
        <v>3601</v>
      </c>
      <c r="C392" s="832" t="s">
        <v>3605</v>
      </c>
      <c r="D392" s="832" t="s">
        <v>4159</v>
      </c>
      <c r="E392" s="832" t="s">
        <v>4160</v>
      </c>
      <c r="F392" s="849">
        <v>8</v>
      </c>
      <c r="G392" s="849">
        <v>41184</v>
      </c>
      <c r="H392" s="849">
        <v>0.47058823529411764</v>
      </c>
      <c r="I392" s="849">
        <v>5148</v>
      </c>
      <c r="J392" s="849">
        <v>17</v>
      </c>
      <c r="K392" s="849">
        <v>87516</v>
      </c>
      <c r="L392" s="849">
        <v>1</v>
      </c>
      <c r="M392" s="849">
        <v>5148</v>
      </c>
      <c r="N392" s="849">
        <v>24</v>
      </c>
      <c r="O392" s="849">
        <v>123552</v>
      </c>
      <c r="P392" s="837">
        <v>1.411764705882353</v>
      </c>
      <c r="Q392" s="850">
        <v>5148</v>
      </c>
    </row>
    <row r="393" spans="1:17" ht="14.4" customHeight="1" x14ac:dyDescent="0.3">
      <c r="A393" s="831" t="s">
        <v>584</v>
      </c>
      <c r="B393" s="832" t="s">
        <v>3601</v>
      </c>
      <c r="C393" s="832" t="s">
        <v>3605</v>
      </c>
      <c r="D393" s="832" t="s">
        <v>3606</v>
      </c>
      <c r="E393" s="832" t="s">
        <v>3607</v>
      </c>
      <c r="F393" s="849">
        <v>686</v>
      </c>
      <c r="G393" s="849">
        <v>172186</v>
      </c>
      <c r="H393" s="849">
        <v>1.0463799117614887</v>
      </c>
      <c r="I393" s="849">
        <v>251</v>
      </c>
      <c r="J393" s="849">
        <v>653</v>
      </c>
      <c r="K393" s="849">
        <v>164554</v>
      </c>
      <c r="L393" s="849">
        <v>1</v>
      </c>
      <c r="M393" s="849">
        <v>251.99693721286371</v>
      </c>
      <c r="N393" s="849">
        <v>694</v>
      </c>
      <c r="O393" s="849">
        <v>176276</v>
      </c>
      <c r="P393" s="837">
        <v>1.071234974537234</v>
      </c>
      <c r="Q393" s="850">
        <v>254</v>
      </c>
    </row>
    <row r="394" spans="1:17" ht="14.4" customHeight="1" x14ac:dyDescent="0.3">
      <c r="A394" s="831" t="s">
        <v>584</v>
      </c>
      <c r="B394" s="832" t="s">
        <v>3601</v>
      </c>
      <c r="C394" s="832" t="s">
        <v>3605</v>
      </c>
      <c r="D394" s="832" t="s">
        <v>3740</v>
      </c>
      <c r="E394" s="832" t="s">
        <v>3741</v>
      </c>
      <c r="F394" s="849">
        <v>3</v>
      </c>
      <c r="G394" s="849">
        <v>933</v>
      </c>
      <c r="H394" s="849">
        <v>2.9903846153846154</v>
      </c>
      <c r="I394" s="849">
        <v>311</v>
      </c>
      <c r="J394" s="849">
        <v>1</v>
      </c>
      <c r="K394" s="849">
        <v>312</v>
      </c>
      <c r="L394" s="849">
        <v>1</v>
      </c>
      <c r="M394" s="849">
        <v>312</v>
      </c>
      <c r="N394" s="849">
        <v>1</v>
      </c>
      <c r="O394" s="849">
        <v>314</v>
      </c>
      <c r="P394" s="837">
        <v>1.0064102564102564</v>
      </c>
      <c r="Q394" s="850">
        <v>314</v>
      </c>
    </row>
    <row r="395" spans="1:17" ht="14.4" customHeight="1" x14ac:dyDescent="0.3">
      <c r="A395" s="831" t="s">
        <v>584</v>
      </c>
      <c r="B395" s="832" t="s">
        <v>3601</v>
      </c>
      <c r="C395" s="832" t="s">
        <v>3605</v>
      </c>
      <c r="D395" s="832" t="s">
        <v>3746</v>
      </c>
      <c r="E395" s="832" t="s">
        <v>3747</v>
      </c>
      <c r="F395" s="849">
        <v>46</v>
      </c>
      <c r="G395" s="849">
        <v>15318</v>
      </c>
      <c r="H395" s="849">
        <v>0.61149700598802392</v>
      </c>
      <c r="I395" s="849">
        <v>333</v>
      </c>
      <c r="J395" s="849">
        <v>75</v>
      </c>
      <c r="K395" s="849">
        <v>25050</v>
      </c>
      <c r="L395" s="849">
        <v>1</v>
      </c>
      <c r="M395" s="849">
        <v>334</v>
      </c>
      <c r="N395" s="849">
        <v>79</v>
      </c>
      <c r="O395" s="849">
        <v>26465</v>
      </c>
      <c r="P395" s="837">
        <v>1.0564870259481038</v>
      </c>
      <c r="Q395" s="850">
        <v>335</v>
      </c>
    </row>
    <row r="396" spans="1:17" ht="14.4" customHeight="1" x14ac:dyDescent="0.3">
      <c r="A396" s="831" t="s">
        <v>584</v>
      </c>
      <c r="B396" s="832" t="s">
        <v>3601</v>
      </c>
      <c r="C396" s="832" t="s">
        <v>3605</v>
      </c>
      <c r="D396" s="832" t="s">
        <v>3750</v>
      </c>
      <c r="E396" s="832" t="s">
        <v>3751</v>
      </c>
      <c r="F396" s="849">
        <v>2</v>
      </c>
      <c r="G396" s="849">
        <v>702</v>
      </c>
      <c r="H396" s="849">
        <v>1.9943181818181819</v>
      </c>
      <c r="I396" s="849">
        <v>351</v>
      </c>
      <c r="J396" s="849">
        <v>1</v>
      </c>
      <c r="K396" s="849">
        <v>352</v>
      </c>
      <c r="L396" s="849">
        <v>1</v>
      </c>
      <c r="M396" s="849">
        <v>352</v>
      </c>
      <c r="N396" s="849">
        <v>4</v>
      </c>
      <c r="O396" s="849">
        <v>1428</v>
      </c>
      <c r="P396" s="837">
        <v>4.0568181818181817</v>
      </c>
      <c r="Q396" s="850">
        <v>357</v>
      </c>
    </row>
    <row r="397" spans="1:17" ht="14.4" customHeight="1" x14ac:dyDescent="0.3">
      <c r="A397" s="831" t="s">
        <v>584</v>
      </c>
      <c r="B397" s="832" t="s">
        <v>3601</v>
      </c>
      <c r="C397" s="832" t="s">
        <v>3605</v>
      </c>
      <c r="D397" s="832" t="s">
        <v>3754</v>
      </c>
      <c r="E397" s="832" t="s">
        <v>3755</v>
      </c>
      <c r="F397" s="849"/>
      <c r="G397" s="849"/>
      <c r="H397" s="849"/>
      <c r="I397" s="849"/>
      <c r="J397" s="849">
        <v>1</v>
      </c>
      <c r="K397" s="849">
        <v>335</v>
      </c>
      <c r="L397" s="849">
        <v>1</v>
      </c>
      <c r="M397" s="849">
        <v>335</v>
      </c>
      <c r="N397" s="849">
        <v>3</v>
      </c>
      <c r="O397" s="849">
        <v>1011</v>
      </c>
      <c r="P397" s="837">
        <v>3.017910447761194</v>
      </c>
      <c r="Q397" s="850">
        <v>337</v>
      </c>
    </row>
    <row r="398" spans="1:17" ht="14.4" customHeight="1" x14ac:dyDescent="0.3">
      <c r="A398" s="831" t="s">
        <v>584</v>
      </c>
      <c r="B398" s="832" t="s">
        <v>3601</v>
      </c>
      <c r="C398" s="832" t="s">
        <v>3605</v>
      </c>
      <c r="D398" s="832" t="s">
        <v>3758</v>
      </c>
      <c r="E398" s="832" t="s">
        <v>3759</v>
      </c>
      <c r="F398" s="849">
        <v>1</v>
      </c>
      <c r="G398" s="849">
        <v>296</v>
      </c>
      <c r="H398" s="849">
        <v>1</v>
      </c>
      <c r="I398" s="849">
        <v>296</v>
      </c>
      <c r="J398" s="849">
        <v>1</v>
      </c>
      <c r="K398" s="849">
        <v>296</v>
      </c>
      <c r="L398" s="849">
        <v>1</v>
      </c>
      <c r="M398" s="849">
        <v>296</v>
      </c>
      <c r="N398" s="849">
        <v>1</v>
      </c>
      <c r="O398" s="849">
        <v>298</v>
      </c>
      <c r="P398" s="837">
        <v>1.0067567567567568</v>
      </c>
      <c r="Q398" s="850">
        <v>298</v>
      </c>
    </row>
    <row r="399" spans="1:17" ht="14.4" customHeight="1" x14ac:dyDescent="0.3">
      <c r="A399" s="831" t="s">
        <v>584</v>
      </c>
      <c r="B399" s="832" t="s">
        <v>3601</v>
      </c>
      <c r="C399" s="832" t="s">
        <v>3605</v>
      </c>
      <c r="D399" s="832" t="s">
        <v>4161</v>
      </c>
      <c r="E399" s="832" t="s">
        <v>4162</v>
      </c>
      <c r="F399" s="849">
        <v>2</v>
      </c>
      <c r="G399" s="849">
        <v>352</v>
      </c>
      <c r="H399" s="849"/>
      <c r="I399" s="849">
        <v>176</v>
      </c>
      <c r="J399" s="849"/>
      <c r="K399" s="849"/>
      <c r="L399" s="849"/>
      <c r="M399" s="849"/>
      <c r="N399" s="849">
        <v>2</v>
      </c>
      <c r="O399" s="849">
        <v>356</v>
      </c>
      <c r="P399" s="837"/>
      <c r="Q399" s="850">
        <v>178</v>
      </c>
    </row>
    <row r="400" spans="1:17" ht="14.4" customHeight="1" x14ac:dyDescent="0.3">
      <c r="A400" s="831" t="s">
        <v>584</v>
      </c>
      <c r="B400" s="832" t="s">
        <v>3601</v>
      </c>
      <c r="C400" s="832" t="s">
        <v>3605</v>
      </c>
      <c r="D400" s="832" t="s">
        <v>4163</v>
      </c>
      <c r="E400" s="832" t="s">
        <v>4164</v>
      </c>
      <c r="F400" s="849">
        <v>1</v>
      </c>
      <c r="G400" s="849">
        <v>1126</v>
      </c>
      <c r="H400" s="849"/>
      <c r="I400" s="849">
        <v>1126</v>
      </c>
      <c r="J400" s="849"/>
      <c r="K400" s="849"/>
      <c r="L400" s="849"/>
      <c r="M400" s="849"/>
      <c r="N400" s="849">
        <v>1</v>
      </c>
      <c r="O400" s="849">
        <v>1133</v>
      </c>
      <c r="P400" s="837"/>
      <c r="Q400" s="850">
        <v>1133</v>
      </c>
    </row>
    <row r="401" spans="1:17" ht="14.4" customHeight="1" x14ac:dyDescent="0.3">
      <c r="A401" s="831" t="s">
        <v>584</v>
      </c>
      <c r="B401" s="832" t="s">
        <v>3601</v>
      </c>
      <c r="C401" s="832" t="s">
        <v>3605</v>
      </c>
      <c r="D401" s="832" t="s">
        <v>4165</v>
      </c>
      <c r="E401" s="832" t="s">
        <v>4166</v>
      </c>
      <c r="F401" s="849">
        <v>1</v>
      </c>
      <c r="G401" s="849">
        <v>224</v>
      </c>
      <c r="H401" s="849">
        <v>0.99555555555555553</v>
      </c>
      <c r="I401" s="849">
        <v>224</v>
      </c>
      <c r="J401" s="849">
        <v>1</v>
      </c>
      <c r="K401" s="849">
        <v>225</v>
      </c>
      <c r="L401" s="849">
        <v>1</v>
      </c>
      <c r="M401" s="849">
        <v>225</v>
      </c>
      <c r="N401" s="849">
        <v>1</v>
      </c>
      <c r="O401" s="849">
        <v>226</v>
      </c>
      <c r="P401" s="837">
        <v>1.0044444444444445</v>
      </c>
      <c r="Q401" s="850">
        <v>226</v>
      </c>
    </row>
    <row r="402" spans="1:17" ht="14.4" customHeight="1" x14ac:dyDescent="0.3">
      <c r="A402" s="831" t="s">
        <v>584</v>
      </c>
      <c r="B402" s="832" t="s">
        <v>3601</v>
      </c>
      <c r="C402" s="832" t="s">
        <v>3605</v>
      </c>
      <c r="D402" s="832" t="s">
        <v>4167</v>
      </c>
      <c r="E402" s="832" t="s">
        <v>4168</v>
      </c>
      <c r="F402" s="849">
        <v>1</v>
      </c>
      <c r="G402" s="849">
        <v>1853</v>
      </c>
      <c r="H402" s="849"/>
      <c r="I402" s="849">
        <v>1853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584</v>
      </c>
      <c r="B403" s="832" t="s">
        <v>3601</v>
      </c>
      <c r="C403" s="832" t="s">
        <v>3605</v>
      </c>
      <c r="D403" s="832" t="s">
        <v>4169</v>
      </c>
      <c r="E403" s="832" t="s">
        <v>4170</v>
      </c>
      <c r="F403" s="849">
        <v>17</v>
      </c>
      <c r="G403" s="849">
        <v>11747</v>
      </c>
      <c r="H403" s="849">
        <v>0.5658477842003854</v>
      </c>
      <c r="I403" s="849">
        <v>691</v>
      </c>
      <c r="J403" s="849">
        <v>30</v>
      </c>
      <c r="K403" s="849">
        <v>20760</v>
      </c>
      <c r="L403" s="849">
        <v>1</v>
      </c>
      <c r="M403" s="849">
        <v>692</v>
      </c>
      <c r="N403" s="849">
        <v>25</v>
      </c>
      <c r="O403" s="849">
        <v>17350</v>
      </c>
      <c r="P403" s="837">
        <v>0.83574181117533719</v>
      </c>
      <c r="Q403" s="850">
        <v>694</v>
      </c>
    </row>
    <row r="404" spans="1:17" ht="14.4" customHeight="1" x14ac:dyDescent="0.3">
      <c r="A404" s="831" t="s">
        <v>584</v>
      </c>
      <c r="B404" s="832" t="s">
        <v>3601</v>
      </c>
      <c r="C404" s="832" t="s">
        <v>3605</v>
      </c>
      <c r="D404" s="832" t="s">
        <v>4171</v>
      </c>
      <c r="E404" s="832" t="s">
        <v>4172</v>
      </c>
      <c r="F404" s="849"/>
      <c r="G404" s="849"/>
      <c r="H404" s="849"/>
      <c r="I404" s="849"/>
      <c r="J404" s="849">
        <v>3</v>
      </c>
      <c r="K404" s="849">
        <v>5652</v>
      </c>
      <c r="L404" s="849">
        <v>1</v>
      </c>
      <c r="M404" s="849">
        <v>1884</v>
      </c>
      <c r="N404" s="849">
        <v>1</v>
      </c>
      <c r="O404" s="849">
        <v>1895</v>
      </c>
      <c r="P404" s="837">
        <v>0.33527954706298657</v>
      </c>
      <c r="Q404" s="850">
        <v>1895</v>
      </c>
    </row>
    <row r="405" spans="1:17" ht="14.4" customHeight="1" x14ac:dyDescent="0.3">
      <c r="A405" s="831" t="s">
        <v>584</v>
      </c>
      <c r="B405" s="832" t="s">
        <v>3601</v>
      </c>
      <c r="C405" s="832" t="s">
        <v>3605</v>
      </c>
      <c r="D405" s="832" t="s">
        <v>4173</v>
      </c>
      <c r="E405" s="832" t="s">
        <v>4174</v>
      </c>
      <c r="F405" s="849">
        <v>1</v>
      </c>
      <c r="G405" s="849">
        <v>1839</v>
      </c>
      <c r="H405" s="849"/>
      <c r="I405" s="849">
        <v>1839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584</v>
      </c>
      <c r="B406" s="832" t="s">
        <v>3601</v>
      </c>
      <c r="C406" s="832" t="s">
        <v>3605</v>
      </c>
      <c r="D406" s="832" t="s">
        <v>4175</v>
      </c>
      <c r="E406" s="832" t="s">
        <v>4176</v>
      </c>
      <c r="F406" s="849">
        <v>9</v>
      </c>
      <c r="G406" s="849">
        <v>4842</v>
      </c>
      <c r="H406" s="849">
        <v>0.59777777777777774</v>
      </c>
      <c r="I406" s="849">
        <v>538</v>
      </c>
      <c r="J406" s="849">
        <v>15</v>
      </c>
      <c r="K406" s="849">
        <v>8100</v>
      </c>
      <c r="L406" s="849">
        <v>1</v>
      </c>
      <c r="M406" s="849">
        <v>540</v>
      </c>
      <c r="N406" s="849">
        <v>16</v>
      </c>
      <c r="O406" s="849">
        <v>8715</v>
      </c>
      <c r="P406" s="837">
        <v>1.075925925925926</v>
      </c>
      <c r="Q406" s="850">
        <v>544.6875</v>
      </c>
    </row>
    <row r="407" spans="1:17" ht="14.4" customHeight="1" x14ac:dyDescent="0.3">
      <c r="A407" s="831" t="s">
        <v>584</v>
      </c>
      <c r="B407" s="832" t="s">
        <v>3601</v>
      </c>
      <c r="C407" s="832" t="s">
        <v>3605</v>
      </c>
      <c r="D407" s="832" t="s">
        <v>3760</v>
      </c>
      <c r="E407" s="832" t="s">
        <v>3761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498</v>
      </c>
      <c r="P407" s="837"/>
      <c r="Q407" s="850">
        <v>498</v>
      </c>
    </row>
    <row r="408" spans="1:17" ht="14.4" customHeight="1" x14ac:dyDescent="0.3">
      <c r="A408" s="831" t="s">
        <v>584</v>
      </c>
      <c r="B408" s="832" t="s">
        <v>3601</v>
      </c>
      <c r="C408" s="832" t="s">
        <v>3605</v>
      </c>
      <c r="D408" s="832" t="s">
        <v>4177</v>
      </c>
      <c r="E408" s="832" t="s">
        <v>4178</v>
      </c>
      <c r="F408" s="849">
        <v>0</v>
      </c>
      <c r="G408" s="849">
        <v>0</v>
      </c>
      <c r="H408" s="849"/>
      <c r="I408" s="849"/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584</v>
      </c>
      <c r="B409" s="832" t="s">
        <v>3601</v>
      </c>
      <c r="C409" s="832" t="s">
        <v>3605</v>
      </c>
      <c r="D409" s="832" t="s">
        <v>4179</v>
      </c>
      <c r="E409" s="832" t="s">
        <v>4180</v>
      </c>
      <c r="F409" s="849">
        <v>9</v>
      </c>
      <c r="G409" s="849">
        <v>20340</v>
      </c>
      <c r="H409" s="849">
        <v>1.7984084880636604</v>
      </c>
      <c r="I409" s="849">
        <v>2260</v>
      </c>
      <c r="J409" s="849">
        <v>5</v>
      </c>
      <c r="K409" s="849">
        <v>11310</v>
      </c>
      <c r="L409" s="849">
        <v>1</v>
      </c>
      <c r="M409" s="849">
        <v>2262</v>
      </c>
      <c r="N409" s="849">
        <v>19</v>
      </c>
      <c r="O409" s="849">
        <v>43130</v>
      </c>
      <c r="P409" s="837">
        <v>3.8134394341290894</v>
      </c>
      <c r="Q409" s="850">
        <v>2270</v>
      </c>
    </row>
    <row r="410" spans="1:17" ht="14.4" customHeight="1" x14ac:dyDescent="0.3">
      <c r="A410" s="831" t="s">
        <v>584</v>
      </c>
      <c r="B410" s="832" t="s">
        <v>3601</v>
      </c>
      <c r="C410" s="832" t="s">
        <v>3605</v>
      </c>
      <c r="D410" s="832" t="s">
        <v>4181</v>
      </c>
      <c r="E410" s="832" t="s">
        <v>4182</v>
      </c>
      <c r="F410" s="849">
        <v>2</v>
      </c>
      <c r="G410" s="849">
        <v>13890</v>
      </c>
      <c r="H410" s="849"/>
      <c r="I410" s="849">
        <v>6945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584</v>
      </c>
      <c r="B411" s="832" t="s">
        <v>3601</v>
      </c>
      <c r="C411" s="832" t="s">
        <v>3605</v>
      </c>
      <c r="D411" s="832" t="s">
        <v>4183</v>
      </c>
      <c r="E411" s="832" t="s">
        <v>4184</v>
      </c>
      <c r="F411" s="849"/>
      <c r="G411" s="849"/>
      <c r="H411" s="849"/>
      <c r="I411" s="849"/>
      <c r="J411" s="849">
        <v>1</v>
      </c>
      <c r="K411" s="849">
        <v>4107</v>
      </c>
      <c r="L411" s="849">
        <v>1</v>
      </c>
      <c r="M411" s="849">
        <v>4107</v>
      </c>
      <c r="N411" s="849"/>
      <c r="O411" s="849"/>
      <c r="P411" s="837"/>
      <c r="Q411" s="850"/>
    </row>
    <row r="412" spans="1:17" ht="14.4" customHeight="1" x14ac:dyDescent="0.3">
      <c r="A412" s="831" t="s">
        <v>584</v>
      </c>
      <c r="B412" s="832" t="s">
        <v>3601</v>
      </c>
      <c r="C412" s="832" t="s">
        <v>3605</v>
      </c>
      <c r="D412" s="832" t="s">
        <v>4185</v>
      </c>
      <c r="E412" s="832" t="s">
        <v>4186</v>
      </c>
      <c r="F412" s="849">
        <v>3</v>
      </c>
      <c r="G412" s="849">
        <v>9390</v>
      </c>
      <c r="H412" s="849">
        <v>2.9952153110047846</v>
      </c>
      <c r="I412" s="849">
        <v>3130</v>
      </c>
      <c r="J412" s="849">
        <v>1</v>
      </c>
      <c r="K412" s="849">
        <v>3135</v>
      </c>
      <c r="L412" s="849">
        <v>1</v>
      </c>
      <c r="M412" s="849">
        <v>3135</v>
      </c>
      <c r="N412" s="849">
        <v>5</v>
      </c>
      <c r="O412" s="849">
        <v>15750</v>
      </c>
      <c r="P412" s="837">
        <v>5.0239234449760763</v>
      </c>
      <c r="Q412" s="850">
        <v>3150</v>
      </c>
    </row>
    <row r="413" spans="1:17" ht="14.4" customHeight="1" x14ac:dyDescent="0.3">
      <c r="A413" s="831" t="s">
        <v>584</v>
      </c>
      <c r="B413" s="832" t="s">
        <v>3601</v>
      </c>
      <c r="C413" s="832" t="s">
        <v>3605</v>
      </c>
      <c r="D413" s="832" t="s">
        <v>4187</v>
      </c>
      <c r="E413" s="832" t="s">
        <v>4188</v>
      </c>
      <c r="F413" s="849">
        <v>4</v>
      </c>
      <c r="G413" s="849">
        <v>16244</v>
      </c>
      <c r="H413" s="849">
        <v>0.36309989494154726</v>
      </c>
      <c r="I413" s="849">
        <v>4061</v>
      </c>
      <c r="J413" s="849">
        <v>11</v>
      </c>
      <c r="K413" s="849">
        <v>44737</v>
      </c>
      <c r="L413" s="849">
        <v>1</v>
      </c>
      <c r="M413" s="849">
        <v>4067</v>
      </c>
      <c r="N413" s="849">
        <v>5</v>
      </c>
      <c r="O413" s="849">
        <v>20445</v>
      </c>
      <c r="P413" s="837">
        <v>0.45700426939669625</v>
      </c>
      <c r="Q413" s="850">
        <v>4089</v>
      </c>
    </row>
    <row r="414" spans="1:17" ht="14.4" customHeight="1" x14ac:dyDescent="0.3">
      <c r="A414" s="831" t="s">
        <v>584</v>
      </c>
      <c r="B414" s="832" t="s">
        <v>3601</v>
      </c>
      <c r="C414" s="832" t="s">
        <v>3605</v>
      </c>
      <c r="D414" s="832" t="s">
        <v>4189</v>
      </c>
      <c r="E414" s="832" t="s">
        <v>4190</v>
      </c>
      <c r="F414" s="849">
        <v>12</v>
      </c>
      <c r="G414" s="849">
        <v>76032</v>
      </c>
      <c r="H414" s="849">
        <v>0.74917231593883016</v>
      </c>
      <c r="I414" s="849">
        <v>6336</v>
      </c>
      <c r="J414" s="849">
        <v>16</v>
      </c>
      <c r="K414" s="849">
        <v>101488</v>
      </c>
      <c r="L414" s="849">
        <v>1</v>
      </c>
      <c r="M414" s="849">
        <v>6343</v>
      </c>
      <c r="N414" s="849">
        <v>14</v>
      </c>
      <c r="O414" s="849">
        <v>89180</v>
      </c>
      <c r="P414" s="837">
        <v>0.87872457827526407</v>
      </c>
      <c r="Q414" s="850">
        <v>6370</v>
      </c>
    </row>
    <row r="415" spans="1:17" ht="14.4" customHeight="1" x14ac:dyDescent="0.3">
      <c r="A415" s="831" t="s">
        <v>584</v>
      </c>
      <c r="B415" s="832" t="s">
        <v>3601</v>
      </c>
      <c r="C415" s="832" t="s">
        <v>3605</v>
      </c>
      <c r="D415" s="832" t="s">
        <v>3762</v>
      </c>
      <c r="E415" s="832" t="s">
        <v>3763</v>
      </c>
      <c r="F415" s="849"/>
      <c r="G415" s="849"/>
      <c r="H415" s="849"/>
      <c r="I415" s="849"/>
      <c r="J415" s="849">
        <v>2</v>
      </c>
      <c r="K415" s="849">
        <v>2364</v>
      </c>
      <c r="L415" s="849">
        <v>1</v>
      </c>
      <c r="M415" s="849">
        <v>1182</v>
      </c>
      <c r="N415" s="849"/>
      <c r="O415" s="849"/>
      <c r="P415" s="837"/>
      <c r="Q415" s="850"/>
    </row>
    <row r="416" spans="1:17" ht="14.4" customHeight="1" x14ac:dyDescent="0.3">
      <c r="A416" s="831" t="s">
        <v>584</v>
      </c>
      <c r="B416" s="832" t="s">
        <v>3601</v>
      </c>
      <c r="C416" s="832" t="s">
        <v>3605</v>
      </c>
      <c r="D416" s="832" t="s">
        <v>4191</v>
      </c>
      <c r="E416" s="832" t="s">
        <v>4192</v>
      </c>
      <c r="F416" s="849">
        <v>7</v>
      </c>
      <c r="G416" s="849">
        <v>15526</v>
      </c>
      <c r="H416" s="849">
        <v>0.34968468468468467</v>
      </c>
      <c r="I416" s="849">
        <v>2218</v>
      </c>
      <c r="J416" s="849">
        <v>20</v>
      </c>
      <c r="K416" s="849">
        <v>44400</v>
      </c>
      <c r="L416" s="849">
        <v>1</v>
      </c>
      <c r="M416" s="849">
        <v>2220</v>
      </c>
      <c r="N416" s="849">
        <v>16</v>
      </c>
      <c r="O416" s="849">
        <v>35664</v>
      </c>
      <c r="P416" s="837">
        <v>0.80324324324324325</v>
      </c>
      <c r="Q416" s="850">
        <v>2229</v>
      </c>
    </row>
    <row r="417" spans="1:17" ht="14.4" customHeight="1" x14ac:dyDescent="0.3">
      <c r="A417" s="831" t="s">
        <v>584</v>
      </c>
      <c r="B417" s="832" t="s">
        <v>3601</v>
      </c>
      <c r="C417" s="832" t="s">
        <v>3605</v>
      </c>
      <c r="D417" s="832" t="s">
        <v>4193</v>
      </c>
      <c r="E417" s="832" t="s">
        <v>4194</v>
      </c>
      <c r="F417" s="849">
        <v>2</v>
      </c>
      <c r="G417" s="849">
        <v>4212</v>
      </c>
      <c r="H417" s="849">
        <v>0.66571834992887624</v>
      </c>
      <c r="I417" s="849">
        <v>2106</v>
      </c>
      <c r="J417" s="849">
        <v>3</v>
      </c>
      <c r="K417" s="849">
        <v>6327</v>
      </c>
      <c r="L417" s="849">
        <v>1</v>
      </c>
      <c r="M417" s="849">
        <v>2109</v>
      </c>
      <c r="N417" s="849">
        <v>6</v>
      </c>
      <c r="O417" s="849">
        <v>12714</v>
      </c>
      <c r="P417" s="837">
        <v>2.0094831673779043</v>
      </c>
      <c r="Q417" s="850">
        <v>2119</v>
      </c>
    </row>
    <row r="418" spans="1:17" ht="14.4" customHeight="1" x14ac:dyDescent="0.3">
      <c r="A418" s="831" t="s">
        <v>584</v>
      </c>
      <c r="B418" s="832" t="s">
        <v>3601</v>
      </c>
      <c r="C418" s="832" t="s">
        <v>3605</v>
      </c>
      <c r="D418" s="832" t="s">
        <v>4195</v>
      </c>
      <c r="E418" s="832" t="s">
        <v>4196</v>
      </c>
      <c r="F418" s="849">
        <v>15</v>
      </c>
      <c r="G418" s="849">
        <v>37365</v>
      </c>
      <c r="H418" s="849">
        <v>0.88164507680328452</v>
      </c>
      <c r="I418" s="849">
        <v>2491</v>
      </c>
      <c r="J418" s="849">
        <v>17</v>
      </c>
      <c r="K418" s="849">
        <v>42381</v>
      </c>
      <c r="L418" s="849">
        <v>1</v>
      </c>
      <c r="M418" s="849">
        <v>2493</v>
      </c>
      <c r="N418" s="849">
        <v>17</v>
      </c>
      <c r="O418" s="849">
        <v>42534</v>
      </c>
      <c r="P418" s="837">
        <v>1.0036101083032491</v>
      </c>
      <c r="Q418" s="850">
        <v>2502</v>
      </c>
    </row>
    <row r="419" spans="1:17" ht="14.4" customHeight="1" x14ac:dyDescent="0.3">
      <c r="A419" s="831" t="s">
        <v>584</v>
      </c>
      <c r="B419" s="832" t="s">
        <v>3601</v>
      </c>
      <c r="C419" s="832" t="s">
        <v>3605</v>
      </c>
      <c r="D419" s="832" t="s">
        <v>4197</v>
      </c>
      <c r="E419" s="832" t="s">
        <v>4198</v>
      </c>
      <c r="F419" s="849">
        <v>31</v>
      </c>
      <c r="G419" s="849">
        <v>78709</v>
      </c>
      <c r="H419" s="849">
        <v>0.73664457921533388</v>
      </c>
      <c r="I419" s="849">
        <v>2539</v>
      </c>
      <c r="J419" s="849">
        <v>42</v>
      </c>
      <c r="K419" s="849">
        <v>106848</v>
      </c>
      <c r="L419" s="849">
        <v>1</v>
      </c>
      <c r="M419" s="849">
        <v>2544</v>
      </c>
      <c r="N419" s="849">
        <v>48</v>
      </c>
      <c r="O419" s="849">
        <v>122832</v>
      </c>
      <c r="P419" s="837">
        <v>1.1495956873315365</v>
      </c>
      <c r="Q419" s="850">
        <v>2559</v>
      </c>
    </row>
    <row r="420" spans="1:17" ht="14.4" customHeight="1" x14ac:dyDescent="0.3">
      <c r="A420" s="831" t="s">
        <v>584</v>
      </c>
      <c r="B420" s="832" t="s">
        <v>3601</v>
      </c>
      <c r="C420" s="832" t="s">
        <v>3605</v>
      </c>
      <c r="D420" s="832" t="s">
        <v>4199</v>
      </c>
      <c r="E420" s="832" t="s">
        <v>4200</v>
      </c>
      <c r="F420" s="849">
        <v>29</v>
      </c>
      <c r="G420" s="849">
        <v>150336</v>
      </c>
      <c r="H420" s="849">
        <v>0.67350915941275824</v>
      </c>
      <c r="I420" s="849">
        <v>5184</v>
      </c>
      <c r="J420" s="849">
        <v>43</v>
      </c>
      <c r="K420" s="849">
        <v>223213</v>
      </c>
      <c r="L420" s="849">
        <v>1</v>
      </c>
      <c r="M420" s="849">
        <v>5191</v>
      </c>
      <c r="N420" s="849">
        <v>26</v>
      </c>
      <c r="O420" s="849">
        <v>135616</v>
      </c>
      <c r="P420" s="837">
        <v>0.60756317956391426</v>
      </c>
      <c r="Q420" s="850">
        <v>5216</v>
      </c>
    </row>
    <row r="421" spans="1:17" ht="14.4" customHeight="1" x14ac:dyDescent="0.3">
      <c r="A421" s="831" t="s">
        <v>584</v>
      </c>
      <c r="B421" s="832" t="s">
        <v>3601</v>
      </c>
      <c r="C421" s="832" t="s">
        <v>3605</v>
      </c>
      <c r="D421" s="832" t="s">
        <v>3764</v>
      </c>
      <c r="E421" s="832" t="s">
        <v>3765</v>
      </c>
      <c r="F421" s="849">
        <v>5</v>
      </c>
      <c r="G421" s="849">
        <v>3540</v>
      </c>
      <c r="H421" s="849">
        <v>0.9971830985915493</v>
      </c>
      <c r="I421" s="849">
        <v>708</v>
      </c>
      <c r="J421" s="849">
        <v>5</v>
      </c>
      <c r="K421" s="849">
        <v>3550</v>
      </c>
      <c r="L421" s="849">
        <v>1</v>
      </c>
      <c r="M421" s="849">
        <v>710</v>
      </c>
      <c r="N421" s="849">
        <v>14</v>
      </c>
      <c r="O421" s="849">
        <v>10010</v>
      </c>
      <c r="P421" s="837">
        <v>2.8197183098591547</v>
      </c>
      <c r="Q421" s="850">
        <v>715</v>
      </c>
    </row>
    <row r="422" spans="1:17" ht="14.4" customHeight="1" x14ac:dyDescent="0.3">
      <c r="A422" s="831" t="s">
        <v>584</v>
      </c>
      <c r="B422" s="832" t="s">
        <v>3601</v>
      </c>
      <c r="C422" s="832" t="s">
        <v>3605</v>
      </c>
      <c r="D422" s="832" t="s">
        <v>4201</v>
      </c>
      <c r="E422" s="832" t="s">
        <v>4202</v>
      </c>
      <c r="F422" s="849">
        <v>10</v>
      </c>
      <c r="G422" s="849">
        <v>40480</v>
      </c>
      <c r="H422" s="849">
        <v>1.6650213886146759</v>
      </c>
      <c r="I422" s="849">
        <v>4048</v>
      </c>
      <c r="J422" s="849">
        <v>6</v>
      </c>
      <c r="K422" s="849">
        <v>24312</v>
      </c>
      <c r="L422" s="849">
        <v>1</v>
      </c>
      <c r="M422" s="849">
        <v>4052</v>
      </c>
      <c r="N422" s="849">
        <v>21</v>
      </c>
      <c r="O422" s="849">
        <v>85323</v>
      </c>
      <c r="P422" s="837">
        <v>3.5095014807502469</v>
      </c>
      <c r="Q422" s="850">
        <v>4063</v>
      </c>
    </row>
    <row r="423" spans="1:17" ht="14.4" customHeight="1" x14ac:dyDescent="0.3">
      <c r="A423" s="831" t="s">
        <v>584</v>
      </c>
      <c r="B423" s="832" t="s">
        <v>3601</v>
      </c>
      <c r="C423" s="832" t="s">
        <v>3605</v>
      </c>
      <c r="D423" s="832" t="s">
        <v>4203</v>
      </c>
      <c r="E423" s="832" t="s">
        <v>4204</v>
      </c>
      <c r="F423" s="849">
        <v>13</v>
      </c>
      <c r="G423" s="849">
        <v>36959</v>
      </c>
      <c r="H423" s="849">
        <v>1.6221471207865168</v>
      </c>
      <c r="I423" s="849">
        <v>2843</v>
      </c>
      <c r="J423" s="849">
        <v>8</v>
      </c>
      <c r="K423" s="849">
        <v>22784</v>
      </c>
      <c r="L423" s="849">
        <v>1</v>
      </c>
      <c r="M423" s="849">
        <v>2848</v>
      </c>
      <c r="N423" s="849">
        <v>24</v>
      </c>
      <c r="O423" s="849">
        <v>68712</v>
      </c>
      <c r="P423" s="837">
        <v>3.0158005617977528</v>
      </c>
      <c r="Q423" s="850">
        <v>2863</v>
      </c>
    </row>
    <row r="424" spans="1:17" ht="14.4" customHeight="1" x14ac:dyDescent="0.3">
      <c r="A424" s="831" t="s">
        <v>584</v>
      </c>
      <c r="B424" s="832" t="s">
        <v>3601</v>
      </c>
      <c r="C424" s="832" t="s">
        <v>3605</v>
      </c>
      <c r="D424" s="832" t="s">
        <v>4205</v>
      </c>
      <c r="E424" s="832" t="s">
        <v>4206</v>
      </c>
      <c r="F424" s="849">
        <v>4</v>
      </c>
      <c r="G424" s="849">
        <v>1432</v>
      </c>
      <c r="H424" s="849">
        <v>1.9944289693593316</v>
      </c>
      <c r="I424" s="849">
        <v>358</v>
      </c>
      <c r="J424" s="849">
        <v>2</v>
      </c>
      <c r="K424" s="849">
        <v>718</v>
      </c>
      <c r="L424" s="849">
        <v>1</v>
      </c>
      <c r="M424" s="849">
        <v>359</v>
      </c>
      <c r="N424" s="849">
        <v>3</v>
      </c>
      <c r="O424" s="849">
        <v>1086</v>
      </c>
      <c r="P424" s="837">
        <v>1.5125348189415042</v>
      </c>
      <c r="Q424" s="850">
        <v>362</v>
      </c>
    </row>
    <row r="425" spans="1:17" ht="14.4" customHeight="1" x14ac:dyDescent="0.3">
      <c r="A425" s="831" t="s">
        <v>584</v>
      </c>
      <c r="B425" s="832" t="s">
        <v>3601</v>
      </c>
      <c r="C425" s="832" t="s">
        <v>3605</v>
      </c>
      <c r="D425" s="832" t="s">
        <v>4207</v>
      </c>
      <c r="E425" s="832" t="s">
        <v>4208</v>
      </c>
      <c r="F425" s="849">
        <v>20</v>
      </c>
      <c r="G425" s="849">
        <v>35820</v>
      </c>
      <c r="H425" s="849">
        <v>1.1098717233686559</v>
      </c>
      <c r="I425" s="849">
        <v>1791</v>
      </c>
      <c r="J425" s="849">
        <v>18</v>
      </c>
      <c r="K425" s="849">
        <v>32274</v>
      </c>
      <c r="L425" s="849">
        <v>1</v>
      </c>
      <c r="M425" s="849">
        <v>1793</v>
      </c>
      <c r="N425" s="849">
        <v>22</v>
      </c>
      <c r="O425" s="849">
        <v>39622</v>
      </c>
      <c r="P425" s="837">
        <v>1.2276755282890253</v>
      </c>
      <c r="Q425" s="850">
        <v>1801</v>
      </c>
    </row>
    <row r="426" spans="1:17" ht="14.4" customHeight="1" x14ac:dyDescent="0.3">
      <c r="A426" s="831" t="s">
        <v>584</v>
      </c>
      <c r="B426" s="832" t="s">
        <v>3601</v>
      </c>
      <c r="C426" s="832" t="s">
        <v>3605</v>
      </c>
      <c r="D426" s="832" t="s">
        <v>4209</v>
      </c>
      <c r="E426" s="832" t="s">
        <v>4210</v>
      </c>
      <c r="F426" s="849">
        <v>33</v>
      </c>
      <c r="G426" s="849">
        <v>133320</v>
      </c>
      <c r="H426" s="849">
        <v>0.94169168285361116</v>
      </c>
      <c r="I426" s="849">
        <v>4040</v>
      </c>
      <c r="J426" s="849">
        <v>35</v>
      </c>
      <c r="K426" s="849">
        <v>141575</v>
      </c>
      <c r="L426" s="849">
        <v>1</v>
      </c>
      <c r="M426" s="849">
        <v>4045</v>
      </c>
      <c r="N426" s="849">
        <v>44</v>
      </c>
      <c r="O426" s="849">
        <v>178640</v>
      </c>
      <c r="P426" s="837">
        <v>1.2618046971569838</v>
      </c>
      <c r="Q426" s="850">
        <v>4060</v>
      </c>
    </row>
    <row r="427" spans="1:17" ht="14.4" customHeight="1" x14ac:dyDescent="0.3">
      <c r="A427" s="831" t="s">
        <v>584</v>
      </c>
      <c r="B427" s="832" t="s">
        <v>3601</v>
      </c>
      <c r="C427" s="832" t="s">
        <v>3605</v>
      </c>
      <c r="D427" s="832" t="s">
        <v>4211</v>
      </c>
      <c r="E427" s="832" t="s">
        <v>4212</v>
      </c>
      <c r="F427" s="849">
        <v>4</v>
      </c>
      <c r="G427" s="849">
        <v>8688</v>
      </c>
      <c r="H427" s="849">
        <v>1.3321067157313708</v>
      </c>
      <c r="I427" s="849">
        <v>2172</v>
      </c>
      <c r="J427" s="849">
        <v>3</v>
      </c>
      <c r="K427" s="849">
        <v>6522</v>
      </c>
      <c r="L427" s="849">
        <v>1</v>
      </c>
      <c r="M427" s="849">
        <v>2174</v>
      </c>
      <c r="N427" s="849">
        <v>3</v>
      </c>
      <c r="O427" s="849">
        <v>6546</v>
      </c>
      <c r="P427" s="837">
        <v>1.0036798528058877</v>
      </c>
      <c r="Q427" s="850">
        <v>2182</v>
      </c>
    </row>
    <row r="428" spans="1:17" ht="14.4" customHeight="1" x14ac:dyDescent="0.3">
      <c r="A428" s="831" t="s">
        <v>584</v>
      </c>
      <c r="B428" s="832" t="s">
        <v>3601</v>
      </c>
      <c r="C428" s="832" t="s">
        <v>3605</v>
      </c>
      <c r="D428" s="832" t="s">
        <v>4213</v>
      </c>
      <c r="E428" s="832" t="s">
        <v>4214</v>
      </c>
      <c r="F428" s="849">
        <v>4</v>
      </c>
      <c r="G428" s="849">
        <v>3868</v>
      </c>
      <c r="H428" s="849">
        <v>0.39958677685950411</v>
      </c>
      <c r="I428" s="849">
        <v>967</v>
      </c>
      <c r="J428" s="849">
        <v>10</v>
      </c>
      <c r="K428" s="849">
        <v>9680</v>
      </c>
      <c r="L428" s="849">
        <v>1</v>
      </c>
      <c r="M428" s="849">
        <v>968</v>
      </c>
      <c r="N428" s="849">
        <v>9</v>
      </c>
      <c r="O428" s="849">
        <v>8748</v>
      </c>
      <c r="P428" s="837">
        <v>0.90371900826446283</v>
      </c>
      <c r="Q428" s="850">
        <v>972</v>
      </c>
    </row>
    <row r="429" spans="1:17" ht="14.4" customHeight="1" x14ac:dyDescent="0.3">
      <c r="A429" s="831" t="s">
        <v>584</v>
      </c>
      <c r="B429" s="832" t="s">
        <v>3601</v>
      </c>
      <c r="C429" s="832" t="s">
        <v>3605</v>
      </c>
      <c r="D429" s="832" t="s">
        <v>4215</v>
      </c>
      <c r="E429" s="832" t="s">
        <v>4216</v>
      </c>
      <c r="F429" s="849">
        <v>1</v>
      </c>
      <c r="G429" s="849">
        <v>6604</v>
      </c>
      <c r="H429" s="849">
        <v>0.99773379664601902</v>
      </c>
      <c r="I429" s="849">
        <v>6604</v>
      </c>
      <c r="J429" s="849">
        <v>1</v>
      </c>
      <c r="K429" s="849">
        <v>6619</v>
      </c>
      <c r="L429" s="849">
        <v>1</v>
      </c>
      <c r="M429" s="849">
        <v>6619</v>
      </c>
      <c r="N429" s="849">
        <v>1</v>
      </c>
      <c r="O429" s="849">
        <v>6667</v>
      </c>
      <c r="P429" s="837">
        <v>1.007251850732739</v>
      </c>
      <c r="Q429" s="850">
        <v>6667</v>
      </c>
    </row>
    <row r="430" spans="1:17" ht="14.4" customHeight="1" x14ac:dyDescent="0.3">
      <c r="A430" s="831" t="s">
        <v>584</v>
      </c>
      <c r="B430" s="832" t="s">
        <v>3601</v>
      </c>
      <c r="C430" s="832" t="s">
        <v>3605</v>
      </c>
      <c r="D430" s="832" t="s">
        <v>4217</v>
      </c>
      <c r="E430" s="832" t="s">
        <v>4218</v>
      </c>
      <c r="F430" s="849">
        <v>0</v>
      </c>
      <c r="G430" s="849">
        <v>0</v>
      </c>
      <c r="H430" s="849"/>
      <c r="I430" s="849"/>
      <c r="J430" s="849">
        <v>0</v>
      </c>
      <c r="K430" s="849">
        <v>0</v>
      </c>
      <c r="L430" s="849"/>
      <c r="M430" s="849"/>
      <c r="N430" s="849">
        <v>0</v>
      </c>
      <c r="O430" s="849">
        <v>0</v>
      </c>
      <c r="P430" s="837"/>
      <c r="Q430" s="850"/>
    </row>
    <row r="431" spans="1:17" ht="14.4" customHeight="1" x14ac:dyDescent="0.3">
      <c r="A431" s="831" t="s">
        <v>584</v>
      </c>
      <c r="B431" s="832" t="s">
        <v>3601</v>
      </c>
      <c r="C431" s="832" t="s">
        <v>3605</v>
      </c>
      <c r="D431" s="832" t="s">
        <v>4219</v>
      </c>
      <c r="E431" s="832" t="s">
        <v>4220</v>
      </c>
      <c r="F431" s="849">
        <v>196</v>
      </c>
      <c r="G431" s="849">
        <v>0</v>
      </c>
      <c r="H431" s="849"/>
      <c r="I431" s="849">
        <v>0</v>
      </c>
      <c r="J431" s="849">
        <v>177</v>
      </c>
      <c r="K431" s="849">
        <v>0</v>
      </c>
      <c r="L431" s="849"/>
      <c r="M431" s="849">
        <v>0</v>
      </c>
      <c r="N431" s="849">
        <v>189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584</v>
      </c>
      <c r="B432" s="832" t="s">
        <v>3601</v>
      </c>
      <c r="C432" s="832" t="s">
        <v>3605</v>
      </c>
      <c r="D432" s="832" t="s">
        <v>4221</v>
      </c>
      <c r="E432" s="832" t="s">
        <v>4222</v>
      </c>
      <c r="F432" s="849">
        <v>5</v>
      </c>
      <c r="G432" s="849">
        <v>0</v>
      </c>
      <c r="H432" s="849"/>
      <c r="I432" s="849">
        <v>0</v>
      </c>
      <c r="J432" s="849">
        <v>6</v>
      </c>
      <c r="K432" s="849">
        <v>0</v>
      </c>
      <c r="L432" s="849"/>
      <c r="M432" s="849">
        <v>0</v>
      </c>
      <c r="N432" s="849">
        <v>9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584</v>
      </c>
      <c r="B433" s="832" t="s">
        <v>3601</v>
      </c>
      <c r="C433" s="832" t="s">
        <v>3605</v>
      </c>
      <c r="D433" s="832" t="s">
        <v>4223</v>
      </c>
      <c r="E433" s="832" t="s">
        <v>4224</v>
      </c>
      <c r="F433" s="849"/>
      <c r="G433" s="849"/>
      <c r="H433" s="849"/>
      <c r="I433" s="849"/>
      <c r="J433" s="849"/>
      <c r="K433" s="849"/>
      <c r="L433" s="849"/>
      <c r="M433" s="849"/>
      <c r="N433" s="849">
        <v>3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584</v>
      </c>
      <c r="B434" s="832" t="s">
        <v>3601</v>
      </c>
      <c r="C434" s="832" t="s">
        <v>3605</v>
      </c>
      <c r="D434" s="832" t="s">
        <v>4225</v>
      </c>
      <c r="E434" s="832" t="s">
        <v>4226</v>
      </c>
      <c r="F434" s="849">
        <v>3</v>
      </c>
      <c r="G434" s="849">
        <v>0</v>
      </c>
      <c r="H434" s="849"/>
      <c r="I434" s="849">
        <v>0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584</v>
      </c>
      <c r="B435" s="832" t="s">
        <v>3601</v>
      </c>
      <c r="C435" s="832" t="s">
        <v>3605</v>
      </c>
      <c r="D435" s="832" t="s">
        <v>4227</v>
      </c>
      <c r="E435" s="832" t="s">
        <v>4228</v>
      </c>
      <c r="F435" s="849">
        <v>4</v>
      </c>
      <c r="G435" s="849">
        <v>0</v>
      </c>
      <c r="H435" s="849"/>
      <c r="I435" s="849">
        <v>0</v>
      </c>
      <c r="J435" s="849">
        <v>2</v>
      </c>
      <c r="K435" s="849">
        <v>0</v>
      </c>
      <c r="L435" s="849"/>
      <c r="M435" s="849">
        <v>0</v>
      </c>
      <c r="N435" s="849">
        <v>2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584</v>
      </c>
      <c r="B436" s="832" t="s">
        <v>3601</v>
      </c>
      <c r="C436" s="832" t="s">
        <v>3605</v>
      </c>
      <c r="D436" s="832" t="s">
        <v>4229</v>
      </c>
      <c r="E436" s="832" t="s">
        <v>4230</v>
      </c>
      <c r="F436" s="849">
        <v>72</v>
      </c>
      <c r="G436" s="849">
        <v>0</v>
      </c>
      <c r="H436" s="849"/>
      <c r="I436" s="849">
        <v>0</v>
      </c>
      <c r="J436" s="849"/>
      <c r="K436" s="849"/>
      <c r="L436" s="849"/>
      <c r="M436" s="849"/>
      <c r="N436" s="849">
        <v>5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584</v>
      </c>
      <c r="B437" s="832" t="s">
        <v>3601</v>
      </c>
      <c r="C437" s="832" t="s">
        <v>3605</v>
      </c>
      <c r="D437" s="832" t="s">
        <v>4231</v>
      </c>
      <c r="E437" s="832" t="s">
        <v>4232</v>
      </c>
      <c r="F437" s="849">
        <v>1</v>
      </c>
      <c r="G437" s="849">
        <v>0</v>
      </c>
      <c r="H437" s="849"/>
      <c r="I437" s="849">
        <v>0</v>
      </c>
      <c r="J437" s="849"/>
      <c r="K437" s="849"/>
      <c r="L437" s="849"/>
      <c r="M437" s="849"/>
      <c r="N437" s="849">
        <v>1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584</v>
      </c>
      <c r="B438" s="832" t="s">
        <v>3601</v>
      </c>
      <c r="C438" s="832" t="s">
        <v>3605</v>
      </c>
      <c r="D438" s="832" t="s">
        <v>4233</v>
      </c>
      <c r="E438" s="832" t="s">
        <v>4234</v>
      </c>
      <c r="F438" s="849">
        <v>9</v>
      </c>
      <c r="G438" s="849">
        <v>0</v>
      </c>
      <c r="H438" s="849"/>
      <c r="I438" s="849">
        <v>0</v>
      </c>
      <c r="J438" s="849">
        <v>12</v>
      </c>
      <c r="K438" s="849">
        <v>0</v>
      </c>
      <c r="L438" s="849"/>
      <c r="M438" s="849">
        <v>0</v>
      </c>
      <c r="N438" s="849">
        <v>16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584</v>
      </c>
      <c r="B439" s="832" t="s">
        <v>3601</v>
      </c>
      <c r="C439" s="832" t="s">
        <v>3605</v>
      </c>
      <c r="D439" s="832" t="s">
        <v>4235</v>
      </c>
      <c r="E439" s="832" t="s">
        <v>4236</v>
      </c>
      <c r="F439" s="849">
        <v>10</v>
      </c>
      <c r="G439" s="849">
        <v>0</v>
      </c>
      <c r="H439" s="849"/>
      <c r="I439" s="849">
        <v>0</v>
      </c>
      <c r="J439" s="849">
        <v>1</v>
      </c>
      <c r="K439" s="849">
        <v>0</v>
      </c>
      <c r="L439" s="849"/>
      <c r="M439" s="849">
        <v>0</v>
      </c>
      <c r="N439" s="849">
        <v>1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584</v>
      </c>
      <c r="B440" s="832" t="s">
        <v>3601</v>
      </c>
      <c r="C440" s="832" t="s">
        <v>3605</v>
      </c>
      <c r="D440" s="832" t="s">
        <v>4237</v>
      </c>
      <c r="E440" s="832" t="s">
        <v>4238</v>
      </c>
      <c r="F440" s="849">
        <v>1</v>
      </c>
      <c r="G440" s="849">
        <v>720</v>
      </c>
      <c r="H440" s="849"/>
      <c r="I440" s="849">
        <v>720</v>
      </c>
      <c r="J440" s="849"/>
      <c r="K440" s="849"/>
      <c r="L440" s="849"/>
      <c r="M440" s="849"/>
      <c r="N440" s="849">
        <v>1</v>
      </c>
      <c r="O440" s="849">
        <v>723</v>
      </c>
      <c r="P440" s="837"/>
      <c r="Q440" s="850">
        <v>723</v>
      </c>
    </row>
    <row r="441" spans="1:17" ht="14.4" customHeight="1" x14ac:dyDescent="0.3">
      <c r="A441" s="831" t="s">
        <v>584</v>
      </c>
      <c r="B441" s="832" t="s">
        <v>3601</v>
      </c>
      <c r="C441" s="832" t="s">
        <v>3605</v>
      </c>
      <c r="D441" s="832" t="s">
        <v>3768</v>
      </c>
      <c r="E441" s="832" t="s">
        <v>3769</v>
      </c>
      <c r="F441" s="849">
        <v>47</v>
      </c>
      <c r="G441" s="849">
        <v>12219</v>
      </c>
      <c r="H441" s="849">
        <v>0.83611605309976733</v>
      </c>
      <c r="I441" s="849">
        <v>259.97872340425533</v>
      </c>
      <c r="J441" s="849">
        <v>56</v>
      </c>
      <c r="K441" s="849">
        <v>14614</v>
      </c>
      <c r="L441" s="849">
        <v>1</v>
      </c>
      <c r="M441" s="849">
        <v>260.96428571428572</v>
      </c>
      <c r="N441" s="849">
        <v>84</v>
      </c>
      <c r="O441" s="849">
        <v>22092</v>
      </c>
      <c r="P441" s="837">
        <v>1.511701108526071</v>
      </c>
      <c r="Q441" s="850">
        <v>263</v>
      </c>
    </row>
    <row r="442" spans="1:17" ht="14.4" customHeight="1" x14ac:dyDescent="0.3">
      <c r="A442" s="831" t="s">
        <v>584</v>
      </c>
      <c r="B442" s="832" t="s">
        <v>3601</v>
      </c>
      <c r="C442" s="832" t="s">
        <v>3605</v>
      </c>
      <c r="D442" s="832" t="s">
        <v>4239</v>
      </c>
      <c r="E442" s="832" t="s">
        <v>4240</v>
      </c>
      <c r="F442" s="849">
        <v>2586</v>
      </c>
      <c r="G442" s="849">
        <v>2918476</v>
      </c>
      <c r="H442" s="849">
        <v>1.2803354475749102</v>
      </c>
      <c r="I442" s="849">
        <v>1128.5676720804331</v>
      </c>
      <c r="J442" s="849">
        <v>2018</v>
      </c>
      <c r="K442" s="849">
        <v>2279462</v>
      </c>
      <c r="L442" s="849">
        <v>1</v>
      </c>
      <c r="M442" s="849">
        <v>1129.5649157581763</v>
      </c>
      <c r="N442" s="849">
        <v>2109</v>
      </c>
      <c r="O442" s="849">
        <v>2394217</v>
      </c>
      <c r="P442" s="837">
        <v>1.0503430195370662</v>
      </c>
      <c r="Q442" s="850">
        <v>1135.2380275011853</v>
      </c>
    </row>
    <row r="443" spans="1:17" ht="14.4" customHeight="1" x14ac:dyDescent="0.3">
      <c r="A443" s="831" t="s">
        <v>584</v>
      </c>
      <c r="B443" s="832" t="s">
        <v>3601</v>
      </c>
      <c r="C443" s="832" t="s">
        <v>3605</v>
      </c>
      <c r="D443" s="832" t="s">
        <v>3782</v>
      </c>
      <c r="E443" s="832" t="s">
        <v>3783</v>
      </c>
      <c r="F443" s="849">
        <v>2</v>
      </c>
      <c r="G443" s="849">
        <v>1916</v>
      </c>
      <c r="H443" s="849">
        <v>0.39958289885297182</v>
      </c>
      <c r="I443" s="849">
        <v>958</v>
      </c>
      <c r="J443" s="849">
        <v>5</v>
      </c>
      <c r="K443" s="849">
        <v>4795</v>
      </c>
      <c r="L443" s="849">
        <v>1</v>
      </c>
      <c r="M443" s="849">
        <v>959</v>
      </c>
      <c r="N443" s="849">
        <v>2</v>
      </c>
      <c r="O443" s="849">
        <v>1928</v>
      </c>
      <c r="P443" s="837">
        <v>0.40208550573514079</v>
      </c>
      <c r="Q443" s="850">
        <v>964</v>
      </c>
    </row>
    <row r="444" spans="1:17" ht="14.4" customHeight="1" x14ac:dyDescent="0.3">
      <c r="A444" s="831" t="s">
        <v>584</v>
      </c>
      <c r="B444" s="832" t="s">
        <v>3601</v>
      </c>
      <c r="C444" s="832" t="s">
        <v>3605</v>
      </c>
      <c r="D444" s="832" t="s">
        <v>4241</v>
      </c>
      <c r="E444" s="832" t="s">
        <v>4242</v>
      </c>
      <c r="F444" s="849">
        <v>2</v>
      </c>
      <c r="G444" s="849">
        <v>0</v>
      </c>
      <c r="H444" s="849"/>
      <c r="I444" s="849">
        <v>0</v>
      </c>
      <c r="J444" s="849">
        <v>3</v>
      </c>
      <c r="K444" s="849">
        <v>0</v>
      </c>
      <c r="L444" s="849"/>
      <c r="M444" s="849">
        <v>0</v>
      </c>
      <c r="N444" s="849"/>
      <c r="O444" s="849"/>
      <c r="P444" s="837"/>
      <c r="Q444" s="850"/>
    </row>
    <row r="445" spans="1:17" ht="14.4" customHeight="1" x14ac:dyDescent="0.3">
      <c r="A445" s="831" t="s">
        <v>584</v>
      </c>
      <c r="B445" s="832" t="s">
        <v>3601</v>
      </c>
      <c r="C445" s="832" t="s">
        <v>3605</v>
      </c>
      <c r="D445" s="832" t="s">
        <v>3612</v>
      </c>
      <c r="E445" s="832" t="s">
        <v>3613</v>
      </c>
      <c r="F445" s="849">
        <v>38</v>
      </c>
      <c r="G445" s="849">
        <v>32984</v>
      </c>
      <c r="H445" s="849">
        <v>1.1515151515151516</v>
      </c>
      <c r="I445" s="849">
        <v>868</v>
      </c>
      <c r="J445" s="849">
        <v>33</v>
      </c>
      <c r="K445" s="849">
        <v>28644</v>
      </c>
      <c r="L445" s="849">
        <v>1</v>
      </c>
      <c r="M445" s="849">
        <v>868</v>
      </c>
      <c r="N445" s="849">
        <v>38</v>
      </c>
      <c r="O445" s="849">
        <v>33060</v>
      </c>
      <c r="P445" s="837">
        <v>1.1541684122329283</v>
      </c>
      <c r="Q445" s="850">
        <v>870</v>
      </c>
    </row>
    <row r="446" spans="1:17" ht="14.4" customHeight="1" x14ac:dyDescent="0.3">
      <c r="A446" s="831" t="s">
        <v>584</v>
      </c>
      <c r="B446" s="832" t="s">
        <v>3601</v>
      </c>
      <c r="C446" s="832" t="s">
        <v>3605</v>
      </c>
      <c r="D446" s="832" t="s">
        <v>3614</v>
      </c>
      <c r="E446" s="832" t="s">
        <v>3615</v>
      </c>
      <c r="F446" s="849">
        <v>108</v>
      </c>
      <c r="G446" s="849">
        <v>63936</v>
      </c>
      <c r="H446" s="849">
        <v>1.1848118155032152</v>
      </c>
      <c r="I446" s="849">
        <v>592</v>
      </c>
      <c r="J446" s="849">
        <v>91</v>
      </c>
      <c r="K446" s="849">
        <v>53963</v>
      </c>
      <c r="L446" s="849">
        <v>1</v>
      </c>
      <c r="M446" s="849">
        <v>593</v>
      </c>
      <c r="N446" s="849">
        <v>89</v>
      </c>
      <c r="O446" s="849">
        <v>52955</v>
      </c>
      <c r="P446" s="837">
        <v>0.98132053444026468</v>
      </c>
      <c r="Q446" s="850">
        <v>595</v>
      </c>
    </row>
    <row r="447" spans="1:17" ht="14.4" customHeight="1" x14ac:dyDescent="0.3">
      <c r="A447" s="831" t="s">
        <v>584</v>
      </c>
      <c r="B447" s="832" t="s">
        <v>3601</v>
      </c>
      <c r="C447" s="832" t="s">
        <v>3605</v>
      </c>
      <c r="D447" s="832" t="s">
        <v>3616</v>
      </c>
      <c r="E447" s="832" t="s">
        <v>3617</v>
      </c>
      <c r="F447" s="849">
        <v>99</v>
      </c>
      <c r="G447" s="849">
        <v>75933</v>
      </c>
      <c r="H447" s="849">
        <v>0.98872381150796229</v>
      </c>
      <c r="I447" s="849">
        <v>767</v>
      </c>
      <c r="J447" s="849">
        <v>100</v>
      </c>
      <c r="K447" s="849">
        <v>76799</v>
      </c>
      <c r="L447" s="849">
        <v>1</v>
      </c>
      <c r="M447" s="849">
        <v>767.99</v>
      </c>
      <c r="N447" s="849">
        <v>111</v>
      </c>
      <c r="O447" s="849">
        <v>85470</v>
      </c>
      <c r="P447" s="837">
        <v>1.1129051159520307</v>
      </c>
      <c r="Q447" s="850">
        <v>770</v>
      </c>
    </row>
    <row r="448" spans="1:17" ht="14.4" customHeight="1" x14ac:dyDescent="0.3">
      <c r="A448" s="831" t="s">
        <v>584</v>
      </c>
      <c r="B448" s="832" t="s">
        <v>3601</v>
      </c>
      <c r="C448" s="832" t="s">
        <v>3605</v>
      </c>
      <c r="D448" s="832" t="s">
        <v>3786</v>
      </c>
      <c r="E448" s="832" t="s">
        <v>3787</v>
      </c>
      <c r="F448" s="849">
        <v>18</v>
      </c>
      <c r="G448" s="849">
        <v>79236</v>
      </c>
      <c r="H448" s="849">
        <v>3.5950998185117968</v>
      </c>
      <c r="I448" s="849">
        <v>4402</v>
      </c>
      <c r="J448" s="849">
        <v>5</v>
      </c>
      <c r="K448" s="849">
        <v>22040</v>
      </c>
      <c r="L448" s="849">
        <v>1</v>
      </c>
      <c r="M448" s="849">
        <v>4408</v>
      </c>
      <c r="N448" s="849">
        <v>4</v>
      </c>
      <c r="O448" s="849">
        <v>17716</v>
      </c>
      <c r="P448" s="837">
        <v>0.80381125226860251</v>
      </c>
      <c r="Q448" s="850">
        <v>4429</v>
      </c>
    </row>
    <row r="449" spans="1:17" ht="14.4" customHeight="1" x14ac:dyDescent="0.3">
      <c r="A449" s="831" t="s">
        <v>584</v>
      </c>
      <c r="B449" s="832" t="s">
        <v>3601</v>
      </c>
      <c r="C449" s="832" t="s">
        <v>3605</v>
      </c>
      <c r="D449" s="832" t="s">
        <v>4243</v>
      </c>
      <c r="E449" s="832" t="s">
        <v>4244</v>
      </c>
      <c r="F449" s="849">
        <v>563</v>
      </c>
      <c r="G449" s="849">
        <v>599595</v>
      </c>
      <c r="H449" s="849">
        <v>5.7341296406097584</v>
      </c>
      <c r="I449" s="849">
        <v>1065</v>
      </c>
      <c r="J449" s="849">
        <v>98</v>
      </c>
      <c r="K449" s="849">
        <v>104566</v>
      </c>
      <c r="L449" s="849">
        <v>1</v>
      </c>
      <c r="M449" s="849">
        <v>1067</v>
      </c>
      <c r="N449" s="849">
        <v>155</v>
      </c>
      <c r="O449" s="849">
        <v>166315</v>
      </c>
      <c r="P449" s="837">
        <v>1.5905265573895913</v>
      </c>
      <c r="Q449" s="850">
        <v>1073</v>
      </c>
    </row>
    <row r="450" spans="1:17" ht="14.4" customHeight="1" x14ac:dyDescent="0.3">
      <c r="A450" s="831" t="s">
        <v>584</v>
      </c>
      <c r="B450" s="832" t="s">
        <v>3601</v>
      </c>
      <c r="C450" s="832" t="s">
        <v>3605</v>
      </c>
      <c r="D450" s="832" t="s">
        <v>3802</v>
      </c>
      <c r="E450" s="832" t="s">
        <v>3803</v>
      </c>
      <c r="F450" s="849">
        <v>3</v>
      </c>
      <c r="G450" s="849">
        <v>129</v>
      </c>
      <c r="H450" s="849">
        <v>0.02</v>
      </c>
      <c r="I450" s="849">
        <v>43</v>
      </c>
      <c r="J450" s="849">
        <v>150</v>
      </c>
      <c r="K450" s="849">
        <v>6450</v>
      </c>
      <c r="L450" s="849">
        <v>1</v>
      </c>
      <c r="M450" s="849">
        <v>43</v>
      </c>
      <c r="N450" s="849">
        <v>270</v>
      </c>
      <c r="O450" s="849">
        <v>11880</v>
      </c>
      <c r="P450" s="837">
        <v>1.8418604651162791</v>
      </c>
      <c r="Q450" s="850">
        <v>44</v>
      </c>
    </row>
    <row r="451" spans="1:17" ht="14.4" customHeight="1" x14ac:dyDescent="0.3">
      <c r="A451" s="831" t="s">
        <v>584</v>
      </c>
      <c r="B451" s="832" t="s">
        <v>3601</v>
      </c>
      <c r="C451" s="832" t="s">
        <v>3605</v>
      </c>
      <c r="D451" s="832" t="s">
        <v>3804</v>
      </c>
      <c r="E451" s="832" t="s">
        <v>3805</v>
      </c>
      <c r="F451" s="849">
        <v>1</v>
      </c>
      <c r="G451" s="849">
        <v>317</v>
      </c>
      <c r="H451" s="849"/>
      <c r="I451" s="849">
        <v>317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584</v>
      </c>
      <c r="B452" s="832" t="s">
        <v>3601</v>
      </c>
      <c r="C452" s="832" t="s">
        <v>3605</v>
      </c>
      <c r="D452" s="832" t="s">
        <v>3808</v>
      </c>
      <c r="E452" s="832" t="s">
        <v>3809</v>
      </c>
      <c r="F452" s="849">
        <v>482</v>
      </c>
      <c r="G452" s="849">
        <v>179784</v>
      </c>
      <c r="H452" s="849">
        <v>1.2421512270616848</v>
      </c>
      <c r="I452" s="849">
        <v>372.99585062240664</v>
      </c>
      <c r="J452" s="849">
        <v>387</v>
      </c>
      <c r="K452" s="849">
        <v>144736</v>
      </c>
      <c r="L452" s="849">
        <v>1</v>
      </c>
      <c r="M452" s="849">
        <v>373.99483204134367</v>
      </c>
      <c r="N452" s="849">
        <v>398</v>
      </c>
      <c r="O452" s="849">
        <v>149644</v>
      </c>
      <c r="P452" s="837">
        <v>1.0339100154764538</v>
      </c>
      <c r="Q452" s="850">
        <v>375.9899497487437</v>
      </c>
    </row>
    <row r="453" spans="1:17" ht="14.4" customHeight="1" x14ac:dyDescent="0.3">
      <c r="A453" s="831" t="s">
        <v>584</v>
      </c>
      <c r="B453" s="832" t="s">
        <v>3601</v>
      </c>
      <c r="C453" s="832" t="s">
        <v>3605</v>
      </c>
      <c r="D453" s="832" t="s">
        <v>4245</v>
      </c>
      <c r="E453" s="832" t="s">
        <v>4246</v>
      </c>
      <c r="F453" s="849">
        <v>6</v>
      </c>
      <c r="G453" s="849">
        <v>8274</v>
      </c>
      <c r="H453" s="849">
        <v>0.99927536231884062</v>
      </c>
      <c r="I453" s="849">
        <v>1379</v>
      </c>
      <c r="J453" s="849">
        <v>6</v>
      </c>
      <c r="K453" s="849">
        <v>8280</v>
      </c>
      <c r="L453" s="849">
        <v>1</v>
      </c>
      <c r="M453" s="849">
        <v>1380</v>
      </c>
      <c r="N453" s="849">
        <v>9</v>
      </c>
      <c r="O453" s="849">
        <v>12456</v>
      </c>
      <c r="P453" s="837">
        <v>1.5043478260869565</v>
      </c>
      <c r="Q453" s="850">
        <v>1384</v>
      </c>
    </row>
    <row r="454" spans="1:17" ht="14.4" customHeight="1" x14ac:dyDescent="0.3">
      <c r="A454" s="831" t="s">
        <v>584</v>
      </c>
      <c r="B454" s="832" t="s">
        <v>3601</v>
      </c>
      <c r="C454" s="832" t="s">
        <v>3605</v>
      </c>
      <c r="D454" s="832" t="s">
        <v>3618</v>
      </c>
      <c r="E454" s="832" t="s">
        <v>3619</v>
      </c>
      <c r="F454" s="849">
        <v>7</v>
      </c>
      <c r="G454" s="849">
        <v>9359</v>
      </c>
      <c r="H454" s="849">
        <v>0.36787075979717776</v>
      </c>
      <c r="I454" s="849">
        <v>1337</v>
      </c>
      <c r="J454" s="849">
        <v>19</v>
      </c>
      <c r="K454" s="849">
        <v>25441</v>
      </c>
      <c r="L454" s="849">
        <v>1</v>
      </c>
      <c r="M454" s="849">
        <v>1339</v>
      </c>
      <c r="N454" s="849">
        <v>8</v>
      </c>
      <c r="O454" s="849">
        <v>10752</v>
      </c>
      <c r="P454" s="837">
        <v>0.42262489682009358</v>
      </c>
      <c r="Q454" s="850">
        <v>1344</v>
      </c>
    </row>
    <row r="455" spans="1:17" ht="14.4" customHeight="1" x14ac:dyDescent="0.3">
      <c r="A455" s="831" t="s">
        <v>584</v>
      </c>
      <c r="B455" s="832" t="s">
        <v>3601</v>
      </c>
      <c r="C455" s="832" t="s">
        <v>3605</v>
      </c>
      <c r="D455" s="832" t="s">
        <v>3620</v>
      </c>
      <c r="E455" s="832" t="s">
        <v>3621</v>
      </c>
      <c r="F455" s="849">
        <v>105</v>
      </c>
      <c r="G455" s="849">
        <v>38010</v>
      </c>
      <c r="H455" s="849">
        <v>1.2769602902640598</v>
      </c>
      <c r="I455" s="849">
        <v>362</v>
      </c>
      <c r="J455" s="849">
        <v>82</v>
      </c>
      <c r="K455" s="849">
        <v>29766</v>
      </c>
      <c r="L455" s="849">
        <v>1</v>
      </c>
      <c r="M455" s="849">
        <v>363</v>
      </c>
      <c r="N455" s="849">
        <v>114</v>
      </c>
      <c r="O455" s="849">
        <v>41496</v>
      </c>
      <c r="P455" s="837">
        <v>1.3940737754484982</v>
      </c>
      <c r="Q455" s="850">
        <v>364</v>
      </c>
    </row>
    <row r="456" spans="1:17" ht="14.4" customHeight="1" x14ac:dyDescent="0.3">
      <c r="A456" s="831" t="s">
        <v>584</v>
      </c>
      <c r="B456" s="832" t="s">
        <v>3601</v>
      </c>
      <c r="C456" s="832" t="s">
        <v>3605</v>
      </c>
      <c r="D456" s="832" t="s">
        <v>4247</v>
      </c>
      <c r="E456" s="832" t="s">
        <v>4248</v>
      </c>
      <c r="F456" s="849"/>
      <c r="G456" s="849"/>
      <c r="H456" s="849"/>
      <c r="I456" s="849"/>
      <c r="J456" s="849">
        <v>1</v>
      </c>
      <c r="K456" s="849">
        <v>7364</v>
      </c>
      <c r="L456" s="849">
        <v>1</v>
      </c>
      <c r="M456" s="849">
        <v>7364</v>
      </c>
      <c r="N456" s="849">
        <v>1</v>
      </c>
      <c r="O456" s="849">
        <v>7407</v>
      </c>
      <c r="P456" s="837">
        <v>1.0058392178164042</v>
      </c>
      <c r="Q456" s="850">
        <v>7407</v>
      </c>
    </row>
    <row r="457" spans="1:17" ht="14.4" customHeight="1" x14ac:dyDescent="0.3">
      <c r="A457" s="831" t="s">
        <v>584</v>
      </c>
      <c r="B457" s="832" t="s">
        <v>3601</v>
      </c>
      <c r="C457" s="832" t="s">
        <v>3605</v>
      </c>
      <c r="D457" s="832" t="s">
        <v>4249</v>
      </c>
      <c r="E457" s="832" t="s">
        <v>4250</v>
      </c>
      <c r="F457" s="849"/>
      <c r="G457" s="849"/>
      <c r="H457" s="849"/>
      <c r="I457" s="849"/>
      <c r="J457" s="849">
        <v>1</v>
      </c>
      <c r="K457" s="849">
        <v>0</v>
      </c>
      <c r="L457" s="849"/>
      <c r="M457" s="849">
        <v>0</v>
      </c>
      <c r="N457" s="849"/>
      <c r="O457" s="849"/>
      <c r="P457" s="837"/>
      <c r="Q457" s="850"/>
    </row>
    <row r="458" spans="1:17" ht="14.4" customHeight="1" x14ac:dyDescent="0.3">
      <c r="A458" s="831" t="s">
        <v>584</v>
      </c>
      <c r="B458" s="832" t="s">
        <v>3601</v>
      </c>
      <c r="C458" s="832" t="s">
        <v>3605</v>
      </c>
      <c r="D458" s="832" t="s">
        <v>4251</v>
      </c>
      <c r="E458" s="832" t="s">
        <v>4252</v>
      </c>
      <c r="F458" s="849">
        <v>13</v>
      </c>
      <c r="G458" s="849">
        <v>27066</v>
      </c>
      <c r="H458" s="849">
        <v>1.6234404990403071</v>
      </c>
      <c r="I458" s="849">
        <v>2082</v>
      </c>
      <c r="J458" s="849">
        <v>8</v>
      </c>
      <c r="K458" s="849">
        <v>16672</v>
      </c>
      <c r="L458" s="849">
        <v>1</v>
      </c>
      <c r="M458" s="849">
        <v>2084</v>
      </c>
      <c r="N458" s="849">
        <v>10</v>
      </c>
      <c r="O458" s="849">
        <v>20930</v>
      </c>
      <c r="P458" s="837">
        <v>1.255398272552783</v>
      </c>
      <c r="Q458" s="850">
        <v>2093</v>
      </c>
    </row>
    <row r="459" spans="1:17" ht="14.4" customHeight="1" x14ac:dyDescent="0.3">
      <c r="A459" s="831" t="s">
        <v>584</v>
      </c>
      <c r="B459" s="832" t="s">
        <v>3601</v>
      </c>
      <c r="C459" s="832" t="s">
        <v>3605</v>
      </c>
      <c r="D459" s="832" t="s">
        <v>4253</v>
      </c>
      <c r="E459" s="832" t="s">
        <v>4254</v>
      </c>
      <c r="F459" s="849">
        <v>6</v>
      </c>
      <c r="G459" s="849">
        <v>7398</v>
      </c>
      <c r="H459" s="849">
        <v>0.99838056680161946</v>
      </c>
      <c r="I459" s="849">
        <v>1233</v>
      </c>
      <c r="J459" s="849">
        <v>6</v>
      </c>
      <c r="K459" s="849">
        <v>7410</v>
      </c>
      <c r="L459" s="849">
        <v>1</v>
      </c>
      <c r="M459" s="849">
        <v>1235</v>
      </c>
      <c r="N459" s="849">
        <v>4</v>
      </c>
      <c r="O459" s="849">
        <v>4964</v>
      </c>
      <c r="P459" s="837">
        <v>0.66990553306342782</v>
      </c>
      <c r="Q459" s="850">
        <v>1241</v>
      </c>
    </row>
    <row r="460" spans="1:17" ht="14.4" customHeight="1" x14ac:dyDescent="0.3">
      <c r="A460" s="831" t="s">
        <v>584</v>
      </c>
      <c r="B460" s="832" t="s">
        <v>3601</v>
      </c>
      <c r="C460" s="832" t="s">
        <v>3605</v>
      </c>
      <c r="D460" s="832" t="s">
        <v>4255</v>
      </c>
      <c r="E460" s="832" t="s">
        <v>4256</v>
      </c>
      <c r="F460" s="849">
        <v>14</v>
      </c>
      <c r="G460" s="849">
        <v>9940</v>
      </c>
      <c r="H460" s="849">
        <v>0.63457609805924409</v>
      </c>
      <c r="I460" s="849">
        <v>710</v>
      </c>
      <c r="J460" s="849">
        <v>22</v>
      </c>
      <c r="K460" s="849">
        <v>15664</v>
      </c>
      <c r="L460" s="849">
        <v>1</v>
      </c>
      <c r="M460" s="849">
        <v>712</v>
      </c>
      <c r="N460" s="849">
        <v>10</v>
      </c>
      <c r="O460" s="849">
        <v>7170</v>
      </c>
      <c r="P460" s="837">
        <v>0.45773748723186924</v>
      </c>
      <c r="Q460" s="850">
        <v>717</v>
      </c>
    </row>
    <row r="461" spans="1:17" ht="14.4" customHeight="1" x14ac:dyDescent="0.3">
      <c r="A461" s="831" t="s">
        <v>584</v>
      </c>
      <c r="B461" s="832" t="s">
        <v>3601</v>
      </c>
      <c r="C461" s="832" t="s">
        <v>3605</v>
      </c>
      <c r="D461" s="832" t="s">
        <v>4257</v>
      </c>
      <c r="E461" s="832" t="s">
        <v>4258</v>
      </c>
      <c r="F461" s="849">
        <v>7</v>
      </c>
      <c r="G461" s="849">
        <v>44422</v>
      </c>
      <c r="H461" s="849">
        <v>1.1648311306901615</v>
      </c>
      <c r="I461" s="849">
        <v>6346</v>
      </c>
      <c r="J461" s="849">
        <v>6</v>
      </c>
      <c r="K461" s="849">
        <v>38136</v>
      </c>
      <c r="L461" s="849">
        <v>1</v>
      </c>
      <c r="M461" s="849">
        <v>6356</v>
      </c>
      <c r="N461" s="849">
        <v>9</v>
      </c>
      <c r="O461" s="849">
        <v>57546</v>
      </c>
      <c r="P461" s="837">
        <v>1.5089679043423536</v>
      </c>
      <c r="Q461" s="850">
        <v>6394</v>
      </c>
    </row>
    <row r="462" spans="1:17" ht="14.4" customHeight="1" x14ac:dyDescent="0.3">
      <c r="A462" s="831" t="s">
        <v>584</v>
      </c>
      <c r="B462" s="832" t="s">
        <v>3601</v>
      </c>
      <c r="C462" s="832" t="s">
        <v>3605</v>
      </c>
      <c r="D462" s="832" t="s">
        <v>3895</v>
      </c>
      <c r="E462" s="832" t="s">
        <v>3896</v>
      </c>
      <c r="F462" s="849">
        <v>1</v>
      </c>
      <c r="G462" s="849">
        <v>4460</v>
      </c>
      <c r="H462" s="849">
        <v>0.33281098425490635</v>
      </c>
      <c r="I462" s="849">
        <v>4460</v>
      </c>
      <c r="J462" s="849">
        <v>3</v>
      </c>
      <c r="K462" s="849">
        <v>13401</v>
      </c>
      <c r="L462" s="849">
        <v>1</v>
      </c>
      <c r="M462" s="849">
        <v>4467</v>
      </c>
      <c r="N462" s="849"/>
      <c r="O462" s="849"/>
      <c r="P462" s="837"/>
      <c r="Q462" s="850"/>
    </row>
    <row r="463" spans="1:17" ht="14.4" customHeight="1" x14ac:dyDescent="0.3">
      <c r="A463" s="831" t="s">
        <v>584</v>
      </c>
      <c r="B463" s="832" t="s">
        <v>3601</v>
      </c>
      <c r="C463" s="832" t="s">
        <v>3605</v>
      </c>
      <c r="D463" s="832" t="s">
        <v>4259</v>
      </c>
      <c r="E463" s="832" t="s">
        <v>4260</v>
      </c>
      <c r="F463" s="849"/>
      <c r="G463" s="849"/>
      <c r="H463" s="849"/>
      <c r="I463" s="849"/>
      <c r="J463" s="849">
        <v>1</v>
      </c>
      <c r="K463" s="849">
        <v>212</v>
      </c>
      <c r="L463" s="849">
        <v>1</v>
      </c>
      <c r="M463" s="849">
        <v>212</v>
      </c>
      <c r="N463" s="849"/>
      <c r="O463" s="849"/>
      <c r="P463" s="837"/>
      <c r="Q463" s="850"/>
    </row>
    <row r="464" spans="1:17" ht="14.4" customHeight="1" x14ac:dyDescent="0.3">
      <c r="A464" s="831" t="s">
        <v>584</v>
      </c>
      <c r="B464" s="832" t="s">
        <v>3601</v>
      </c>
      <c r="C464" s="832" t="s">
        <v>3605</v>
      </c>
      <c r="D464" s="832" t="s">
        <v>4261</v>
      </c>
      <c r="E464" s="832" t="s">
        <v>4262</v>
      </c>
      <c r="F464" s="849">
        <v>1</v>
      </c>
      <c r="G464" s="849">
        <v>8276</v>
      </c>
      <c r="H464" s="849">
        <v>0.49885473176612416</v>
      </c>
      <c r="I464" s="849">
        <v>8276</v>
      </c>
      <c r="J464" s="849">
        <v>2</v>
      </c>
      <c r="K464" s="849">
        <v>16590</v>
      </c>
      <c r="L464" s="849">
        <v>1</v>
      </c>
      <c r="M464" s="849">
        <v>8295</v>
      </c>
      <c r="N464" s="849">
        <v>5</v>
      </c>
      <c r="O464" s="849">
        <v>41800</v>
      </c>
      <c r="P464" s="837">
        <v>2.5195901145268236</v>
      </c>
      <c r="Q464" s="850">
        <v>8360</v>
      </c>
    </row>
    <row r="465" spans="1:17" ht="14.4" customHeight="1" x14ac:dyDescent="0.3">
      <c r="A465" s="831" t="s">
        <v>584</v>
      </c>
      <c r="B465" s="832" t="s">
        <v>3601</v>
      </c>
      <c r="C465" s="832" t="s">
        <v>3605</v>
      </c>
      <c r="D465" s="832" t="s">
        <v>4263</v>
      </c>
      <c r="E465" s="832" t="s">
        <v>4264</v>
      </c>
      <c r="F465" s="849">
        <v>7</v>
      </c>
      <c r="G465" s="849">
        <v>66521</v>
      </c>
      <c r="H465" s="849">
        <v>0.77679687043848888</v>
      </c>
      <c r="I465" s="849">
        <v>9503</v>
      </c>
      <c r="J465" s="849">
        <v>9</v>
      </c>
      <c r="K465" s="849">
        <v>85635</v>
      </c>
      <c r="L465" s="849">
        <v>1</v>
      </c>
      <c r="M465" s="849">
        <v>9515</v>
      </c>
      <c r="N465" s="849">
        <v>3</v>
      </c>
      <c r="O465" s="849">
        <v>28674</v>
      </c>
      <c r="P465" s="837">
        <v>0.33483972674724122</v>
      </c>
      <c r="Q465" s="850">
        <v>9558</v>
      </c>
    </row>
    <row r="466" spans="1:17" ht="14.4" customHeight="1" x14ac:dyDescent="0.3">
      <c r="A466" s="831" t="s">
        <v>584</v>
      </c>
      <c r="B466" s="832" t="s">
        <v>3601</v>
      </c>
      <c r="C466" s="832" t="s">
        <v>3605</v>
      </c>
      <c r="D466" s="832" t="s">
        <v>4265</v>
      </c>
      <c r="E466" s="832" t="s">
        <v>4266</v>
      </c>
      <c r="F466" s="849">
        <v>3</v>
      </c>
      <c r="G466" s="849">
        <v>1359</v>
      </c>
      <c r="H466" s="849">
        <v>0.99779735682819382</v>
      </c>
      <c r="I466" s="849">
        <v>453</v>
      </c>
      <c r="J466" s="849">
        <v>3</v>
      </c>
      <c r="K466" s="849">
        <v>1362</v>
      </c>
      <c r="L466" s="849">
        <v>1</v>
      </c>
      <c r="M466" s="849">
        <v>454</v>
      </c>
      <c r="N466" s="849">
        <v>1</v>
      </c>
      <c r="O466" s="849">
        <v>456</v>
      </c>
      <c r="P466" s="837">
        <v>0.33480176211453744</v>
      </c>
      <c r="Q466" s="850">
        <v>456</v>
      </c>
    </row>
    <row r="467" spans="1:17" ht="14.4" customHeight="1" x14ac:dyDescent="0.3">
      <c r="A467" s="831" t="s">
        <v>584</v>
      </c>
      <c r="B467" s="832" t="s">
        <v>3601</v>
      </c>
      <c r="C467" s="832" t="s">
        <v>3605</v>
      </c>
      <c r="D467" s="832" t="s">
        <v>4267</v>
      </c>
      <c r="E467" s="832" t="s">
        <v>4268</v>
      </c>
      <c r="F467" s="849">
        <v>26</v>
      </c>
      <c r="G467" s="849">
        <v>0</v>
      </c>
      <c r="H467" s="849"/>
      <c r="I467" s="849">
        <v>0</v>
      </c>
      <c r="J467" s="849"/>
      <c r="K467" s="849"/>
      <c r="L467" s="849"/>
      <c r="M467" s="849"/>
      <c r="N467" s="849">
        <v>1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584</v>
      </c>
      <c r="B468" s="832" t="s">
        <v>3601</v>
      </c>
      <c r="C468" s="832" t="s">
        <v>3605</v>
      </c>
      <c r="D468" s="832" t="s">
        <v>4269</v>
      </c>
      <c r="E468" s="832" t="s">
        <v>4270</v>
      </c>
      <c r="F468" s="849">
        <v>1</v>
      </c>
      <c r="G468" s="849">
        <v>456</v>
      </c>
      <c r="H468" s="849">
        <v>0.99781181619256021</v>
      </c>
      <c r="I468" s="849">
        <v>456</v>
      </c>
      <c r="J468" s="849">
        <v>1</v>
      </c>
      <c r="K468" s="849">
        <v>457</v>
      </c>
      <c r="L468" s="849">
        <v>1</v>
      </c>
      <c r="M468" s="849">
        <v>457</v>
      </c>
      <c r="N468" s="849">
        <v>1</v>
      </c>
      <c r="O468" s="849">
        <v>459</v>
      </c>
      <c r="P468" s="837">
        <v>1.0043763676148796</v>
      </c>
      <c r="Q468" s="850">
        <v>459</v>
      </c>
    </row>
    <row r="469" spans="1:17" ht="14.4" customHeight="1" x14ac:dyDescent="0.3">
      <c r="A469" s="831" t="s">
        <v>584</v>
      </c>
      <c r="B469" s="832" t="s">
        <v>3601</v>
      </c>
      <c r="C469" s="832" t="s">
        <v>3605</v>
      </c>
      <c r="D469" s="832" t="s">
        <v>4271</v>
      </c>
      <c r="E469" s="832" t="s">
        <v>4272</v>
      </c>
      <c r="F469" s="849">
        <v>6</v>
      </c>
      <c r="G469" s="849">
        <v>95430</v>
      </c>
      <c r="H469" s="849"/>
      <c r="I469" s="849">
        <v>15905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584</v>
      </c>
      <c r="B470" s="832" t="s">
        <v>3601</v>
      </c>
      <c r="C470" s="832" t="s">
        <v>3605</v>
      </c>
      <c r="D470" s="832" t="s">
        <v>4273</v>
      </c>
      <c r="E470" s="832" t="s">
        <v>4274</v>
      </c>
      <c r="F470" s="849">
        <v>1</v>
      </c>
      <c r="G470" s="849">
        <v>1066</v>
      </c>
      <c r="H470" s="849">
        <v>0.49906367041198502</v>
      </c>
      <c r="I470" s="849">
        <v>1066</v>
      </c>
      <c r="J470" s="849">
        <v>2</v>
      </c>
      <c r="K470" s="849">
        <v>2136</v>
      </c>
      <c r="L470" s="849">
        <v>1</v>
      </c>
      <c r="M470" s="849">
        <v>1068</v>
      </c>
      <c r="N470" s="849">
        <v>2</v>
      </c>
      <c r="O470" s="849">
        <v>2154</v>
      </c>
      <c r="P470" s="837">
        <v>1.0084269662921348</v>
      </c>
      <c r="Q470" s="850">
        <v>1077</v>
      </c>
    </row>
    <row r="471" spans="1:17" ht="14.4" customHeight="1" x14ac:dyDescent="0.3">
      <c r="A471" s="831" t="s">
        <v>584</v>
      </c>
      <c r="B471" s="832" t="s">
        <v>3601</v>
      </c>
      <c r="C471" s="832" t="s">
        <v>3605</v>
      </c>
      <c r="D471" s="832" t="s">
        <v>4275</v>
      </c>
      <c r="E471" s="832" t="s">
        <v>4276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584</v>
      </c>
      <c r="B472" s="832" t="s">
        <v>3601</v>
      </c>
      <c r="C472" s="832" t="s">
        <v>3605</v>
      </c>
      <c r="D472" s="832" t="s">
        <v>4277</v>
      </c>
      <c r="E472" s="832" t="s">
        <v>4278</v>
      </c>
      <c r="F472" s="849"/>
      <c r="G472" s="849"/>
      <c r="H472" s="849"/>
      <c r="I472" s="849"/>
      <c r="J472" s="849">
        <v>1</v>
      </c>
      <c r="K472" s="849">
        <v>3147</v>
      </c>
      <c r="L472" s="849">
        <v>1</v>
      </c>
      <c r="M472" s="849">
        <v>3147</v>
      </c>
      <c r="N472" s="849"/>
      <c r="O472" s="849"/>
      <c r="P472" s="837"/>
      <c r="Q472" s="850"/>
    </row>
    <row r="473" spans="1:17" ht="14.4" customHeight="1" x14ac:dyDescent="0.3">
      <c r="A473" s="831" t="s">
        <v>584</v>
      </c>
      <c r="B473" s="832" t="s">
        <v>3601</v>
      </c>
      <c r="C473" s="832" t="s">
        <v>3605</v>
      </c>
      <c r="D473" s="832" t="s">
        <v>4279</v>
      </c>
      <c r="E473" s="832" t="s">
        <v>4280</v>
      </c>
      <c r="F473" s="849">
        <v>1</v>
      </c>
      <c r="G473" s="849">
        <v>4069</v>
      </c>
      <c r="H473" s="849"/>
      <c r="I473" s="849">
        <v>4069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584</v>
      </c>
      <c r="B474" s="832" t="s">
        <v>3601</v>
      </c>
      <c r="C474" s="832" t="s">
        <v>3605</v>
      </c>
      <c r="D474" s="832" t="s">
        <v>4281</v>
      </c>
      <c r="E474" s="832" t="s">
        <v>4282</v>
      </c>
      <c r="F474" s="849">
        <v>1</v>
      </c>
      <c r="G474" s="849">
        <v>5953</v>
      </c>
      <c r="H474" s="849"/>
      <c r="I474" s="849">
        <v>5953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584</v>
      </c>
      <c r="B475" s="832" t="s">
        <v>3601</v>
      </c>
      <c r="C475" s="832" t="s">
        <v>3605</v>
      </c>
      <c r="D475" s="832" t="s">
        <v>4283</v>
      </c>
      <c r="E475" s="832" t="s">
        <v>4284</v>
      </c>
      <c r="F475" s="849">
        <v>3</v>
      </c>
      <c r="G475" s="849">
        <v>1719</v>
      </c>
      <c r="H475" s="849">
        <v>0.74869337979094075</v>
      </c>
      <c r="I475" s="849">
        <v>573</v>
      </c>
      <c r="J475" s="849">
        <v>4</v>
      </c>
      <c r="K475" s="849">
        <v>2296</v>
      </c>
      <c r="L475" s="849">
        <v>1</v>
      </c>
      <c r="M475" s="849">
        <v>574</v>
      </c>
      <c r="N475" s="849">
        <v>4</v>
      </c>
      <c r="O475" s="849">
        <v>2316</v>
      </c>
      <c r="P475" s="837">
        <v>1.0087108013937283</v>
      </c>
      <c r="Q475" s="850">
        <v>579</v>
      </c>
    </row>
    <row r="476" spans="1:17" ht="14.4" customHeight="1" x14ac:dyDescent="0.3">
      <c r="A476" s="831" t="s">
        <v>584</v>
      </c>
      <c r="B476" s="832" t="s">
        <v>3601</v>
      </c>
      <c r="C476" s="832" t="s">
        <v>3605</v>
      </c>
      <c r="D476" s="832" t="s">
        <v>4285</v>
      </c>
      <c r="E476" s="832" t="s">
        <v>4286</v>
      </c>
      <c r="F476" s="849"/>
      <c r="G476" s="849"/>
      <c r="H476" s="849"/>
      <c r="I476" s="849"/>
      <c r="J476" s="849">
        <v>1</v>
      </c>
      <c r="K476" s="849">
        <v>3578</v>
      </c>
      <c r="L476" s="849">
        <v>1</v>
      </c>
      <c r="M476" s="849">
        <v>3578</v>
      </c>
      <c r="N476" s="849"/>
      <c r="O476" s="849"/>
      <c r="P476" s="837"/>
      <c r="Q476" s="850"/>
    </row>
    <row r="477" spans="1:17" ht="14.4" customHeight="1" x14ac:dyDescent="0.3">
      <c r="A477" s="831" t="s">
        <v>584</v>
      </c>
      <c r="B477" s="832" t="s">
        <v>3601</v>
      </c>
      <c r="C477" s="832" t="s">
        <v>3605</v>
      </c>
      <c r="D477" s="832" t="s">
        <v>4287</v>
      </c>
      <c r="E477" s="832" t="s">
        <v>4288</v>
      </c>
      <c r="F477" s="849"/>
      <c r="G477" s="849"/>
      <c r="H477" s="849"/>
      <c r="I477" s="849"/>
      <c r="J477" s="849"/>
      <c r="K477" s="849"/>
      <c r="L477" s="849"/>
      <c r="M477" s="849"/>
      <c r="N477" s="849">
        <v>3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584</v>
      </c>
      <c r="B478" s="832" t="s">
        <v>3601</v>
      </c>
      <c r="C478" s="832" t="s">
        <v>3605</v>
      </c>
      <c r="D478" s="832" t="s">
        <v>4289</v>
      </c>
      <c r="E478" s="832" t="s">
        <v>4290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156500</v>
      </c>
      <c r="P478" s="837"/>
      <c r="Q478" s="850">
        <v>78250</v>
      </c>
    </row>
    <row r="479" spans="1:17" ht="14.4" customHeight="1" x14ac:dyDescent="0.3">
      <c r="A479" s="831" t="s">
        <v>584</v>
      </c>
      <c r="B479" s="832" t="s">
        <v>3601</v>
      </c>
      <c r="C479" s="832" t="s">
        <v>3605</v>
      </c>
      <c r="D479" s="832" t="s">
        <v>4291</v>
      </c>
      <c r="E479" s="832" t="s">
        <v>4292</v>
      </c>
      <c r="F479" s="849">
        <v>3</v>
      </c>
      <c r="G479" s="849">
        <v>6924</v>
      </c>
      <c r="H479" s="849">
        <v>0.23046966015377959</v>
      </c>
      <c r="I479" s="849">
        <v>2308</v>
      </c>
      <c r="J479" s="849">
        <v>13</v>
      </c>
      <c r="K479" s="849">
        <v>30043</v>
      </c>
      <c r="L479" s="849">
        <v>1</v>
      </c>
      <c r="M479" s="849">
        <v>2311</v>
      </c>
      <c r="N479" s="849">
        <v>4</v>
      </c>
      <c r="O479" s="849">
        <v>9296</v>
      </c>
      <c r="P479" s="837">
        <v>0.30942316013713678</v>
      </c>
      <c r="Q479" s="850">
        <v>2324</v>
      </c>
    </row>
    <row r="480" spans="1:17" ht="14.4" customHeight="1" x14ac:dyDescent="0.3">
      <c r="A480" s="831" t="s">
        <v>584</v>
      </c>
      <c r="B480" s="832" t="s">
        <v>3601</v>
      </c>
      <c r="C480" s="832" t="s">
        <v>3605</v>
      </c>
      <c r="D480" s="832" t="s">
        <v>4293</v>
      </c>
      <c r="E480" s="832" t="s">
        <v>4294</v>
      </c>
      <c r="F480" s="849">
        <v>1</v>
      </c>
      <c r="G480" s="849">
        <v>2267</v>
      </c>
      <c r="H480" s="849">
        <v>0.99779929577464788</v>
      </c>
      <c r="I480" s="849">
        <v>2267</v>
      </c>
      <c r="J480" s="849">
        <v>1</v>
      </c>
      <c r="K480" s="849">
        <v>2272</v>
      </c>
      <c r="L480" s="849">
        <v>1</v>
      </c>
      <c r="M480" s="849">
        <v>2272</v>
      </c>
      <c r="N480" s="849"/>
      <c r="O480" s="849"/>
      <c r="P480" s="837"/>
      <c r="Q480" s="850"/>
    </row>
    <row r="481" spans="1:17" ht="14.4" customHeight="1" x14ac:dyDescent="0.3">
      <c r="A481" s="831" t="s">
        <v>584</v>
      </c>
      <c r="B481" s="832" t="s">
        <v>3601</v>
      </c>
      <c r="C481" s="832" t="s">
        <v>3605</v>
      </c>
      <c r="D481" s="832" t="s">
        <v>4295</v>
      </c>
      <c r="E481" s="832" t="s">
        <v>4296</v>
      </c>
      <c r="F481" s="849">
        <v>5</v>
      </c>
      <c r="G481" s="849">
        <v>0</v>
      </c>
      <c r="H481" s="849"/>
      <c r="I481" s="849">
        <v>0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584</v>
      </c>
      <c r="B482" s="832" t="s">
        <v>3601</v>
      </c>
      <c r="C482" s="832" t="s">
        <v>3605</v>
      </c>
      <c r="D482" s="832" t="s">
        <v>4297</v>
      </c>
      <c r="E482" s="832" t="s">
        <v>4298</v>
      </c>
      <c r="F482" s="849">
        <v>10</v>
      </c>
      <c r="G482" s="849">
        <v>0</v>
      </c>
      <c r="H482" s="849"/>
      <c r="I482" s="849">
        <v>0</v>
      </c>
      <c r="J482" s="849"/>
      <c r="K482" s="849"/>
      <c r="L482" s="849"/>
      <c r="M482" s="849"/>
      <c r="N482" s="849">
        <v>2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584</v>
      </c>
      <c r="B483" s="832" t="s">
        <v>3601</v>
      </c>
      <c r="C483" s="832" t="s">
        <v>3605</v>
      </c>
      <c r="D483" s="832" t="s">
        <v>4299</v>
      </c>
      <c r="E483" s="832" t="s">
        <v>4300</v>
      </c>
      <c r="F483" s="849">
        <v>4</v>
      </c>
      <c r="G483" s="849">
        <v>4320</v>
      </c>
      <c r="H483" s="849"/>
      <c r="I483" s="849">
        <v>1080</v>
      </c>
      <c r="J483" s="849"/>
      <c r="K483" s="849"/>
      <c r="L483" s="849"/>
      <c r="M483" s="849"/>
      <c r="N483" s="849">
        <v>1</v>
      </c>
      <c r="O483" s="849">
        <v>1087</v>
      </c>
      <c r="P483" s="837"/>
      <c r="Q483" s="850">
        <v>1087</v>
      </c>
    </row>
    <row r="484" spans="1:17" ht="14.4" customHeight="1" x14ac:dyDescent="0.3">
      <c r="A484" s="831" t="s">
        <v>584</v>
      </c>
      <c r="B484" s="832" t="s">
        <v>3601</v>
      </c>
      <c r="C484" s="832" t="s">
        <v>3605</v>
      </c>
      <c r="D484" s="832" t="s">
        <v>4301</v>
      </c>
      <c r="E484" s="832" t="s">
        <v>4302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60833.33</v>
      </c>
      <c r="P484" s="837"/>
      <c r="Q484" s="850">
        <v>60833.33</v>
      </c>
    </row>
    <row r="485" spans="1:17" ht="14.4" customHeight="1" x14ac:dyDescent="0.3">
      <c r="A485" s="831" t="s">
        <v>584</v>
      </c>
      <c r="B485" s="832" t="s">
        <v>3601</v>
      </c>
      <c r="C485" s="832" t="s">
        <v>3605</v>
      </c>
      <c r="D485" s="832" t="s">
        <v>3816</v>
      </c>
      <c r="E485" s="832" t="s">
        <v>3817</v>
      </c>
      <c r="F485" s="849"/>
      <c r="G485" s="849"/>
      <c r="H485" s="849"/>
      <c r="I485" s="849"/>
      <c r="J485" s="849">
        <v>0</v>
      </c>
      <c r="K485" s="849">
        <v>0</v>
      </c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584</v>
      </c>
      <c r="B486" s="832" t="s">
        <v>3601</v>
      </c>
      <c r="C486" s="832" t="s">
        <v>3605</v>
      </c>
      <c r="D486" s="832" t="s">
        <v>4303</v>
      </c>
      <c r="E486" s="832" t="s">
        <v>4304</v>
      </c>
      <c r="F486" s="849">
        <v>2</v>
      </c>
      <c r="G486" s="849">
        <v>570</v>
      </c>
      <c r="H486" s="849"/>
      <c r="I486" s="849">
        <v>285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584</v>
      </c>
      <c r="B487" s="832" t="s">
        <v>3601</v>
      </c>
      <c r="C487" s="832" t="s">
        <v>3605</v>
      </c>
      <c r="D487" s="832" t="s">
        <v>4305</v>
      </c>
      <c r="E487" s="832" t="s">
        <v>4306</v>
      </c>
      <c r="F487" s="849">
        <v>2</v>
      </c>
      <c r="G487" s="849">
        <v>5330</v>
      </c>
      <c r="H487" s="849">
        <v>1.9962546816479401</v>
      </c>
      <c r="I487" s="849">
        <v>2665</v>
      </c>
      <c r="J487" s="849">
        <v>1</v>
      </c>
      <c r="K487" s="849">
        <v>2670</v>
      </c>
      <c r="L487" s="849">
        <v>1</v>
      </c>
      <c r="M487" s="849">
        <v>2670</v>
      </c>
      <c r="N487" s="849">
        <v>2</v>
      </c>
      <c r="O487" s="849">
        <v>5370</v>
      </c>
      <c r="P487" s="837">
        <v>2.0112359550561796</v>
      </c>
      <c r="Q487" s="850">
        <v>2685</v>
      </c>
    </row>
    <row r="488" spans="1:17" ht="14.4" customHeight="1" x14ac:dyDescent="0.3">
      <c r="A488" s="831" t="s">
        <v>584</v>
      </c>
      <c r="B488" s="832" t="s">
        <v>3601</v>
      </c>
      <c r="C488" s="832" t="s">
        <v>3605</v>
      </c>
      <c r="D488" s="832" t="s">
        <v>4307</v>
      </c>
      <c r="E488" s="832" t="s">
        <v>4308</v>
      </c>
      <c r="F488" s="849">
        <v>1</v>
      </c>
      <c r="G488" s="849">
        <v>6448</v>
      </c>
      <c r="H488" s="849"/>
      <c r="I488" s="849">
        <v>6448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584</v>
      </c>
      <c r="B489" s="832" t="s">
        <v>3601</v>
      </c>
      <c r="C489" s="832" t="s">
        <v>3605</v>
      </c>
      <c r="D489" s="832" t="s">
        <v>4309</v>
      </c>
      <c r="E489" s="832" t="s">
        <v>4310</v>
      </c>
      <c r="F489" s="849">
        <v>1</v>
      </c>
      <c r="G489" s="849">
        <v>1337</v>
      </c>
      <c r="H489" s="849"/>
      <c r="I489" s="849">
        <v>1337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584</v>
      </c>
      <c r="B490" s="832" t="s">
        <v>3601</v>
      </c>
      <c r="C490" s="832" t="s">
        <v>3605</v>
      </c>
      <c r="D490" s="832" t="s">
        <v>4311</v>
      </c>
      <c r="E490" s="832" t="s">
        <v>4312</v>
      </c>
      <c r="F490" s="849">
        <v>1</v>
      </c>
      <c r="G490" s="849">
        <v>1829</v>
      </c>
      <c r="H490" s="849"/>
      <c r="I490" s="849">
        <v>1829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584</v>
      </c>
      <c r="B491" s="832" t="s">
        <v>3601</v>
      </c>
      <c r="C491" s="832" t="s">
        <v>3605</v>
      </c>
      <c r="D491" s="832" t="s">
        <v>4313</v>
      </c>
      <c r="E491" s="832" t="s">
        <v>4314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584</v>
      </c>
      <c r="B492" s="832" t="s">
        <v>3601</v>
      </c>
      <c r="C492" s="832" t="s">
        <v>3605</v>
      </c>
      <c r="D492" s="832" t="s">
        <v>4315</v>
      </c>
      <c r="E492" s="832" t="s">
        <v>4316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584</v>
      </c>
      <c r="B493" s="832" t="s">
        <v>3601</v>
      </c>
      <c r="C493" s="832" t="s">
        <v>3605</v>
      </c>
      <c r="D493" s="832" t="s">
        <v>4317</v>
      </c>
      <c r="E493" s="832" t="s">
        <v>4318</v>
      </c>
      <c r="F493" s="849"/>
      <c r="G493" s="849"/>
      <c r="H493" s="849"/>
      <c r="I493" s="849"/>
      <c r="J493" s="849"/>
      <c r="K493" s="849"/>
      <c r="L493" s="849"/>
      <c r="M493" s="849"/>
      <c r="N493" s="849">
        <v>8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584</v>
      </c>
      <c r="B494" s="832" t="s">
        <v>3601</v>
      </c>
      <c r="C494" s="832" t="s">
        <v>3605</v>
      </c>
      <c r="D494" s="832" t="s">
        <v>4319</v>
      </c>
      <c r="E494" s="832" t="s">
        <v>4320</v>
      </c>
      <c r="F494" s="849"/>
      <c r="G494" s="849"/>
      <c r="H494" s="849"/>
      <c r="I494" s="849"/>
      <c r="J494" s="849"/>
      <c r="K494" s="849"/>
      <c r="L494" s="849"/>
      <c r="M494" s="849"/>
      <c r="N494" s="849">
        <v>4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584</v>
      </c>
      <c r="B495" s="832" t="s">
        <v>3601</v>
      </c>
      <c r="C495" s="832" t="s">
        <v>3605</v>
      </c>
      <c r="D495" s="832" t="s">
        <v>4321</v>
      </c>
      <c r="E495" s="832" t="s">
        <v>4322</v>
      </c>
      <c r="F495" s="849"/>
      <c r="G495" s="849"/>
      <c r="H495" s="849"/>
      <c r="I495" s="849"/>
      <c r="J495" s="849"/>
      <c r="K495" s="849"/>
      <c r="L495" s="849"/>
      <c r="M495" s="849"/>
      <c r="N495" s="849">
        <v>26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584</v>
      </c>
      <c r="B496" s="832" t="s">
        <v>3601</v>
      </c>
      <c r="C496" s="832" t="s">
        <v>3605</v>
      </c>
      <c r="D496" s="832" t="s">
        <v>4323</v>
      </c>
      <c r="E496" s="832" t="s">
        <v>4324</v>
      </c>
      <c r="F496" s="849"/>
      <c r="G496" s="849"/>
      <c r="H496" s="849"/>
      <c r="I496" s="849"/>
      <c r="J496" s="849"/>
      <c r="K496" s="849"/>
      <c r="L496" s="849"/>
      <c r="M496" s="849"/>
      <c r="N496" s="849">
        <v>16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584</v>
      </c>
      <c r="B497" s="832" t="s">
        <v>3601</v>
      </c>
      <c r="C497" s="832" t="s">
        <v>3605</v>
      </c>
      <c r="D497" s="832" t="s">
        <v>4325</v>
      </c>
      <c r="E497" s="832" t="s">
        <v>4326</v>
      </c>
      <c r="F497" s="849"/>
      <c r="G497" s="849"/>
      <c r="H497" s="849"/>
      <c r="I497" s="849"/>
      <c r="J497" s="849"/>
      <c r="K497" s="849"/>
      <c r="L497" s="849"/>
      <c r="M497" s="849"/>
      <c r="N497" s="849">
        <v>7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584</v>
      </c>
      <c r="B498" s="832" t="s">
        <v>3601</v>
      </c>
      <c r="C498" s="832" t="s">
        <v>3605</v>
      </c>
      <c r="D498" s="832" t="s">
        <v>4327</v>
      </c>
      <c r="E498" s="832" t="s">
        <v>4328</v>
      </c>
      <c r="F498" s="849"/>
      <c r="G498" s="849"/>
      <c r="H498" s="849"/>
      <c r="I498" s="849"/>
      <c r="J498" s="849"/>
      <c r="K498" s="849"/>
      <c r="L498" s="849"/>
      <c r="M498" s="849"/>
      <c r="N498" s="849">
        <v>4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584</v>
      </c>
      <c r="B499" s="832" t="s">
        <v>3601</v>
      </c>
      <c r="C499" s="832" t="s">
        <v>3605</v>
      </c>
      <c r="D499" s="832" t="s">
        <v>4329</v>
      </c>
      <c r="E499" s="832" t="s">
        <v>4330</v>
      </c>
      <c r="F499" s="849"/>
      <c r="G499" s="849"/>
      <c r="H499" s="849"/>
      <c r="I499" s="849"/>
      <c r="J499" s="849"/>
      <c r="K499" s="849"/>
      <c r="L499" s="849"/>
      <c r="M499" s="849"/>
      <c r="N499" s="849">
        <v>28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584</v>
      </c>
      <c r="B500" s="832" t="s">
        <v>3601</v>
      </c>
      <c r="C500" s="832" t="s">
        <v>3605</v>
      </c>
      <c r="D500" s="832" t="s">
        <v>4331</v>
      </c>
      <c r="E500" s="832" t="s">
        <v>4332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584</v>
      </c>
      <c r="B501" s="832" t="s">
        <v>3841</v>
      </c>
      <c r="C501" s="832" t="s">
        <v>3605</v>
      </c>
      <c r="D501" s="832" t="s">
        <v>4333</v>
      </c>
      <c r="E501" s="832" t="s">
        <v>4334</v>
      </c>
      <c r="F501" s="849"/>
      <c r="G501" s="849"/>
      <c r="H501" s="849"/>
      <c r="I501" s="849"/>
      <c r="J501" s="849">
        <v>1</v>
      </c>
      <c r="K501" s="849">
        <v>354</v>
      </c>
      <c r="L501" s="849">
        <v>1</v>
      </c>
      <c r="M501" s="849">
        <v>354</v>
      </c>
      <c r="N501" s="849"/>
      <c r="O501" s="849"/>
      <c r="P501" s="837"/>
      <c r="Q501" s="850"/>
    </row>
    <row r="502" spans="1:17" ht="14.4" customHeight="1" x14ac:dyDescent="0.3">
      <c r="A502" s="831" t="s">
        <v>584</v>
      </c>
      <c r="B502" s="832" t="s">
        <v>3841</v>
      </c>
      <c r="C502" s="832" t="s">
        <v>3605</v>
      </c>
      <c r="D502" s="832" t="s">
        <v>3842</v>
      </c>
      <c r="E502" s="832" t="s">
        <v>3843</v>
      </c>
      <c r="F502" s="849">
        <v>1</v>
      </c>
      <c r="G502" s="849">
        <v>225</v>
      </c>
      <c r="H502" s="849"/>
      <c r="I502" s="849">
        <v>225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584</v>
      </c>
      <c r="B503" s="832" t="s">
        <v>3841</v>
      </c>
      <c r="C503" s="832" t="s">
        <v>3605</v>
      </c>
      <c r="D503" s="832" t="s">
        <v>3848</v>
      </c>
      <c r="E503" s="832" t="s">
        <v>3849</v>
      </c>
      <c r="F503" s="849">
        <v>32</v>
      </c>
      <c r="G503" s="849">
        <v>36352</v>
      </c>
      <c r="H503" s="849">
        <v>1.390133843212237</v>
      </c>
      <c r="I503" s="849">
        <v>1136</v>
      </c>
      <c r="J503" s="849">
        <v>23</v>
      </c>
      <c r="K503" s="849">
        <v>26150</v>
      </c>
      <c r="L503" s="849">
        <v>1</v>
      </c>
      <c r="M503" s="849">
        <v>1136.9565217391305</v>
      </c>
      <c r="N503" s="849">
        <v>58</v>
      </c>
      <c r="O503" s="849">
        <v>66178</v>
      </c>
      <c r="P503" s="837">
        <v>2.5307074569789676</v>
      </c>
      <c r="Q503" s="850">
        <v>1141</v>
      </c>
    </row>
    <row r="504" spans="1:17" ht="14.4" customHeight="1" x14ac:dyDescent="0.3">
      <c r="A504" s="831" t="s">
        <v>584</v>
      </c>
      <c r="B504" s="832" t="s">
        <v>3841</v>
      </c>
      <c r="C504" s="832" t="s">
        <v>3605</v>
      </c>
      <c r="D504" s="832" t="s">
        <v>3850</v>
      </c>
      <c r="E504" s="832" t="s">
        <v>3851</v>
      </c>
      <c r="F504" s="849">
        <v>8</v>
      </c>
      <c r="G504" s="849">
        <v>2120</v>
      </c>
      <c r="H504" s="849">
        <v>0.18115013244467232</v>
      </c>
      <c r="I504" s="849">
        <v>265</v>
      </c>
      <c r="J504" s="849">
        <v>44</v>
      </c>
      <c r="K504" s="849">
        <v>11703</v>
      </c>
      <c r="L504" s="849">
        <v>1</v>
      </c>
      <c r="M504" s="849">
        <v>265.97727272727275</v>
      </c>
      <c r="N504" s="849">
        <v>57</v>
      </c>
      <c r="O504" s="849">
        <v>15219</v>
      </c>
      <c r="P504" s="837">
        <v>1.3004357856959754</v>
      </c>
      <c r="Q504" s="850">
        <v>267</v>
      </c>
    </row>
    <row r="505" spans="1:17" ht="14.4" customHeight="1" x14ac:dyDescent="0.3">
      <c r="A505" s="831" t="s">
        <v>584</v>
      </c>
      <c r="B505" s="832" t="s">
        <v>3841</v>
      </c>
      <c r="C505" s="832" t="s">
        <v>3605</v>
      </c>
      <c r="D505" s="832" t="s">
        <v>4335</v>
      </c>
      <c r="E505" s="832" t="s">
        <v>4336</v>
      </c>
      <c r="F505" s="849">
        <v>1</v>
      </c>
      <c r="G505" s="849">
        <v>350</v>
      </c>
      <c r="H505" s="849">
        <v>0.5</v>
      </c>
      <c r="I505" s="849">
        <v>350</v>
      </c>
      <c r="J505" s="849">
        <v>2</v>
      </c>
      <c r="K505" s="849">
        <v>700</v>
      </c>
      <c r="L505" s="849">
        <v>1</v>
      </c>
      <c r="M505" s="849">
        <v>350</v>
      </c>
      <c r="N505" s="849">
        <v>1</v>
      </c>
      <c r="O505" s="849">
        <v>354</v>
      </c>
      <c r="P505" s="837">
        <v>0.50571428571428567</v>
      </c>
      <c r="Q505" s="850">
        <v>354</v>
      </c>
    </row>
    <row r="506" spans="1:17" ht="14.4" customHeight="1" x14ac:dyDescent="0.3">
      <c r="A506" s="831" t="s">
        <v>584</v>
      </c>
      <c r="B506" s="832" t="s">
        <v>3841</v>
      </c>
      <c r="C506" s="832" t="s">
        <v>3605</v>
      </c>
      <c r="D506" s="832" t="s">
        <v>4337</v>
      </c>
      <c r="E506" s="832" t="s">
        <v>4338</v>
      </c>
      <c r="F506" s="849">
        <v>6</v>
      </c>
      <c r="G506" s="849">
        <v>1698</v>
      </c>
      <c r="H506" s="849">
        <v>3</v>
      </c>
      <c r="I506" s="849">
        <v>283</v>
      </c>
      <c r="J506" s="849">
        <v>2</v>
      </c>
      <c r="K506" s="849">
        <v>566</v>
      </c>
      <c r="L506" s="849">
        <v>1</v>
      </c>
      <c r="M506" s="849">
        <v>283</v>
      </c>
      <c r="N506" s="849">
        <v>12</v>
      </c>
      <c r="O506" s="849">
        <v>3408</v>
      </c>
      <c r="P506" s="837">
        <v>6.021201413427562</v>
      </c>
      <c r="Q506" s="850">
        <v>284</v>
      </c>
    </row>
    <row r="507" spans="1:17" ht="14.4" customHeight="1" x14ac:dyDescent="0.3">
      <c r="A507" s="831" t="s">
        <v>584</v>
      </c>
      <c r="B507" s="832" t="s">
        <v>3841</v>
      </c>
      <c r="C507" s="832" t="s">
        <v>3605</v>
      </c>
      <c r="D507" s="832" t="s">
        <v>3852</v>
      </c>
      <c r="E507" s="832" t="s">
        <v>3853</v>
      </c>
      <c r="F507" s="849">
        <v>16</v>
      </c>
      <c r="G507" s="849">
        <v>12816</v>
      </c>
      <c r="H507" s="849">
        <v>0.88778054862842892</v>
      </c>
      <c r="I507" s="849">
        <v>801</v>
      </c>
      <c r="J507" s="849">
        <v>18</v>
      </c>
      <c r="K507" s="849">
        <v>14436</v>
      </c>
      <c r="L507" s="849">
        <v>1</v>
      </c>
      <c r="M507" s="849">
        <v>802</v>
      </c>
      <c r="N507" s="849">
        <v>22</v>
      </c>
      <c r="O507" s="849">
        <v>17776</v>
      </c>
      <c r="P507" s="837">
        <v>1.2313660293710169</v>
      </c>
      <c r="Q507" s="850">
        <v>808</v>
      </c>
    </row>
    <row r="508" spans="1:17" ht="14.4" customHeight="1" x14ac:dyDescent="0.3">
      <c r="A508" s="831" t="s">
        <v>584</v>
      </c>
      <c r="B508" s="832" t="s">
        <v>3841</v>
      </c>
      <c r="C508" s="832" t="s">
        <v>3605</v>
      </c>
      <c r="D508" s="832" t="s">
        <v>3854</v>
      </c>
      <c r="E508" s="832" t="s">
        <v>3855</v>
      </c>
      <c r="F508" s="849">
        <v>4</v>
      </c>
      <c r="G508" s="849">
        <v>2276</v>
      </c>
      <c r="H508" s="849"/>
      <c r="I508" s="849">
        <v>569</v>
      </c>
      <c r="J508" s="849"/>
      <c r="K508" s="849"/>
      <c r="L508" s="849"/>
      <c r="M508" s="849"/>
      <c r="N508" s="849">
        <v>1</v>
      </c>
      <c r="O508" s="849">
        <v>571</v>
      </c>
      <c r="P508" s="837"/>
      <c r="Q508" s="850">
        <v>571</v>
      </c>
    </row>
    <row r="509" spans="1:17" ht="14.4" customHeight="1" x14ac:dyDescent="0.3">
      <c r="A509" s="831" t="s">
        <v>584</v>
      </c>
      <c r="B509" s="832" t="s">
        <v>3841</v>
      </c>
      <c r="C509" s="832" t="s">
        <v>3605</v>
      </c>
      <c r="D509" s="832" t="s">
        <v>3856</v>
      </c>
      <c r="E509" s="832" t="s">
        <v>3857</v>
      </c>
      <c r="F509" s="849">
        <v>2</v>
      </c>
      <c r="G509" s="849">
        <v>11196</v>
      </c>
      <c r="H509" s="849">
        <v>1.9996427933559564</v>
      </c>
      <c r="I509" s="849">
        <v>5598</v>
      </c>
      <c r="J509" s="849">
        <v>1</v>
      </c>
      <c r="K509" s="849">
        <v>5599</v>
      </c>
      <c r="L509" s="849">
        <v>1</v>
      </c>
      <c r="M509" s="849">
        <v>5599</v>
      </c>
      <c r="N509" s="849"/>
      <c r="O509" s="849"/>
      <c r="P509" s="837"/>
      <c r="Q509" s="850"/>
    </row>
    <row r="510" spans="1:17" ht="14.4" customHeight="1" x14ac:dyDescent="0.3">
      <c r="A510" s="831" t="s">
        <v>584</v>
      </c>
      <c r="B510" s="832" t="s">
        <v>3841</v>
      </c>
      <c r="C510" s="832" t="s">
        <v>3605</v>
      </c>
      <c r="D510" s="832" t="s">
        <v>3858</v>
      </c>
      <c r="E510" s="832" t="s">
        <v>3859</v>
      </c>
      <c r="F510" s="849">
        <v>35</v>
      </c>
      <c r="G510" s="849">
        <v>17010</v>
      </c>
      <c r="H510" s="849">
        <v>1.1643507426928605</v>
      </c>
      <c r="I510" s="849">
        <v>486</v>
      </c>
      <c r="J510" s="849">
        <v>30</v>
      </c>
      <c r="K510" s="849">
        <v>14609</v>
      </c>
      <c r="L510" s="849">
        <v>1</v>
      </c>
      <c r="M510" s="849">
        <v>486.96666666666664</v>
      </c>
      <c r="N510" s="849">
        <v>36</v>
      </c>
      <c r="O510" s="849">
        <v>17568</v>
      </c>
      <c r="P510" s="837">
        <v>1.2025463755219385</v>
      </c>
      <c r="Q510" s="850">
        <v>488</v>
      </c>
    </row>
    <row r="511" spans="1:17" ht="14.4" customHeight="1" x14ac:dyDescent="0.3">
      <c r="A511" s="831" t="s">
        <v>584</v>
      </c>
      <c r="B511" s="832" t="s">
        <v>3841</v>
      </c>
      <c r="C511" s="832" t="s">
        <v>3605</v>
      </c>
      <c r="D511" s="832" t="s">
        <v>4339</v>
      </c>
      <c r="E511" s="832" t="s">
        <v>4340</v>
      </c>
      <c r="F511" s="849">
        <v>1</v>
      </c>
      <c r="G511" s="849">
        <v>460</v>
      </c>
      <c r="H511" s="849"/>
      <c r="I511" s="849">
        <v>460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584</v>
      </c>
      <c r="B512" s="832" t="s">
        <v>3841</v>
      </c>
      <c r="C512" s="832" t="s">
        <v>3605</v>
      </c>
      <c r="D512" s="832" t="s">
        <v>4341</v>
      </c>
      <c r="E512" s="832" t="s">
        <v>4342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1843</v>
      </c>
      <c r="P512" s="837"/>
      <c r="Q512" s="850">
        <v>1843</v>
      </c>
    </row>
    <row r="513" spans="1:17" ht="14.4" customHeight="1" x14ac:dyDescent="0.3">
      <c r="A513" s="831" t="s">
        <v>584</v>
      </c>
      <c r="B513" s="832" t="s">
        <v>3841</v>
      </c>
      <c r="C513" s="832" t="s">
        <v>3605</v>
      </c>
      <c r="D513" s="832" t="s">
        <v>4343</v>
      </c>
      <c r="E513" s="832" t="s">
        <v>4344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667</v>
      </c>
      <c r="P513" s="837"/>
      <c r="Q513" s="850">
        <v>667</v>
      </c>
    </row>
    <row r="514" spans="1:17" ht="14.4" customHeight="1" x14ac:dyDescent="0.3">
      <c r="A514" s="831" t="s">
        <v>4345</v>
      </c>
      <c r="B514" s="832" t="s">
        <v>3623</v>
      </c>
      <c r="C514" s="832" t="s">
        <v>3624</v>
      </c>
      <c r="D514" s="832" t="s">
        <v>3653</v>
      </c>
      <c r="E514" s="832" t="s">
        <v>1045</v>
      </c>
      <c r="F514" s="849"/>
      <c r="G514" s="849"/>
      <c r="H514" s="849"/>
      <c r="I514" s="849"/>
      <c r="J514" s="849">
        <v>2</v>
      </c>
      <c r="K514" s="849">
        <v>6302.14</v>
      </c>
      <c r="L514" s="849">
        <v>1</v>
      </c>
      <c r="M514" s="849">
        <v>3151.07</v>
      </c>
      <c r="N514" s="849"/>
      <c r="O514" s="849"/>
      <c r="P514" s="837"/>
      <c r="Q514" s="850"/>
    </row>
    <row r="515" spans="1:17" ht="14.4" customHeight="1" x14ac:dyDescent="0.3">
      <c r="A515" s="831" t="s">
        <v>4345</v>
      </c>
      <c r="B515" s="832" t="s">
        <v>3623</v>
      </c>
      <c r="C515" s="832" t="s">
        <v>3602</v>
      </c>
      <c r="D515" s="832" t="s">
        <v>3698</v>
      </c>
      <c r="E515" s="832" t="s">
        <v>3699</v>
      </c>
      <c r="F515" s="849"/>
      <c r="G515" s="849"/>
      <c r="H515" s="849"/>
      <c r="I515" s="849"/>
      <c r="J515" s="849">
        <v>1</v>
      </c>
      <c r="K515" s="849">
        <v>1316.18</v>
      </c>
      <c r="L515" s="849">
        <v>1</v>
      </c>
      <c r="M515" s="849">
        <v>1316.18</v>
      </c>
      <c r="N515" s="849"/>
      <c r="O515" s="849"/>
      <c r="P515" s="837"/>
      <c r="Q515" s="850"/>
    </row>
    <row r="516" spans="1:17" ht="14.4" customHeight="1" x14ac:dyDescent="0.3">
      <c r="A516" s="831" t="s">
        <v>4345</v>
      </c>
      <c r="B516" s="832" t="s">
        <v>3623</v>
      </c>
      <c r="C516" s="832" t="s">
        <v>3605</v>
      </c>
      <c r="D516" s="832" t="s">
        <v>3730</v>
      </c>
      <c r="E516" s="832" t="s">
        <v>3731</v>
      </c>
      <c r="F516" s="849"/>
      <c r="G516" s="849"/>
      <c r="H516" s="849"/>
      <c r="I516" s="849"/>
      <c r="J516" s="849">
        <v>1</v>
      </c>
      <c r="K516" s="849">
        <v>37</v>
      </c>
      <c r="L516" s="849">
        <v>1</v>
      </c>
      <c r="M516" s="849">
        <v>37</v>
      </c>
      <c r="N516" s="849">
        <v>1</v>
      </c>
      <c r="O516" s="849">
        <v>38</v>
      </c>
      <c r="P516" s="837">
        <v>1.027027027027027</v>
      </c>
      <c r="Q516" s="850">
        <v>38</v>
      </c>
    </row>
    <row r="517" spans="1:17" ht="14.4" customHeight="1" x14ac:dyDescent="0.3">
      <c r="A517" s="831" t="s">
        <v>4345</v>
      </c>
      <c r="B517" s="832" t="s">
        <v>3623</v>
      </c>
      <c r="C517" s="832" t="s">
        <v>3605</v>
      </c>
      <c r="D517" s="832" t="s">
        <v>3606</v>
      </c>
      <c r="E517" s="832" t="s">
        <v>3607</v>
      </c>
      <c r="F517" s="849">
        <v>1</v>
      </c>
      <c r="G517" s="849">
        <v>251</v>
      </c>
      <c r="H517" s="849">
        <v>0.99603174603174605</v>
      </c>
      <c r="I517" s="849">
        <v>251</v>
      </c>
      <c r="J517" s="849">
        <v>1</v>
      </c>
      <c r="K517" s="849">
        <v>252</v>
      </c>
      <c r="L517" s="849">
        <v>1</v>
      </c>
      <c r="M517" s="849">
        <v>252</v>
      </c>
      <c r="N517" s="849"/>
      <c r="O517" s="849"/>
      <c r="P517" s="837"/>
      <c r="Q517" s="850"/>
    </row>
    <row r="518" spans="1:17" ht="14.4" customHeight="1" x14ac:dyDescent="0.3">
      <c r="A518" s="831" t="s">
        <v>4345</v>
      </c>
      <c r="B518" s="832" t="s">
        <v>3623</v>
      </c>
      <c r="C518" s="832" t="s">
        <v>3605</v>
      </c>
      <c r="D518" s="832" t="s">
        <v>3738</v>
      </c>
      <c r="E518" s="832" t="s">
        <v>3739</v>
      </c>
      <c r="F518" s="849"/>
      <c r="G518" s="849"/>
      <c r="H518" s="849"/>
      <c r="I518" s="849"/>
      <c r="J518" s="849">
        <v>1</v>
      </c>
      <c r="K518" s="849">
        <v>127</v>
      </c>
      <c r="L518" s="849">
        <v>1</v>
      </c>
      <c r="M518" s="849">
        <v>127</v>
      </c>
      <c r="N518" s="849"/>
      <c r="O518" s="849"/>
      <c r="P518" s="837"/>
      <c r="Q518" s="850"/>
    </row>
    <row r="519" spans="1:17" ht="14.4" customHeight="1" x14ac:dyDescent="0.3">
      <c r="A519" s="831" t="s">
        <v>4345</v>
      </c>
      <c r="B519" s="832" t="s">
        <v>3623</v>
      </c>
      <c r="C519" s="832" t="s">
        <v>3605</v>
      </c>
      <c r="D519" s="832" t="s">
        <v>3746</v>
      </c>
      <c r="E519" s="832" t="s">
        <v>3747</v>
      </c>
      <c r="F519" s="849">
        <v>1</v>
      </c>
      <c r="G519" s="849">
        <v>333</v>
      </c>
      <c r="H519" s="849"/>
      <c r="I519" s="849">
        <v>333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4345</v>
      </c>
      <c r="B520" s="832" t="s">
        <v>3623</v>
      </c>
      <c r="C520" s="832" t="s">
        <v>3605</v>
      </c>
      <c r="D520" s="832" t="s">
        <v>3748</v>
      </c>
      <c r="E520" s="832" t="s">
        <v>3749</v>
      </c>
      <c r="F520" s="849"/>
      <c r="G520" s="849"/>
      <c r="H520" s="849"/>
      <c r="I520" s="849"/>
      <c r="J520" s="849">
        <v>1</v>
      </c>
      <c r="K520" s="849">
        <v>166</v>
      </c>
      <c r="L520" s="849">
        <v>1</v>
      </c>
      <c r="M520" s="849">
        <v>166</v>
      </c>
      <c r="N520" s="849"/>
      <c r="O520" s="849"/>
      <c r="P520" s="837"/>
      <c r="Q520" s="850"/>
    </row>
    <row r="521" spans="1:17" ht="14.4" customHeight="1" x14ac:dyDescent="0.3">
      <c r="A521" s="831" t="s">
        <v>4345</v>
      </c>
      <c r="B521" s="832" t="s">
        <v>3623</v>
      </c>
      <c r="C521" s="832" t="s">
        <v>3605</v>
      </c>
      <c r="D521" s="832" t="s">
        <v>3614</v>
      </c>
      <c r="E521" s="832" t="s">
        <v>3615</v>
      </c>
      <c r="F521" s="849"/>
      <c r="G521" s="849"/>
      <c r="H521" s="849"/>
      <c r="I521" s="849"/>
      <c r="J521" s="849">
        <v>1</v>
      </c>
      <c r="K521" s="849">
        <v>593</v>
      </c>
      <c r="L521" s="849">
        <v>1</v>
      </c>
      <c r="M521" s="849">
        <v>593</v>
      </c>
      <c r="N521" s="849"/>
      <c r="O521" s="849"/>
      <c r="P521" s="837"/>
      <c r="Q521" s="850"/>
    </row>
    <row r="522" spans="1:17" ht="14.4" customHeight="1" x14ac:dyDescent="0.3">
      <c r="A522" s="831" t="s">
        <v>4345</v>
      </c>
      <c r="B522" s="832" t="s">
        <v>3623</v>
      </c>
      <c r="C522" s="832" t="s">
        <v>3605</v>
      </c>
      <c r="D522" s="832" t="s">
        <v>3616</v>
      </c>
      <c r="E522" s="832" t="s">
        <v>3617</v>
      </c>
      <c r="F522" s="849"/>
      <c r="G522" s="849"/>
      <c r="H522" s="849"/>
      <c r="I522" s="849"/>
      <c r="J522" s="849">
        <v>1</v>
      </c>
      <c r="K522" s="849">
        <v>768</v>
      </c>
      <c r="L522" s="849">
        <v>1</v>
      </c>
      <c r="M522" s="849">
        <v>768</v>
      </c>
      <c r="N522" s="849"/>
      <c r="O522" s="849"/>
      <c r="P522" s="837"/>
      <c r="Q522" s="850"/>
    </row>
    <row r="523" spans="1:17" ht="14.4" customHeight="1" x14ac:dyDescent="0.3">
      <c r="A523" s="831" t="s">
        <v>4345</v>
      </c>
      <c r="B523" s="832" t="s">
        <v>3623</v>
      </c>
      <c r="C523" s="832" t="s">
        <v>3605</v>
      </c>
      <c r="D523" s="832" t="s">
        <v>3620</v>
      </c>
      <c r="E523" s="832" t="s">
        <v>3621</v>
      </c>
      <c r="F523" s="849"/>
      <c r="G523" s="849"/>
      <c r="H523" s="849"/>
      <c r="I523" s="849"/>
      <c r="J523" s="849">
        <v>1</v>
      </c>
      <c r="K523" s="849">
        <v>363</v>
      </c>
      <c r="L523" s="849">
        <v>1</v>
      </c>
      <c r="M523" s="849">
        <v>363</v>
      </c>
      <c r="N523" s="849"/>
      <c r="O523" s="849"/>
      <c r="P523" s="837"/>
      <c r="Q523" s="850"/>
    </row>
    <row r="524" spans="1:17" ht="14.4" customHeight="1" x14ac:dyDescent="0.3">
      <c r="A524" s="831" t="s">
        <v>4346</v>
      </c>
      <c r="B524" s="832" t="s">
        <v>3623</v>
      </c>
      <c r="C524" s="832" t="s">
        <v>3605</v>
      </c>
      <c r="D524" s="832" t="s">
        <v>3730</v>
      </c>
      <c r="E524" s="832" t="s">
        <v>3731</v>
      </c>
      <c r="F524" s="849">
        <v>1</v>
      </c>
      <c r="G524" s="849">
        <v>37</v>
      </c>
      <c r="H524" s="849"/>
      <c r="I524" s="849">
        <v>37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4347</v>
      </c>
      <c r="B525" s="832" t="s">
        <v>3623</v>
      </c>
      <c r="C525" s="832" t="s">
        <v>3624</v>
      </c>
      <c r="D525" s="832" t="s">
        <v>3661</v>
      </c>
      <c r="E525" s="832" t="s">
        <v>3637</v>
      </c>
      <c r="F525" s="849"/>
      <c r="G525" s="849"/>
      <c r="H525" s="849"/>
      <c r="I525" s="849"/>
      <c r="J525" s="849"/>
      <c r="K525" s="849"/>
      <c r="L525" s="849"/>
      <c r="M525" s="849"/>
      <c r="N525" s="849">
        <v>0.1</v>
      </c>
      <c r="O525" s="849">
        <v>163.95</v>
      </c>
      <c r="P525" s="837"/>
      <c r="Q525" s="850">
        <v>1639.4999999999998</v>
      </c>
    </row>
    <row r="526" spans="1:17" ht="14.4" customHeight="1" x14ac:dyDescent="0.3">
      <c r="A526" s="831" t="s">
        <v>4347</v>
      </c>
      <c r="B526" s="832" t="s">
        <v>3623</v>
      </c>
      <c r="C526" s="832" t="s">
        <v>3602</v>
      </c>
      <c r="D526" s="832" t="s">
        <v>3676</v>
      </c>
      <c r="E526" s="832" t="s">
        <v>3677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408.74</v>
      </c>
      <c r="P526" s="837"/>
      <c r="Q526" s="850">
        <v>408.74</v>
      </c>
    </row>
    <row r="527" spans="1:17" ht="14.4" customHeight="1" x14ac:dyDescent="0.3">
      <c r="A527" s="831" t="s">
        <v>4347</v>
      </c>
      <c r="B527" s="832" t="s">
        <v>3623</v>
      </c>
      <c r="C527" s="832" t="s">
        <v>3602</v>
      </c>
      <c r="D527" s="832" t="s">
        <v>3714</v>
      </c>
      <c r="E527" s="832" t="s">
        <v>3715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642</v>
      </c>
      <c r="P527" s="837"/>
      <c r="Q527" s="850">
        <v>642</v>
      </c>
    </row>
    <row r="528" spans="1:17" ht="14.4" customHeight="1" x14ac:dyDescent="0.3">
      <c r="A528" s="831" t="s">
        <v>4347</v>
      </c>
      <c r="B528" s="832" t="s">
        <v>3623</v>
      </c>
      <c r="C528" s="832" t="s">
        <v>3602</v>
      </c>
      <c r="D528" s="832" t="s">
        <v>3716</v>
      </c>
      <c r="E528" s="832" t="s">
        <v>3717</v>
      </c>
      <c r="F528" s="849"/>
      <c r="G528" s="849"/>
      <c r="H528" s="849"/>
      <c r="I528" s="849"/>
      <c r="J528" s="849"/>
      <c r="K528" s="849"/>
      <c r="L528" s="849"/>
      <c r="M528" s="849"/>
      <c r="N528" s="849">
        <v>2</v>
      </c>
      <c r="O528" s="849">
        <v>6320</v>
      </c>
      <c r="P528" s="837"/>
      <c r="Q528" s="850">
        <v>3160</v>
      </c>
    </row>
    <row r="529" spans="1:17" ht="14.4" customHeight="1" x14ac:dyDescent="0.3">
      <c r="A529" s="831" t="s">
        <v>4347</v>
      </c>
      <c r="B529" s="832" t="s">
        <v>3623</v>
      </c>
      <c r="C529" s="832" t="s">
        <v>3605</v>
      </c>
      <c r="D529" s="832" t="s">
        <v>3730</v>
      </c>
      <c r="E529" s="832" t="s">
        <v>3731</v>
      </c>
      <c r="F529" s="849">
        <v>9</v>
      </c>
      <c r="G529" s="849">
        <v>333</v>
      </c>
      <c r="H529" s="849">
        <v>4.5</v>
      </c>
      <c r="I529" s="849">
        <v>37</v>
      </c>
      <c r="J529" s="849">
        <v>2</v>
      </c>
      <c r="K529" s="849">
        <v>74</v>
      </c>
      <c r="L529" s="849">
        <v>1</v>
      </c>
      <c r="M529" s="849">
        <v>37</v>
      </c>
      <c r="N529" s="849">
        <v>2</v>
      </c>
      <c r="O529" s="849">
        <v>76</v>
      </c>
      <c r="P529" s="837">
        <v>1.027027027027027</v>
      </c>
      <c r="Q529" s="850">
        <v>38</v>
      </c>
    </row>
    <row r="530" spans="1:17" ht="14.4" customHeight="1" x14ac:dyDescent="0.3">
      <c r="A530" s="831" t="s">
        <v>4347</v>
      </c>
      <c r="B530" s="832" t="s">
        <v>3623</v>
      </c>
      <c r="C530" s="832" t="s">
        <v>3605</v>
      </c>
      <c r="D530" s="832" t="s">
        <v>3606</v>
      </c>
      <c r="E530" s="832" t="s">
        <v>3607</v>
      </c>
      <c r="F530" s="849">
        <v>3</v>
      </c>
      <c r="G530" s="849">
        <v>753</v>
      </c>
      <c r="H530" s="849"/>
      <c r="I530" s="849">
        <v>251</v>
      </c>
      <c r="J530" s="849"/>
      <c r="K530" s="849"/>
      <c r="L530" s="849"/>
      <c r="M530" s="849"/>
      <c r="N530" s="849">
        <v>1</v>
      </c>
      <c r="O530" s="849">
        <v>254</v>
      </c>
      <c r="P530" s="837"/>
      <c r="Q530" s="850">
        <v>254</v>
      </c>
    </row>
    <row r="531" spans="1:17" ht="14.4" customHeight="1" x14ac:dyDescent="0.3">
      <c r="A531" s="831" t="s">
        <v>4347</v>
      </c>
      <c r="B531" s="832" t="s">
        <v>3623</v>
      </c>
      <c r="C531" s="832" t="s">
        <v>3605</v>
      </c>
      <c r="D531" s="832" t="s">
        <v>3738</v>
      </c>
      <c r="E531" s="832" t="s">
        <v>3739</v>
      </c>
      <c r="F531" s="849"/>
      <c r="G531" s="849"/>
      <c r="H531" s="849"/>
      <c r="I531" s="849"/>
      <c r="J531" s="849">
        <v>1</v>
      </c>
      <c r="K531" s="849">
        <v>127</v>
      </c>
      <c r="L531" s="849">
        <v>1</v>
      </c>
      <c r="M531" s="849">
        <v>127</v>
      </c>
      <c r="N531" s="849">
        <v>2</v>
      </c>
      <c r="O531" s="849">
        <v>252</v>
      </c>
      <c r="P531" s="837">
        <v>1.984251968503937</v>
      </c>
      <c r="Q531" s="850">
        <v>126</v>
      </c>
    </row>
    <row r="532" spans="1:17" ht="14.4" customHeight="1" x14ac:dyDescent="0.3">
      <c r="A532" s="831" t="s">
        <v>4347</v>
      </c>
      <c r="B532" s="832" t="s">
        <v>3623</v>
      </c>
      <c r="C532" s="832" t="s">
        <v>3605</v>
      </c>
      <c r="D532" s="832" t="s">
        <v>3746</v>
      </c>
      <c r="E532" s="832" t="s">
        <v>3747</v>
      </c>
      <c r="F532" s="849"/>
      <c r="G532" s="849"/>
      <c r="H532" s="849"/>
      <c r="I532" s="849"/>
      <c r="J532" s="849"/>
      <c r="K532" s="849"/>
      <c r="L532" s="849"/>
      <c r="M532" s="849"/>
      <c r="N532" s="849">
        <v>2</v>
      </c>
      <c r="O532" s="849">
        <v>670</v>
      </c>
      <c r="P532" s="837"/>
      <c r="Q532" s="850">
        <v>335</v>
      </c>
    </row>
    <row r="533" spans="1:17" ht="14.4" customHeight="1" x14ac:dyDescent="0.3">
      <c r="A533" s="831" t="s">
        <v>4347</v>
      </c>
      <c r="B533" s="832" t="s">
        <v>3623</v>
      </c>
      <c r="C533" s="832" t="s">
        <v>3605</v>
      </c>
      <c r="D533" s="832" t="s">
        <v>3756</v>
      </c>
      <c r="E533" s="832" t="s">
        <v>3757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325</v>
      </c>
      <c r="P533" s="837"/>
      <c r="Q533" s="850">
        <v>325</v>
      </c>
    </row>
    <row r="534" spans="1:17" ht="14.4" customHeight="1" x14ac:dyDescent="0.3">
      <c r="A534" s="831" t="s">
        <v>4347</v>
      </c>
      <c r="B534" s="832" t="s">
        <v>3623</v>
      </c>
      <c r="C534" s="832" t="s">
        <v>3605</v>
      </c>
      <c r="D534" s="832" t="s">
        <v>3614</v>
      </c>
      <c r="E534" s="832" t="s">
        <v>3615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595</v>
      </c>
      <c r="P534" s="837"/>
      <c r="Q534" s="850">
        <v>595</v>
      </c>
    </row>
    <row r="535" spans="1:17" ht="14.4" customHeight="1" x14ac:dyDescent="0.3">
      <c r="A535" s="831" t="s">
        <v>4347</v>
      </c>
      <c r="B535" s="832" t="s">
        <v>3623</v>
      </c>
      <c r="C535" s="832" t="s">
        <v>3605</v>
      </c>
      <c r="D535" s="832" t="s">
        <v>3616</v>
      </c>
      <c r="E535" s="832" t="s">
        <v>3617</v>
      </c>
      <c r="F535" s="849"/>
      <c r="G535" s="849"/>
      <c r="H535" s="849"/>
      <c r="I535" s="849"/>
      <c r="J535" s="849"/>
      <c r="K535" s="849"/>
      <c r="L535" s="849"/>
      <c r="M535" s="849"/>
      <c r="N535" s="849">
        <v>2</v>
      </c>
      <c r="O535" s="849">
        <v>1540</v>
      </c>
      <c r="P535" s="837"/>
      <c r="Q535" s="850">
        <v>770</v>
      </c>
    </row>
    <row r="536" spans="1:17" ht="14.4" customHeight="1" x14ac:dyDescent="0.3">
      <c r="A536" s="831" t="s">
        <v>4347</v>
      </c>
      <c r="B536" s="832" t="s">
        <v>3623</v>
      </c>
      <c r="C536" s="832" t="s">
        <v>3605</v>
      </c>
      <c r="D536" s="832" t="s">
        <v>3808</v>
      </c>
      <c r="E536" s="832" t="s">
        <v>3809</v>
      </c>
      <c r="F536" s="849">
        <v>0</v>
      </c>
      <c r="G536" s="849">
        <v>0</v>
      </c>
      <c r="H536" s="849"/>
      <c r="I536" s="849"/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4347</v>
      </c>
      <c r="B537" s="832" t="s">
        <v>3623</v>
      </c>
      <c r="C537" s="832" t="s">
        <v>3605</v>
      </c>
      <c r="D537" s="832" t="s">
        <v>3618</v>
      </c>
      <c r="E537" s="832" t="s">
        <v>3619</v>
      </c>
      <c r="F537" s="849">
        <v>1</v>
      </c>
      <c r="G537" s="849">
        <v>1337</v>
      </c>
      <c r="H537" s="849"/>
      <c r="I537" s="849">
        <v>1337</v>
      </c>
      <c r="J537" s="849"/>
      <c r="K537" s="849"/>
      <c r="L537" s="849"/>
      <c r="M537" s="849"/>
      <c r="N537" s="849">
        <v>1</v>
      </c>
      <c r="O537" s="849">
        <v>1344</v>
      </c>
      <c r="P537" s="837"/>
      <c r="Q537" s="850">
        <v>1344</v>
      </c>
    </row>
    <row r="538" spans="1:17" ht="14.4" customHeight="1" x14ac:dyDescent="0.3">
      <c r="A538" s="831" t="s">
        <v>4347</v>
      </c>
      <c r="B538" s="832" t="s">
        <v>3623</v>
      </c>
      <c r="C538" s="832" t="s">
        <v>3605</v>
      </c>
      <c r="D538" s="832" t="s">
        <v>3620</v>
      </c>
      <c r="E538" s="832" t="s">
        <v>3621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364</v>
      </c>
      <c r="P538" s="837"/>
      <c r="Q538" s="850">
        <v>364</v>
      </c>
    </row>
    <row r="539" spans="1:17" ht="14.4" customHeight="1" x14ac:dyDescent="0.3">
      <c r="A539" s="831" t="s">
        <v>4347</v>
      </c>
      <c r="B539" s="832" t="s">
        <v>3601</v>
      </c>
      <c r="C539" s="832" t="s">
        <v>3605</v>
      </c>
      <c r="D539" s="832" t="s">
        <v>3606</v>
      </c>
      <c r="E539" s="832" t="s">
        <v>3607</v>
      </c>
      <c r="F539" s="849">
        <v>1</v>
      </c>
      <c r="G539" s="849">
        <v>251</v>
      </c>
      <c r="H539" s="849"/>
      <c r="I539" s="849">
        <v>251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4347</v>
      </c>
      <c r="B540" s="832" t="s">
        <v>3601</v>
      </c>
      <c r="C540" s="832" t="s">
        <v>3605</v>
      </c>
      <c r="D540" s="832" t="s">
        <v>3618</v>
      </c>
      <c r="E540" s="832" t="s">
        <v>3619</v>
      </c>
      <c r="F540" s="849">
        <v>1</v>
      </c>
      <c r="G540" s="849">
        <v>1337</v>
      </c>
      <c r="H540" s="849"/>
      <c r="I540" s="849">
        <v>1337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4348</v>
      </c>
      <c r="B541" s="832" t="s">
        <v>3623</v>
      </c>
      <c r="C541" s="832" t="s">
        <v>3605</v>
      </c>
      <c r="D541" s="832" t="s">
        <v>3730</v>
      </c>
      <c r="E541" s="832" t="s">
        <v>3731</v>
      </c>
      <c r="F541" s="849"/>
      <c r="G541" s="849"/>
      <c r="H541" s="849"/>
      <c r="I541" s="849"/>
      <c r="J541" s="849">
        <v>1</v>
      </c>
      <c r="K541" s="849">
        <v>37</v>
      </c>
      <c r="L541" s="849">
        <v>1</v>
      </c>
      <c r="M541" s="849">
        <v>37</v>
      </c>
      <c r="N541" s="849"/>
      <c r="O541" s="849"/>
      <c r="P541" s="837"/>
      <c r="Q541" s="850"/>
    </row>
    <row r="542" spans="1:17" ht="14.4" customHeight="1" x14ac:dyDescent="0.3">
      <c r="A542" s="831" t="s">
        <v>4348</v>
      </c>
      <c r="B542" s="832" t="s">
        <v>3623</v>
      </c>
      <c r="C542" s="832" t="s">
        <v>3605</v>
      </c>
      <c r="D542" s="832" t="s">
        <v>3606</v>
      </c>
      <c r="E542" s="832" t="s">
        <v>3607</v>
      </c>
      <c r="F542" s="849">
        <v>3</v>
      </c>
      <c r="G542" s="849">
        <v>753</v>
      </c>
      <c r="H542" s="849">
        <v>1.4940476190476191</v>
      </c>
      <c r="I542" s="849">
        <v>251</v>
      </c>
      <c r="J542" s="849">
        <v>2</v>
      </c>
      <c r="K542" s="849">
        <v>504</v>
      </c>
      <c r="L542" s="849">
        <v>1</v>
      </c>
      <c r="M542" s="849">
        <v>252</v>
      </c>
      <c r="N542" s="849">
        <v>2</v>
      </c>
      <c r="O542" s="849">
        <v>508</v>
      </c>
      <c r="P542" s="837">
        <v>1.0079365079365079</v>
      </c>
      <c r="Q542" s="850">
        <v>254</v>
      </c>
    </row>
    <row r="543" spans="1:17" ht="14.4" customHeight="1" x14ac:dyDescent="0.3">
      <c r="A543" s="831" t="s">
        <v>4348</v>
      </c>
      <c r="B543" s="832" t="s">
        <v>3623</v>
      </c>
      <c r="C543" s="832" t="s">
        <v>3605</v>
      </c>
      <c r="D543" s="832" t="s">
        <v>3738</v>
      </c>
      <c r="E543" s="832" t="s">
        <v>3739</v>
      </c>
      <c r="F543" s="849">
        <v>1</v>
      </c>
      <c r="G543" s="849">
        <v>126</v>
      </c>
      <c r="H543" s="849"/>
      <c r="I543" s="849">
        <v>126</v>
      </c>
      <c r="J543" s="849"/>
      <c r="K543" s="849"/>
      <c r="L543" s="849"/>
      <c r="M543" s="849"/>
      <c r="N543" s="849">
        <v>2</v>
      </c>
      <c r="O543" s="849">
        <v>252</v>
      </c>
      <c r="P543" s="837"/>
      <c r="Q543" s="850">
        <v>126</v>
      </c>
    </row>
    <row r="544" spans="1:17" ht="14.4" customHeight="1" x14ac:dyDescent="0.3">
      <c r="A544" s="831" t="s">
        <v>4348</v>
      </c>
      <c r="B544" s="832" t="s">
        <v>3623</v>
      </c>
      <c r="C544" s="832" t="s">
        <v>3605</v>
      </c>
      <c r="D544" s="832" t="s">
        <v>3756</v>
      </c>
      <c r="E544" s="832" t="s">
        <v>3757</v>
      </c>
      <c r="F544" s="849"/>
      <c r="G544" s="849"/>
      <c r="H544" s="849"/>
      <c r="I544" s="849"/>
      <c r="J544" s="849">
        <v>1</v>
      </c>
      <c r="K544" s="849">
        <v>324</v>
      </c>
      <c r="L544" s="849">
        <v>1</v>
      </c>
      <c r="M544" s="849">
        <v>324</v>
      </c>
      <c r="N544" s="849"/>
      <c r="O544" s="849"/>
      <c r="P544" s="837"/>
      <c r="Q544" s="850"/>
    </row>
    <row r="545" spans="1:17" ht="14.4" customHeight="1" x14ac:dyDescent="0.3">
      <c r="A545" s="831" t="s">
        <v>4348</v>
      </c>
      <c r="B545" s="832" t="s">
        <v>3623</v>
      </c>
      <c r="C545" s="832" t="s">
        <v>3605</v>
      </c>
      <c r="D545" s="832" t="s">
        <v>3782</v>
      </c>
      <c r="E545" s="832" t="s">
        <v>3783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964</v>
      </c>
      <c r="P545" s="837"/>
      <c r="Q545" s="850">
        <v>964</v>
      </c>
    </row>
    <row r="546" spans="1:17" ht="14.4" customHeight="1" x14ac:dyDescent="0.3">
      <c r="A546" s="831" t="s">
        <v>4348</v>
      </c>
      <c r="B546" s="832" t="s">
        <v>3623</v>
      </c>
      <c r="C546" s="832" t="s">
        <v>3605</v>
      </c>
      <c r="D546" s="832" t="s">
        <v>3786</v>
      </c>
      <c r="E546" s="832" t="s">
        <v>3787</v>
      </c>
      <c r="F546" s="849"/>
      <c r="G546" s="849"/>
      <c r="H546" s="849"/>
      <c r="I546" s="849"/>
      <c r="J546" s="849">
        <v>1</v>
      </c>
      <c r="K546" s="849">
        <v>4408</v>
      </c>
      <c r="L546" s="849">
        <v>1</v>
      </c>
      <c r="M546" s="849">
        <v>4408</v>
      </c>
      <c r="N546" s="849"/>
      <c r="O546" s="849"/>
      <c r="P546" s="837"/>
      <c r="Q546" s="850"/>
    </row>
    <row r="547" spans="1:17" ht="14.4" customHeight="1" x14ac:dyDescent="0.3">
      <c r="A547" s="831" t="s">
        <v>4348</v>
      </c>
      <c r="B547" s="832" t="s">
        <v>3623</v>
      </c>
      <c r="C547" s="832" t="s">
        <v>3605</v>
      </c>
      <c r="D547" s="832" t="s">
        <v>3796</v>
      </c>
      <c r="E547" s="832" t="s">
        <v>3797</v>
      </c>
      <c r="F547" s="849">
        <v>1</v>
      </c>
      <c r="G547" s="849">
        <v>160</v>
      </c>
      <c r="H547" s="849"/>
      <c r="I547" s="849">
        <v>160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4349</v>
      </c>
      <c r="B548" s="832" t="s">
        <v>3623</v>
      </c>
      <c r="C548" s="832" t="s">
        <v>3605</v>
      </c>
      <c r="D548" s="832" t="s">
        <v>3738</v>
      </c>
      <c r="E548" s="832" t="s">
        <v>3739</v>
      </c>
      <c r="F548" s="849">
        <v>1</v>
      </c>
      <c r="G548" s="849">
        <v>126</v>
      </c>
      <c r="H548" s="849"/>
      <c r="I548" s="849">
        <v>126</v>
      </c>
      <c r="J548" s="849"/>
      <c r="K548" s="849"/>
      <c r="L548" s="849"/>
      <c r="M548" s="849"/>
      <c r="N548" s="849">
        <v>1</v>
      </c>
      <c r="O548" s="849">
        <v>126</v>
      </c>
      <c r="P548" s="837"/>
      <c r="Q548" s="850">
        <v>126</v>
      </c>
    </row>
    <row r="549" spans="1:17" ht="14.4" customHeight="1" x14ac:dyDescent="0.3">
      <c r="A549" s="831" t="s">
        <v>4350</v>
      </c>
      <c r="B549" s="832" t="s">
        <v>3623</v>
      </c>
      <c r="C549" s="832" t="s">
        <v>3624</v>
      </c>
      <c r="D549" s="832" t="s">
        <v>3625</v>
      </c>
      <c r="E549" s="832" t="s">
        <v>3626</v>
      </c>
      <c r="F549" s="849"/>
      <c r="G549" s="849"/>
      <c r="H549" s="849"/>
      <c r="I549" s="849"/>
      <c r="J549" s="849"/>
      <c r="K549" s="849"/>
      <c r="L549" s="849"/>
      <c r="M549" s="849"/>
      <c r="N549" s="849">
        <v>0.1</v>
      </c>
      <c r="O549" s="849">
        <v>6.97</v>
      </c>
      <c r="P549" s="837"/>
      <c r="Q549" s="850">
        <v>69.699999999999989</v>
      </c>
    </row>
    <row r="550" spans="1:17" ht="14.4" customHeight="1" x14ac:dyDescent="0.3">
      <c r="A550" s="831" t="s">
        <v>4350</v>
      </c>
      <c r="B550" s="832" t="s">
        <v>3623</v>
      </c>
      <c r="C550" s="832" t="s">
        <v>3624</v>
      </c>
      <c r="D550" s="832" t="s">
        <v>3636</v>
      </c>
      <c r="E550" s="832" t="s">
        <v>3637</v>
      </c>
      <c r="F550" s="849">
        <v>0.4</v>
      </c>
      <c r="G550" s="849">
        <v>1819.04</v>
      </c>
      <c r="H550" s="849">
        <v>4</v>
      </c>
      <c r="I550" s="849">
        <v>4547.5999999999995</v>
      </c>
      <c r="J550" s="849">
        <v>0.1</v>
      </c>
      <c r="K550" s="849">
        <v>454.76</v>
      </c>
      <c r="L550" s="849">
        <v>1</v>
      </c>
      <c r="M550" s="849">
        <v>4547.5999999999995</v>
      </c>
      <c r="N550" s="849"/>
      <c r="O550" s="849"/>
      <c r="P550" s="837"/>
      <c r="Q550" s="850"/>
    </row>
    <row r="551" spans="1:17" ht="14.4" customHeight="1" x14ac:dyDescent="0.3">
      <c r="A551" s="831" t="s">
        <v>4350</v>
      </c>
      <c r="B551" s="832" t="s">
        <v>3623</v>
      </c>
      <c r="C551" s="832" t="s">
        <v>3624</v>
      </c>
      <c r="D551" s="832" t="s">
        <v>3661</v>
      </c>
      <c r="E551" s="832" t="s">
        <v>3637</v>
      </c>
      <c r="F551" s="849"/>
      <c r="G551" s="849"/>
      <c r="H551" s="849"/>
      <c r="I551" s="849"/>
      <c r="J551" s="849"/>
      <c r="K551" s="849"/>
      <c r="L551" s="849"/>
      <c r="M551" s="849"/>
      <c r="N551" s="849">
        <v>0.89999999999999991</v>
      </c>
      <c r="O551" s="849">
        <v>1475.5500000000002</v>
      </c>
      <c r="P551" s="837"/>
      <c r="Q551" s="850">
        <v>1639.5000000000005</v>
      </c>
    </row>
    <row r="552" spans="1:17" ht="14.4" customHeight="1" x14ac:dyDescent="0.3">
      <c r="A552" s="831" t="s">
        <v>4350</v>
      </c>
      <c r="B552" s="832" t="s">
        <v>3623</v>
      </c>
      <c r="C552" s="832" t="s">
        <v>3602</v>
      </c>
      <c r="D552" s="832" t="s">
        <v>3666</v>
      </c>
      <c r="E552" s="832" t="s">
        <v>3667</v>
      </c>
      <c r="F552" s="849"/>
      <c r="G552" s="849"/>
      <c r="H552" s="849"/>
      <c r="I552" s="849"/>
      <c r="J552" s="849">
        <v>2</v>
      </c>
      <c r="K552" s="849">
        <v>5250.22</v>
      </c>
      <c r="L552" s="849">
        <v>1</v>
      </c>
      <c r="M552" s="849">
        <v>2625.11</v>
      </c>
      <c r="N552" s="849">
        <v>4</v>
      </c>
      <c r="O552" s="849">
        <v>10500.44</v>
      </c>
      <c r="P552" s="837">
        <v>2</v>
      </c>
      <c r="Q552" s="850">
        <v>2625.11</v>
      </c>
    </row>
    <row r="553" spans="1:17" ht="14.4" customHeight="1" x14ac:dyDescent="0.3">
      <c r="A553" s="831" t="s">
        <v>4350</v>
      </c>
      <c r="B553" s="832" t="s">
        <v>3623</v>
      </c>
      <c r="C553" s="832" t="s">
        <v>3602</v>
      </c>
      <c r="D553" s="832" t="s">
        <v>3674</v>
      </c>
      <c r="E553" s="832" t="s">
        <v>3675</v>
      </c>
      <c r="F553" s="849"/>
      <c r="G553" s="849"/>
      <c r="H553" s="849"/>
      <c r="I553" s="849"/>
      <c r="J553" s="849">
        <v>1</v>
      </c>
      <c r="K553" s="849">
        <v>901.64</v>
      </c>
      <c r="L553" s="849">
        <v>1</v>
      </c>
      <c r="M553" s="849">
        <v>901.64</v>
      </c>
      <c r="N553" s="849">
        <v>1</v>
      </c>
      <c r="O553" s="849">
        <v>901.64</v>
      </c>
      <c r="P553" s="837">
        <v>1</v>
      </c>
      <c r="Q553" s="850">
        <v>901.64</v>
      </c>
    </row>
    <row r="554" spans="1:17" ht="14.4" customHeight="1" x14ac:dyDescent="0.3">
      <c r="A554" s="831" t="s">
        <v>4350</v>
      </c>
      <c r="B554" s="832" t="s">
        <v>3623</v>
      </c>
      <c r="C554" s="832" t="s">
        <v>3602</v>
      </c>
      <c r="D554" s="832" t="s">
        <v>3676</v>
      </c>
      <c r="E554" s="832" t="s">
        <v>3677</v>
      </c>
      <c r="F554" s="849">
        <v>2</v>
      </c>
      <c r="G554" s="849">
        <v>817.48</v>
      </c>
      <c r="H554" s="849"/>
      <c r="I554" s="849">
        <v>408.74</v>
      </c>
      <c r="J554" s="849"/>
      <c r="K554" s="849"/>
      <c r="L554" s="849"/>
      <c r="M554" s="849"/>
      <c r="N554" s="849">
        <v>5</v>
      </c>
      <c r="O554" s="849">
        <v>2043.7</v>
      </c>
      <c r="P554" s="837"/>
      <c r="Q554" s="850">
        <v>408.74</v>
      </c>
    </row>
    <row r="555" spans="1:17" ht="14.4" customHeight="1" x14ac:dyDescent="0.3">
      <c r="A555" s="831" t="s">
        <v>4350</v>
      </c>
      <c r="B555" s="832" t="s">
        <v>3623</v>
      </c>
      <c r="C555" s="832" t="s">
        <v>3602</v>
      </c>
      <c r="D555" s="832" t="s">
        <v>3603</v>
      </c>
      <c r="E555" s="832" t="s">
        <v>3604</v>
      </c>
      <c r="F555" s="849"/>
      <c r="G555" s="849"/>
      <c r="H555" s="849"/>
      <c r="I555" s="849"/>
      <c r="J555" s="849"/>
      <c r="K555" s="849"/>
      <c r="L555" s="849"/>
      <c r="M555" s="849"/>
      <c r="N555" s="849">
        <v>3</v>
      </c>
      <c r="O555" s="849">
        <v>6510.09</v>
      </c>
      <c r="P555" s="837"/>
      <c r="Q555" s="850">
        <v>2170.0300000000002</v>
      </c>
    </row>
    <row r="556" spans="1:17" ht="14.4" customHeight="1" x14ac:dyDescent="0.3">
      <c r="A556" s="831" t="s">
        <v>4350</v>
      </c>
      <c r="B556" s="832" t="s">
        <v>3623</v>
      </c>
      <c r="C556" s="832" t="s">
        <v>3602</v>
      </c>
      <c r="D556" s="832" t="s">
        <v>3686</v>
      </c>
      <c r="E556" s="832" t="s">
        <v>3687</v>
      </c>
      <c r="F556" s="849">
        <v>2</v>
      </c>
      <c r="G556" s="849">
        <v>7003.74</v>
      </c>
      <c r="H556" s="849"/>
      <c r="I556" s="849">
        <v>3501.87</v>
      </c>
      <c r="J556" s="849"/>
      <c r="K556" s="849"/>
      <c r="L556" s="849"/>
      <c r="M556" s="849"/>
      <c r="N556" s="849">
        <v>3</v>
      </c>
      <c r="O556" s="849">
        <v>10505.61</v>
      </c>
      <c r="P556" s="837"/>
      <c r="Q556" s="850">
        <v>3501.8700000000003</v>
      </c>
    </row>
    <row r="557" spans="1:17" ht="14.4" customHeight="1" x14ac:dyDescent="0.3">
      <c r="A557" s="831" t="s">
        <v>4350</v>
      </c>
      <c r="B557" s="832" t="s">
        <v>3623</v>
      </c>
      <c r="C557" s="832" t="s">
        <v>3602</v>
      </c>
      <c r="D557" s="832" t="s">
        <v>3688</v>
      </c>
      <c r="E557" s="832" t="s">
        <v>3689</v>
      </c>
      <c r="F557" s="849">
        <v>1</v>
      </c>
      <c r="G557" s="849">
        <v>1396.5</v>
      </c>
      <c r="H557" s="849"/>
      <c r="I557" s="849">
        <v>1396.5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4350</v>
      </c>
      <c r="B558" s="832" t="s">
        <v>3623</v>
      </c>
      <c r="C558" s="832" t="s">
        <v>3602</v>
      </c>
      <c r="D558" s="832" t="s">
        <v>3714</v>
      </c>
      <c r="E558" s="832" t="s">
        <v>3715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1284</v>
      </c>
      <c r="P558" s="837"/>
      <c r="Q558" s="850">
        <v>642</v>
      </c>
    </row>
    <row r="559" spans="1:17" ht="14.4" customHeight="1" x14ac:dyDescent="0.3">
      <c r="A559" s="831" t="s">
        <v>4350</v>
      </c>
      <c r="B559" s="832" t="s">
        <v>3623</v>
      </c>
      <c r="C559" s="832" t="s">
        <v>3602</v>
      </c>
      <c r="D559" s="832" t="s">
        <v>3718</v>
      </c>
      <c r="E559" s="832" t="s">
        <v>3719</v>
      </c>
      <c r="F559" s="849"/>
      <c r="G559" s="849"/>
      <c r="H559" s="849"/>
      <c r="I559" s="849"/>
      <c r="J559" s="849"/>
      <c r="K559" s="849"/>
      <c r="L559" s="849"/>
      <c r="M559" s="849"/>
      <c r="N559" s="849">
        <v>2</v>
      </c>
      <c r="O559" s="849">
        <v>4786</v>
      </c>
      <c r="P559" s="837"/>
      <c r="Q559" s="850">
        <v>2393</v>
      </c>
    </row>
    <row r="560" spans="1:17" ht="14.4" customHeight="1" x14ac:dyDescent="0.3">
      <c r="A560" s="831" t="s">
        <v>4350</v>
      </c>
      <c r="B560" s="832" t="s">
        <v>3623</v>
      </c>
      <c r="C560" s="832" t="s">
        <v>3605</v>
      </c>
      <c r="D560" s="832" t="s">
        <v>3730</v>
      </c>
      <c r="E560" s="832" t="s">
        <v>3731</v>
      </c>
      <c r="F560" s="849">
        <v>4</v>
      </c>
      <c r="G560" s="849">
        <v>148</v>
      </c>
      <c r="H560" s="849">
        <v>2</v>
      </c>
      <c r="I560" s="849">
        <v>37</v>
      </c>
      <c r="J560" s="849">
        <v>2</v>
      </c>
      <c r="K560" s="849">
        <v>74</v>
      </c>
      <c r="L560" s="849">
        <v>1</v>
      </c>
      <c r="M560" s="849">
        <v>37</v>
      </c>
      <c r="N560" s="849">
        <v>6</v>
      </c>
      <c r="O560" s="849">
        <v>228</v>
      </c>
      <c r="P560" s="837">
        <v>3.0810810810810811</v>
      </c>
      <c r="Q560" s="850">
        <v>38</v>
      </c>
    </row>
    <row r="561" spans="1:17" ht="14.4" customHeight="1" x14ac:dyDescent="0.3">
      <c r="A561" s="831" t="s">
        <v>4350</v>
      </c>
      <c r="B561" s="832" t="s">
        <v>3623</v>
      </c>
      <c r="C561" s="832" t="s">
        <v>3605</v>
      </c>
      <c r="D561" s="832" t="s">
        <v>3606</v>
      </c>
      <c r="E561" s="832" t="s">
        <v>3607</v>
      </c>
      <c r="F561" s="849">
        <v>1</v>
      </c>
      <c r="G561" s="849">
        <v>251</v>
      </c>
      <c r="H561" s="849">
        <v>0.33201058201058203</v>
      </c>
      <c r="I561" s="849">
        <v>251</v>
      </c>
      <c r="J561" s="849">
        <v>3</v>
      </c>
      <c r="K561" s="849">
        <v>756</v>
      </c>
      <c r="L561" s="849">
        <v>1</v>
      </c>
      <c r="M561" s="849">
        <v>252</v>
      </c>
      <c r="N561" s="849">
        <v>2</v>
      </c>
      <c r="O561" s="849">
        <v>508</v>
      </c>
      <c r="P561" s="837">
        <v>0.67195767195767198</v>
      </c>
      <c r="Q561" s="850">
        <v>254</v>
      </c>
    </row>
    <row r="562" spans="1:17" ht="14.4" customHeight="1" x14ac:dyDescent="0.3">
      <c r="A562" s="831" t="s">
        <v>4350</v>
      </c>
      <c r="B562" s="832" t="s">
        <v>3623</v>
      </c>
      <c r="C562" s="832" t="s">
        <v>3605</v>
      </c>
      <c r="D562" s="832" t="s">
        <v>3738</v>
      </c>
      <c r="E562" s="832" t="s">
        <v>3739</v>
      </c>
      <c r="F562" s="849">
        <v>1</v>
      </c>
      <c r="G562" s="849">
        <v>126</v>
      </c>
      <c r="H562" s="849">
        <v>0.99212598425196852</v>
      </c>
      <c r="I562" s="849">
        <v>126</v>
      </c>
      <c r="J562" s="849">
        <v>1</v>
      </c>
      <c r="K562" s="849">
        <v>127</v>
      </c>
      <c r="L562" s="849">
        <v>1</v>
      </c>
      <c r="M562" s="849">
        <v>127</v>
      </c>
      <c r="N562" s="849">
        <v>2</v>
      </c>
      <c r="O562" s="849">
        <v>252</v>
      </c>
      <c r="P562" s="837">
        <v>1.984251968503937</v>
      </c>
      <c r="Q562" s="850">
        <v>126</v>
      </c>
    </row>
    <row r="563" spans="1:17" ht="14.4" customHeight="1" x14ac:dyDescent="0.3">
      <c r="A563" s="831" t="s">
        <v>4350</v>
      </c>
      <c r="B563" s="832" t="s">
        <v>3623</v>
      </c>
      <c r="C563" s="832" t="s">
        <v>3605</v>
      </c>
      <c r="D563" s="832" t="s">
        <v>3740</v>
      </c>
      <c r="E563" s="832" t="s">
        <v>3741</v>
      </c>
      <c r="F563" s="849">
        <v>1</v>
      </c>
      <c r="G563" s="849">
        <v>311</v>
      </c>
      <c r="H563" s="849"/>
      <c r="I563" s="849">
        <v>311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4350</v>
      </c>
      <c r="B564" s="832" t="s">
        <v>3623</v>
      </c>
      <c r="C564" s="832" t="s">
        <v>3605</v>
      </c>
      <c r="D564" s="832" t="s">
        <v>3746</v>
      </c>
      <c r="E564" s="832" t="s">
        <v>3747</v>
      </c>
      <c r="F564" s="849">
        <v>1</v>
      </c>
      <c r="G564" s="849">
        <v>333</v>
      </c>
      <c r="H564" s="849"/>
      <c r="I564" s="849">
        <v>333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4350</v>
      </c>
      <c r="B565" s="832" t="s">
        <v>3623</v>
      </c>
      <c r="C565" s="832" t="s">
        <v>3605</v>
      </c>
      <c r="D565" s="832" t="s">
        <v>3762</v>
      </c>
      <c r="E565" s="832" t="s">
        <v>3763</v>
      </c>
      <c r="F565" s="849"/>
      <c r="G565" s="849"/>
      <c r="H565" s="849"/>
      <c r="I565" s="849"/>
      <c r="J565" s="849">
        <v>2</v>
      </c>
      <c r="K565" s="849">
        <v>2364</v>
      </c>
      <c r="L565" s="849">
        <v>1</v>
      </c>
      <c r="M565" s="849">
        <v>1182</v>
      </c>
      <c r="N565" s="849">
        <v>1</v>
      </c>
      <c r="O565" s="849">
        <v>1187</v>
      </c>
      <c r="P565" s="837">
        <v>0.50211505922165822</v>
      </c>
      <c r="Q565" s="850">
        <v>1187</v>
      </c>
    </row>
    <row r="566" spans="1:17" ht="14.4" customHeight="1" x14ac:dyDescent="0.3">
      <c r="A566" s="831" t="s">
        <v>4350</v>
      </c>
      <c r="B566" s="832" t="s">
        <v>3623</v>
      </c>
      <c r="C566" s="832" t="s">
        <v>3605</v>
      </c>
      <c r="D566" s="832" t="s">
        <v>3764</v>
      </c>
      <c r="E566" s="832" t="s">
        <v>3765</v>
      </c>
      <c r="F566" s="849"/>
      <c r="G566" s="849"/>
      <c r="H566" s="849"/>
      <c r="I566" s="849"/>
      <c r="J566" s="849"/>
      <c r="K566" s="849"/>
      <c r="L566" s="849"/>
      <c r="M566" s="849"/>
      <c r="N566" s="849">
        <v>6</v>
      </c>
      <c r="O566" s="849">
        <v>4290</v>
      </c>
      <c r="P566" s="837"/>
      <c r="Q566" s="850">
        <v>715</v>
      </c>
    </row>
    <row r="567" spans="1:17" ht="14.4" customHeight="1" x14ac:dyDescent="0.3">
      <c r="A567" s="831" t="s">
        <v>4350</v>
      </c>
      <c r="B567" s="832" t="s">
        <v>3623</v>
      </c>
      <c r="C567" s="832" t="s">
        <v>3605</v>
      </c>
      <c r="D567" s="832" t="s">
        <v>3768</v>
      </c>
      <c r="E567" s="832" t="s">
        <v>3769</v>
      </c>
      <c r="F567" s="849">
        <v>2</v>
      </c>
      <c r="G567" s="849">
        <v>520</v>
      </c>
      <c r="H567" s="849">
        <v>0.99616858237547889</v>
      </c>
      <c r="I567" s="849">
        <v>260</v>
      </c>
      <c r="J567" s="849">
        <v>2</v>
      </c>
      <c r="K567" s="849">
        <v>522</v>
      </c>
      <c r="L567" s="849">
        <v>1</v>
      </c>
      <c r="M567" s="849">
        <v>261</v>
      </c>
      <c r="N567" s="849">
        <v>10</v>
      </c>
      <c r="O567" s="849">
        <v>2630</v>
      </c>
      <c r="P567" s="837">
        <v>5.0383141762452111</v>
      </c>
      <c r="Q567" s="850">
        <v>263</v>
      </c>
    </row>
    <row r="568" spans="1:17" ht="14.4" customHeight="1" x14ac:dyDescent="0.3">
      <c r="A568" s="831" t="s">
        <v>4350</v>
      </c>
      <c r="B568" s="832" t="s">
        <v>3623</v>
      </c>
      <c r="C568" s="832" t="s">
        <v>3605</v>
      </c>
      <c r="D568" s="832" t="s">
        <v>3772</v>
      </c>
      <c r="E568" s="832" t="s">
        <v>3773</v>
      </c>
      <c r="F568" s="849"/>
      <c r="G568" s="849"/>
      <c r="H568" s="849"/>
      <c r="I568" s="849"/>
      <c r="J568" s="849">
        <v>1</v>
      </c>
      <c r="K568" s="849">
        <v>86</v>
      </c>
      <c r="L568" s="849">
        <v>1</v>
      </c>
      <c r="M568" s="849">
        <v>86</v>
      </c>
      <c r="N568" s="849">
        <v>1</v>
      </c>
      <c r="O568" s="849">
        <v>87</v>
      </c>
      <c r="P568" s="837">
        <v>1.0116279069767442</v>
      </c>
      <c r="Q568" s="850">
        <v>87</v>
      </c>
    </row>
    <row r="569" spans="1:17" ht="14.4" customHeight="1" x14ac:dyDescent="0.3">
      <c r="A569" s="831" t="s">
        <v>4350</v>
      </c>
      <c r="B569" s="832" t="s">
        <v>3623</v>
      </c>
      <c r="C569" s="832" t="s">
        <v>3605</v>
      </c>
      <c r="D569" s="832" t="s">
        <v>3782</v>
      </c>
      <c r="E569" s="832" t="s">
        <v>3783</v>
      </c>
      <c r="F569" s="849"/>
      <c r="G569" s="849"/>
      <c r="H569" s="849"/>
      <c r="I569" s="849"/>
      <c r="J569" s="849">
        <v>1</v>
      </c>
      <c r="K569" s="849">
        <v>959</v>
      </c>
      <c r="L569" s="849">
        <v>1</v>
      </c>
      <c r="M569" s="849">
        <v>959</v>
      </c>
      <c r="N569" s="849"/>
      <c r="O569" s="849"/>
      <c r="P569" s="837"/>
      <c r="Q569" s="850"/>
    </row>
    <row r="570" spans="1:17" ht="14.4" customHeight="1" x14ac:dyDescent="0.3">
      <c r="A570" s="831" t="s">
        <v>4350</v>
      </c>
      <c r="B570" s="832" t="s">
        <v>3623</v>
      </c>
      <c r="C570" s="832" t="s">
        <v>3605</v>
      </c>
      <c r="D570" s="832" t="s">
        <v>3614</v>
      </c>
      <c r="E570" s="832" t="s">
        <v>3615</v>
      </c>
      <c r="F570" s="849">
        <v>1</v>
      </c>
      <c r="G570" s="849">
        <v>592</v>
      </c>
      <c r="H570" s="849"/>
      <c r="I570" s="849">
        <v>592</v>
      </c>
      <c r="J570" s="849"/>
      <c r="K570" s="849"/>
      <c r="L570" s="849"/>
      <c r="M570" s="849"/>
      <c r="N570" s="849">
        <v>4</v>
      </c>
      <c r="O570" s="849">
        <v>2380</v>
      </c>
      <c r="P570" s="837"/>
      <c r="Q570" s="850">
        <v>595</v>
      </c>
    </row>
    <row r="571" spans="1:17" ht="14.4" customHeight="1" x14ac:dyDescent="0.3">
      <c r="A571" s="831" t="s">
        <v>4350</v>
      </c>
      <c r="B571" s="832" t="s">
        <v>3623</v>
      </c>
      <c r="C571" s="832" t="s">
        <v>3605</v>
      </c>
      <c r="D571" s="832" t="s">
        <v>3616</v>
      </c>
      <c r="E571" s="832" t="s">
        <v>3617</v>
      </c>
      <c r="F571" s="849">
        <v>2</v>
      </c>
      <c r="G571" s="849">
        <v>1534</v>
      </c>
      <c r="H571" s="849"/>
      <c r="I571" s="849">
        <v>767</v>
      </c>
      <c r="J571" s="849"/>
      <c r="K571" s="849"/>
      <c r="L571" s="849"/>
      <c r="M571" s="849"/>
      <c r="N571" s="849">
        <v>9</v>
      </c>
      <c r="O571" s="849">
        <v>6930</v>
      </c>
      <c r="P571" s="837"/>
      <c r="Q571" s="850">
        <v>770</v>
      </c>
    </row>
    <row r="572" spans="1:17" ht="14.4" customHeight="1" x14ac:dyDescent="0.3">
      <c r="A572" s="831" t="s">
        <v>4350</v>
      </c>
      <c r="B572" s="832" t="s">
        <v>3623</v>
      </c>
      <c r="C572" s="832" t="s">
        <v>3605</v>
      </c>
      <c r="D572" s="832" t="s">
        <v>3790</v>
      </c>
      <c r="E572" s="832" t="s">
        <v>3791</v>
      </c>
      <c r="F572" s="849">
        <v>2</v>
      </c>
      <c r="G572" s="849">
        <v>232</v>
      </c>
      <c r="H572" s="849">
        <v>1</v>
      </c>
      <c r="I572" s="849">
        <v>116</v>
      </c>
      <c r="J572" s="849">
        <v>2</v>
      </c>
      <c r="K572" s="849">
        <v>232</v>
      </c>
      <c r="L572" s="849">
        <v>1</v>
      </c>
      <c r="M572" s="849">
        <v>116</v>
      </c>
      <c r="N572" s="849">
        <v>1</v>
      </c>
      <c r="O572" s="849">
        <v>116</v>
      </c>
      <c r="P572" s="837">
        <v>0.5</v>
      </c>
      <c r="Q572" s="850">
        <v>116</v>
      </c>
    </row>
    <row r="573" spans="1:17" ht="14.4" customHeight="1" x14ac:dyDescent="0.3">
      <c r="A573" s="831" t="s">
        <v>4350</v>
      </c>
      <c r="B573" s="832" t="s">
        <v>3623</v>
      </c>
      <c r="C573" s="832" t="s">
        <v>3605</v>
      </c>
      <c r="D573" s="832" t="s">
        <v>3620</v>
      </c>
      <c r="E573" s="832" t="s">
        <v>3621</v>
      </c>
      <c r="F573" s="849"/>
      <c r="G573" s="849"/>
      <c r="H573" s="849"/>
      <c r="I573" s="849"/>
      <c r="J573" s="849"/>
      <c r="K573" s="849"/>
      <c r="L573" s="849"/>
      <c r="M573" s="849"/>
      <c r="N573" s="849">
        <v>4</v>
      </c>
      <c r="O573" s="849">
        <v>1456</v>
      </c>
      <c r="P573" s="837"/>
      <c r="Q573" s="850">
        <v>364</v>
      </c>
    </row>
    <row r="574" spans="1:17" ht="14.4" customHeight="1" x14ac:dyDescent="0.3">
      <c r="A574" s="831" t="s">
        <v>4350</v>
      </c>
      <c r="B574" s="832" t="s">
        <v>3841</v>
      </c>
      <c r="C574" s="832" t="s">
        <v>3605</v>
      </c>
      <c r="D574" s="832" t="s">
        <v>3848</v>
      </c>
      <c r="E574" s="832" t="s">
        <v>3849</v>
      </c>
      <c r="F574" s="849">
        <v>1</v>
      </c>
      <c r="G574" s="849">
        <v>1136</v>
      </c>
      <c r="H574" s="849"/>
      <c r="I574" s="849">
        <v>1136</v>
      </c>
      <c r="J574" s="849"/>
      <c r="K574" s="849"/>
      <c r="L574" s="849"/>
      <c r="M574" s="849"/>
      <c r="N574" s="849">
        <v>3</v>
      </c>
      <c r="O574" s="849">
        <v>3423</v>
      </c>
      <c r="P574" s="837"/>
      <c r="Q574" s="850">
        <v>1141</v>
      </c>
    </row>
    <row r="575" spans="1:17" ht="14.4" customHeight="1" x14ac:dyDescent="0.3">
      <c r="A575" s="831" t="s">
        <v>4350</v>
      </c>
      <c r="B575" s="832" t="s">
        <v>3841</v>
      </c>
      <c r="C575" s="832" t="s">
        <v>3605</v>
      </c>
      <c r="D575" s="832" t="s">
        <v>3850</v>
      </c>
      <c r="E575" s="832" t="s">
        <v>3851</v>
      </c>
      <c r="F575" s="849">
        <v>1</v>
      </c>
      <c r="G575" s="849">
        <v>265</v>
      </c>
      <c r="H575" s="849"/>
      <c r="I575" s="849">
        <v>265</v>
      </c>
      <c r="J575" s="849"/>
      <c r="K575" s="849"/>
      <c r="L575" s="849"/>
      <c r="M575" s="849"/>
      <c r="N575" s="849">
        <v>4</v>
      </c>
      <c r="O575" s="849">
        <v>1068</v>
      </c>
      <c r="P575" s="837"/>
      <c r="Q575" s="850">
        <v>267</v>
      </c>
    </row>
    <row r="576" spans="1:17" ht="14.4" customHeight="1" x14ac:dyDescent="0.3">
      <c r="A576" s="831" t="s">
        <v>4350</v>
      </c>
      <c r="B576" s="832" t="s">
        <v>3841</v>
      </c>
      <c r="C576" s="832" t="s">
        <v>3605</v>
      </c>
      <c r="D576" s="832" t="s">
        <v>3854</v>
      </c>
      <c r="E576" s="832" t="s">
        <v>3855</v>
      </c>
      <c r="F576" s="849">
        <v>1</v>
      </c>
      <c r="G576" s="849">
        <v>569</v>
      </c>
      <c r="H576" s="849"/>
      <c r="I576" s="849">
        <v>569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4350</v>
      </c>
      <c r="B577" s="832" t="s">
        <v>3841</v>
      </c>
      <c r="C577" s="832" t="s">
        <v>3605</v>
      </c>
      <c r="D577" s="832" t="s">
        <v>3858</v>
      </c>
      <c r="E577" s="832" t="s">
        <v>3859</v>
      </c>
      <c r="F577" s="849">
        <v>1</v>
      </c>
      <c r="G577" s="849">
        <v>486</v>
      </c>
      <c r="H577" s="849"/>
      <c r="I577" s="849">
        <v>486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4351</v>
      </c>
      <c r="B578" s="832" t="s">
        <v>3623</v>
      </c>
      <c r="C578" s="832" t="s">
        <v>3605</v>
      </c>
      <c r="D578" s="832" t="s">
        <v>3606</v>
      </c>
      <c r="E578" s="832" t="s">
        <v>3607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254</v>
      </c>
      <c r="P578" s="837"/>
      <c r="Q578" s="850">
        <v>254</v>
      </c>
    </row>
    <row r="579" spans="1:17" ht="14.4" customHeight="1" x14ac:dyDescent="0.3">
      <c r="A579" s="831" t="s">
        <v>4351</v>
      </c>
      <c r="B579" s="832" t="s">
        <v>3623</v>
      </c>
      <c r="C579" s="832" t="s">
        <v>3605</v>
      </c>
      <c r="D579" s="832" t="s">
        <v>3738</v>
      </c>
      <c r="E579" s="832" t="s">
        <v>3739</v>
      </c>
      <c r="F579" s="849"/>
      <c r="G579" s="849"/>
      <c r="H579" s="849"/>
      <c r="I579" s="849"/>
      <c r="J579" s="849">
        <v>1</v>
      </c>
      <c r="K579" s="849">
        <v>127</v>
      </c>
      <c r="L579" s="849">
        <v>1</v>
      </c>
      <c r="M579" s="849">
        <v>127</v>
      </c>
      <c r="N579" s="849"/>
      <c r="O579" s="849"/>
      <c r="P579" s="837"/>
      <c r="Q579" s="850"/>
    </row>
    <row r="580" spans="1:17" ht="14.4" customHeight="1" x14ac:dyDescent="0.3">
      <c r="A580" s="831" t="s">
        <v>4351</v>
      </c>
      <c r="B580" s="832" t="s">
        <v>3623</v>
      </c>
      <c r="C580" s="832" t="s">
        <v>3605</v>
      </c>
      <c r="D580" s="832" t="s">
        <v>3618</v>
      </c>
      <c r="E580" s="832" t="s">
        <v>3619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1344</v>
      </c>
      <c r="P580" s="837"/>
      <c r="Q580" s="850">
        <v>1344</v>
      </c>
    </row>
    <row r="581" spans="1:17" ht="14.4" customHeight="1" x14ac:dyDescent="0.3">
      <c r="A581" s="831" t="s">
        <v>4352</v>
      </c>
      <c r="B581" s="832" t="s">
        <v>3623</v>
      </c>
      <c r="C581" s="832" t="s">
        <v>3624</v>
      </c>
      <c r="D581" s="832" t="s">
        <v>3636</v>
      </c>
      <c r="E581" s="832" t="s">
        <v>3637</v>
      </c>
      <c r="F581" s="849">
        <v>0.1</v>
      </c>
      <c r="G581" s="849">
        <v>454.76</v>
      </c>
      <c r="H581" s="849"/>
      <c r="I581" s="849">
        <v>4547.5999999999995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4352</v>
      </c>
      <c r="B582" s="832" t="s">
        <v>3623</v>
      </c>
      <c r="C582" s="832" t="s">
        <v>3605</v>
      </c>
      <c r="D582" s="832" t="s">
        <v>3730</v>
      </c>
      <c r="E582" s="832" t="s">
        <v>3731</v>
      </c>
      <c r="F582" s="849">
        <v>4</v>
      </c>
      <c r="G582" s="849">
        <v>148</v>
      </c>
      <c r="H582" s="849">
        <v>4</v>
      </c>
      <c r="I582" s="849">
        <v>37</v>
      </c>
      <c r="J582" s="849">
        <v>1</v>
      </c>
      <c r="K582" s="849">
        <v>37</v>
      </c>
      <c r="L582" s="849">
        <v>1</v>
      </c>
      <c r="M582" s="849">
        <v>37</v>
      </c>
      <c r="N582" s="849">
        <v>1</v>
      </c>
      <c r="O582" s="849">
        <v>38</v>
      </c>
      <c r="P582" s="837">
        <v>1.027027027027027</v>
      </c>
      <c r="Q582" s="850">
        <v>38</v>
      </c>
    </row>
    <row r="583" spans="1:17" ht="14.4" customHeight="1" x14ac:dyDescent="0.3">
      <c r="A583" s="831" t="s">
        <v>4352</v>
      </c>
      <c r="B583" s="832" t="s">
        <v>3623</v>
      </c>
      <c r="C583" s="832" t="s">
        <v>3605</v>
      </c>
      <c r="D583" s="832" t="s">
        <v>3606</v>
      </c>
      <c r="E583" s="832" t="s">
        <v>3607</v>
      </c>
      <c r="F583" s="849"/>
      <c r="G583" s="849"/>
      <c r="H583" s="849"/>
      <c r="I583" s="849"/>
      <c r="J583" s="849">
        <v>2</v>
      </c>
      <c r="K583" s="849">
        <v>504</v>
      </c>
      <c r="L583" s="849">
        <v>1</v>
      </c>
      <c r="M583" s="849">
        <v>252</v>
      </c>
      <c r="N583" s="849">
        <v>1</v>
      </c>
      <c r="O583" s="849">
        <v>254</v>
      </c>
      <c r="P583" s="837">
        <v>0.50396825396825395</v>
      </c>
      <c r="Q583" s="850">
        <v>254</v>
      </c>
    </row>
    <row r="584" spans="1:17" ht="14.4" customHeight="1" x14ac:dyDescent="0.3">
      <c r="A584" s="831" t="s">
        <v>4352</v>
      </c>
      <c r="B584" s="832" t="s">
        <v>3623</v>
      </c>
      <c r="C584" s="832" t="s">
        <v>3605</v>
      </c>
      <c r="D584" s="832" t="s">
        <v>3738</v>
      </c>
      <c r="E584" s="832" t="s">
        <v>3739</v>
      </c>
      <c r="F584" s="849">
        <v>2</v>
      </c>
      <c r="G584" s="849">
        <v>252</v>
      </c>
      <c r="H584" s="849">
        <v>0.99212598425196852</v>
      </c>
      <c r="I584" s="849">
        <v>126</v>
      </c>
      <c r="J584" s="849">
        <v>2</v>
      </c>
      <c r="K584" s="849">
        <v>254</v>
      </c>
      <c r="L584" s="849">
        <v>1</v>
      </c>
      <c r="M584" s="849">
        <v>127</v>
      </c>
      <c r="N584" s="849"/>
      <c r="O584" s="849"/>
      <c r="P584" s="837"/>
      <c r="Q584" s="850"/>
    </row>
    <row r="585" spans="1:17" ht="14.4" customHeight="1" x14ac:dyDescent="0.3">
      <c r="A585" s="831" t="s">
        <v>4352</v>
      </c>
      <c r="B585" s="832" t="s">
        <v>3623</v>
      </c>
      <c r="C585" s="832" t="s">
        <v>3605</v>
      </c>
      <c r="D585" s="832" t="s">
        <v>3740</v>
      </c>
      <c r="E585" s="832" t="s">
        <v>3741</v>
      </c>
      <c r="F585" s="849">
        <v>1</v>
      </c>
      <c r="G585" s="849">
        <v>311</v>
      </c>
      <c r="H585" s="849"/>
      <c r="I585" s="849">
        <v>311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4352</v>
      </c>
      <c r="B586" s="832" t="s">
        <v>3623</v>
      </c>
      <c r="C586" s="832" t="s">
        <v>3605</v>
      </c>
      <c r="D586" s="832" t="s">
        <v>3746</v>
      </c>
      <c r="E586" s="832" t="s">
        <v>3747</v>
      </c>
      <c r="F586" s="849">
        <v>2</v>
      </c>
      <c r="G586" s="849">
        <v>666</v>
      </c>
      <c r="H586" s="849"/>
      <c r="I586" s="849">
        <v>333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4352</v>
      </c>
      <c r="B587" s="832" t="s">
        <v>3623</v>
      </c>
      <c r="C587" s="832" t="s">
        <v>3605</v>
      </c>
      <c r="D587" s="832" t="s">
        <v>3756</v>
      </c>
      <c r="E587" s="832" t="s">
        <v>3757</v>
      </c>
      <c r="F587" s="849">
        <v>1</v>
      </c>
      <c r="G587" s="849">
        <v>323</v>
      </c>
      <c r="H587" s="849"/>
      <c r="I587" s="849">
        <v>323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4352</v>
      </c>
      <c r="B588" s="832" t="s">
        <v>3623</v>
      </c>
      <c r="C588" s="832" t="s">
        <v>3605</v>
      </c>
      <c r="D588" s="832" t="s">
        <v>3782</v>
      </c>
      <c r="E588" s="832" t="s">
        <v>3783</v>
      </c>
      <c r="F588" s="849">
        <v>1</v>
      </c>
      <c r="G588" s="849">
        <v>958</v>
      </c>
      <c r="H588" s="849"/>
      <c r="I588" s="849">
        <v>958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4352</v>
      </c>
      <c r="B589" s="832" t="s">
        <v>3623</v>
      </c>
      <c r="C589" s="832" t="s">
        <v>3605</v>
      </c>
      <c r="D589" s="832" t="s">
        <v>3614</v>
      </c>
      <c r="E589" s="832" t="s">
        <v>3615</v>
      </c>
      <c r="F589" s="849">
        <v>1</v>
      </c>
      <c r="G589" s="849">
        <v>592</v>
      </c>
      <c r="H589" s="849"/>
      <c r="I589" s="849">
        <v>592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4352</v>
      </c>
      <c r="B590" s="832" t="s">
        <v>3623</v>
      </c>
      <c r="C590" s="832" t="s">
        <v>3605</v>
      </c>
      <c r="D590" s="832" t="s">
        <v>3616</v>
      </c>
      <c r="E590" s="832" t="s">
        <v>3617</v>
      </c>
      <c r="F590" s="849">
        <v>1</v>
      </c>
      <c r="G590" s="849">
        <v>767</v>
      </c>
      <c r="H590" s="849"/>
      <c r="I590" s="849">
        <v>767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4352</v>
      </c>
      <c r="B591" s="832" t="s">
        <v>3623</v>
      </c>
      <c r="C591" s="832" t="s">
        <v>3605</v>
      </c>
      <c r="D591" s="832" t="s">
        <v>3808</v>
      </c>
      <c r="E591" s="832" t="s">
        <v>3809</v>
      </c>
      <c r="F591" s="849"/>
      <c r="G591" s="849"/>
      <c r="H591" s="849"/>
      <c r="I591" s="849"/>
      <c r="J591" s="849">
        <v>1</v>
      </c>
      <c r="K591" s="849">
        <v>374</v>
      </c>
      <c r="L591" s="849">
        <v>1</v>
      </c>
      <c r="M591" s="849">
        <v>374</v>
      </c>
      <c r="N591" s="849"/>
      <c r="O591" s="849"/>
      <c r="P591" s="837"/>
      <c r="Q591" s="850"/>
    </row>
    <row r="592" spans="1:17" ht="14.4" customHeight="1" x14ac:dyDescent="0.3">
      <c r="A592" s="831" t="s">
        <v>4352</v>
      </c>
      <c r="B592" s="832" t="s">
        <v>3623</v>
      </c>
      <c r="C592" s="832" t="s">
        <v>3605</v>
      </c>
      <c r="D592" s="832" t="s">
        <v>3618</v>
      </c>
      <c r="E592" s="832" t="s">
        <v>3619</v>
      </c>
      <c r="F592" s="849">
        <v>1</v>
      </c>
      <c r="G592" s="849">
        <v>1337</v>
      </c>
      <c r="H592" s="849">
        <v>0.99850634802091109</v>
      </c>
      <c r="I592" s="849">
        <v>1337</v>
      </c>
      <c r="J592" s="849">
        <v>1</v>
      </c>
      <c r="K592" s="849">
        <v>1339</v>
      </c>
      <c r="L592" s="849">
        <v>1</v>
      </c>
      <c r="M592" s="849">
        <v>1339</v>
      </c>
      <c r="N592" s="849"/>
      <c r="O592" s="849"/>
      <c r="P592" s="837"/>
      <c r="Q592" s="850"/>
    </row>
    <row r="593" spans="1:17" ht="14.4" customHeight="1" x14ac:dyDescent="0.3">
      <c r="A593" s="831" t="s">
        <v>4352</v>
      </c>
      <c r="B593" s="832" t="s">
        <v>3623</v>
      </c>
      <c r="C593" s="832" t="s">
        <v>3605</v>
      </c>
      <c r="D593" s="832" t="s">
        <v>3620</v>
      </c>
      <c r="E593" s="832" t="s">
        <v>3621</v>
      </c>
      <c r="F593" s="849">
        <v>1</v>
      </c>
      <c r="G593" s="849">
        <v>362</v>
      </c>
      <c r="H593" s="849"/>
      <c r="I593" s="849">
        <v>362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4352</v>
      </c>
      <c r="B594" s="832" t="s">
        <v>3841</v>
      </c>
      <c r="C594" s="832" t="s">
        <v>3605</v>
      </c>
      <c r="D594" s="832" t="s">
        <v>3854</v>
      </c>
      <c r="E594" s="832" t="s">
        <v>3855</v>
      </c>
      <c r="F594" s="849">
        <v>1</v>
      </c>
      <c r="G594" s="849">
        <v>569</v>
      </c>
      <c r="H594" s="849"/>
      <c r="I594" s="849">
        <v>569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4353</v>
      </c>
      <c r="B595" s="832" t="s">
        <v>3623</v>
      </c>
      <c r="C595" s="832" t="s">
        <v>3605</v>
      </c>
      <c r="D595" s="832" t="s">
        <v>3730</v>
      </c>
      <c r="E595" s="832" t="s">
        <v>3731</v>
      </c>
      <c r="F595" s="849">
        <v>9</v>
      </c>
      <c r="G595" s="849">
        <v>333</v>
      </c>
      <c r="H595" s="849">
        <v>2.25</v>
      </c>
      <c r="I595" s="849">
        <v>37</v>
      </c>
      <c r="J595" s="849">
        <v>4</v>
      </c>
      <c r="K595" s="849">
        <v>148</v>
      </c>
      <c r="L595" s="849">
        <v>1</v>
      </c>
      <c r="M595" s="849">
        <v>37</v>
      </c>
      <c r="N595" s="849">
        <v>2</v>
      </c>
      <c r="O595" s="849">
        <v>76</v>
      </c>
      <c r="P595" s="837">
        <v>0.51351351351351349</v>
      </c>
      <c r="Q595" s="850">
        <v>38</v>
      </c>
    </row>
    <row r="596" spans="1:17" ht="14.4" customHeight="1" x14ac:dyDescent="0.3">
      <c r="A596" s="831" t="s">
        <v>4353</v>
      </c>
      <c r="B596" s="832" t="s">
        <v>3623</v>
      </c>
      <c r="C596" s="832" t="s">
        <v>3605</v>
      </c>
      <c r="D596" s="832" t="s">
        <v>3606</v>
      </c>
      <c r="E596" s="832" t="s">
        <v>3607</v>
      </c>
      <c r="F596" s="849"/>
      <c r="G596" s="849"/>
      <c r="H596" s="849"/>
      <c r="I596" s="849"/>
      <c r="J596" s="849">
        <v>1</v>
      </c>
      <c r="K596" s="849">
        <v>252</v>
      </c>
      <c r="L596" s="849">
        <v>1</v>
      </c>
      <c r="M596" s="849">
        <v>252</v>
      </c>
      <c r="N596" s="849">
        <v>3</v>
      </c>
      <c r="O596" s="849">
        <v>762</v>
      </c>
      <c r="P596" s="837">
        <v>3.0238095238095237</v>
      </c>
      <c r="Q596" s="850">
        <v>254</v>
      </c>
    </row>
    <row r="597" spans="1:17" ht="14.4" customHeight="1" x14ac:dyDescent="0.3">
      <c r="A597" s="831" t="s">
        <v>4353</v>
      </c>
      <c r="B597" s="832" t="s">
        <v>3623</v>
      </c>
      <c r="C597" s="832" t="s">
        <v>3605</v>
      </c>
      <c r="D597" s="832" t="s">
        <v>3738</v>
      </c>
      <c r="E597" s="832" t="s">
        <v>3739</v>
      </c>
      <c r="F597" s="849">
        <v>2</v>
      </c>
      <c r="G597" s="849">
        <v>252</v>
      </c>
      <c r="H597" s="849">
        <v>1.984251968503937</v>
      </c>
      <c r="I597" s="849">
        <v>126</v>
      </c>
      <c r="J597" s="849">
        <v>1</v>
      </c>
      <c r="K597" s="849">
        <v>127</v>
      </c>
      <c r="L597" s="849">
        <v>1</v>
      </c>
      <c r="M597" s="849">
        <v>127</v>
      </c>
      <c r="N597" s="849">
        <v>1</v>
      </c>
      <c r="O597" s="849">
        <v>126</v>
      </c>
      <c r="P597" s="837">
        <v>0.99212598425196852</v>
      </c>
      <c r="Q597" s="850">
        <v>126</v>
      </c>
    </row>
    <row r="598" spans="1:17" ht="14.4" customHeight="1" x14ac:dyDescent="0.3">
      <c r="A598" s="831" t="s">
        <v>4353</v>
      </c>
      <c r="B598" s="832" t="s">
        <v>3623</v>
      </c>
      <c r="C598" s="832" t="s">
        <v>3605</v>
      </c>
      <c r="D598" s="832" t="s">
        <v>3746</v>
      </c>
      <c r="E598" s="832" t="s">
        <v>3747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335</v>
      </c>
      <c r="P598" s="837"/>
      <c r="Q598" s="850">
        <v>335</v>
      </c>
    </row>
    <row r="599" spans="1:17" ht="14.4" customHeight="1" x14ac:dyDescent="0.3">
      <c r="A599" s="831" t="s">
        <v>4353</v>
      </c>
      <c r="B599" s="832" t="s">
        <v>3623</v>
      </c>
      <c r="C599" s="832" t="s">
        <v>3605</v>
      </c>
      <c r="D599" s="832" t="s">
        <v>3614</v>
      </c>
      <c r="E599" s="832" t="s">
        <v>3615</v>
      </c>
      <c r="F599" s="849"/>
      <c r="G599" s="849"/>
      <c r="H599" s="849"/>
      <c r="I599" s="849"/>
      <c r="J599" s="849"/>
      <c r="K599" s="849"/>
      <c r="L599" s="849"/>
      <c r="M599" s="849"/>
      <c r="N599" s="849">
        <v>3</v>
      </c>
      <c r="O599" s="849">
        <v>1785</v>
      </c>
      <c r="P599" s="837"/>
      <c r="Q599" s="850">
        <v>595</v>
      </c>
    </row>
    <row r="600" spans="1:17" ht="14.4" customHeight="1" x14ac:dyDescent="0.3">
      <c r="A600" s="831" t="s">
        <v>4353</v>
      </c>
      <c r="B600" s="832" t="s">
        <v>3623</v>
      </c>
      <c r="C600" s="832" t="s">
        <v>3605</v>
      </c>
      <c r="D600" s="832" t="s">
        <v>3808</v>
      </c>
      <c r="E600" s="832" t="s">
        <v>3809</v>
      </c>
      <c r="F600" s="849">
        <v>1</v>
      </c>
      <c r="G600" s="849">
        <v>373</v>
      </c>
      <c r="H600" s="849"/>
      <c r="I600" s="849">
        <v>373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4353</v>
      </c>
      <c r="B601" s="832" t="s">
        <v>3623</v>
      </c>
      <c r="C601" s="832" t="s">
        <v>3605</v>
      </c>
      <c r="D601" s="832" t="s">
        <v>3618</v>
      </c>
      <c r="E601" s="832" t="s">
        <v>3619</v>
      </c>
      <c r="F601" s="849"/>
      <c r="G601" s="849"/>
      <c r="H601" s="849"/>
      <c r="I601" s="849"/>
      <c r="J601" s="849">
        <v>1</v>
      </c>
      <c r="K601" s="849">
        <v>1339</v>
      </c>
      <c r="L601" s="849">
        <v>1</v>
      </c>
      <c r="M601" s="849">
        <v>1339</v>
      </c>
      <c r="N601" s="849"/>
      <c r="O601" s="849"/>
      <c r="P601" s="837"/>
      <c r="Q601" s="850"/>
    </row>
    <row r="602" spans="1:17" ht="14.4" customHeight="1" x14ac:dyDescent="0.3">
      <c r="A602" s="831" t="s">
        <v>4354</v>
      </c>
      <c r="B602" s="832" t="s">
        <v>3623</v>
      </c>
      <c r="C602" s="832" t="s">
        <v>3605</v>
      </c>
      <c r="D602" s="832" t="s">
        <v>3730</v>
      </c>
      <c r="E602" s="832" t="s">
        <v>3731</v>
      </c>
      <c r="F602" s="849"/>
      <c r="G602" s="849"/>
      <c r="H602" s="849"/>
      <c r="I602" s="849"/>
      <c r="J602" s="849"/>
      <c r="K602" s="849"/>
      <c r="L602" s="849"/>
      <c r="M602" s="849"/>
      <c r="N602" s="849">
        <v>2</v>
      </c>
      <c r="O602" s="849">
        <v>76</v>
      </c>
      <c r="P602" s="837"/>
      <c r="Q602" s="850">
        <v>38</v>
      </c>
    </row>
    <row r="603" spans="1:17" ht="14.4" customHeight="1" x14ac:dyDescent="0.3">
      <c r="A603" s="831" t="s">
        <v>4354</v>
      </c>
      <c r="B603" s="832" t="s">
        <v>3623</v>
      </c>
      <c r="C603" s="832" t="s">
        <v>3605</v>
      </c>
      <c r="D603" s="832" t="s">
        <v>3606</v>
      </c>
      <c r="E603" s="832" t="s">
        <v>3607</v>
      </c>
      <c r="F603" s="849">
        <v>1</v>
      </c>
      <c r="G603" s="849">
        <v>251</v>
      </c>
      <c r="H603" s="849"/>
      <c r="I603" s="849">
        <v>251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4354</v>
      </c>
      <c r="B604" s="832" t="s">
        <v>3623</v>
      </c>
      <c r="C604" s="832" t="s">
        <v>3605</v>
      </c>
      <c r="D604" s="832" t="s">
        <v>3738</v>
      </c>
      <c r="E604" s="832" t="s">
        <v>3739</v>
      </c>
      <c r="F604" s="849">
        <v>1</v>
      </c>
      <c r="G604" s="849">
        <v>126</v>
      </c>
      <c r="H604" s="849"/>
      <c r="I604" s="849">
        <v>126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4355</v>
      </c>
      <c r="B605" s="832" t="s">
        <v>3623</v>
      </c>
      <c r="C605" s="832" t="s">
        <v>3624</v>
      </c>
      <c r="D605" s="832" t="s">
        <v>3636</v>
      </c>
      <c r="E605" s="832" t="s">
        <v>3637</v>
      </c>
      <c r="F605" s="849">
        <v>0.1</v>
      </c>
      <c r="G605" s="849">
        <v>454.76</v>
      </c>
      <c r="H605" s="849"/>
      <c r="I605" s="849">
        <v>4547.5999999999995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4355</v>
      </c>
      <c r="B606" s="832" t="s">
        <v>3623</v>
      </c>
      <c r="C606" s="832" t="s">
        <v>3602</v>
      </c>
      <c r="D606" s="832" t="s">
        <v>3676</v>
      </c>
      <c r="E606" s="832" t="s">
        <v>3677</v>
      </c>
      <c r="F606" s="849">
        <v>1</v>
      </c>
      <c r="G606" s="849">
        <v>408.74</v>
      </c>
      <c r="H606" s="849"/>
      <c r="I606" s="849">
        <v>408.74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4355</v>
      </c>
      <c r="B607" s="832" t="s">
        <v>3623</v>
      </c>
      <c r="C607" s="832" t="s">
        <v>3602</v>
      </c>
      <c r="D607" s="832" t="s">
        <v>3603</v>
      </c>
      <c r="E607" s="832" t="s">
        <v>3604</v>
      </c>
      <c r="F607" s="849">
        <v>1</v>
      </c>
      <c r="G607" s="849">
        <v>2436</v>
      </c>
      <c r="H607" s="849"/>
      <c r="I607" s="849">
        <v>2436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4355</v>
      </c>
      <c r="B608" s="832" t="s">
        <v>3623</v>
      </c>
      <c r="C608" s="832" t="s">
        <v>3602</v>
      </c>
      <c r="D608" s="832" t="s">
        <v>3686</v>
      </c>
      <c r="E608" s="832" t="s">
        <v>3687</v>
      </c>
      <c r="F608" s="849"/>
      <c r="G608" s="849"/>
      <c r="H608" s="849"/>
      <c r="I608" s="849"/>
      <c r="J608" s="849">
        <v>1</v>
      </c>
      <c r="K608" s="849">
        <v>3501.87</v>
      </c>
      <c r="L608" s="849">
        <v>1</v>
      </c>
      <c r="M608" s="849">
        <v>3501.87</v>
      </c>
      <c r="N608" s="849"/>
      <c r="O608" s="849"/>
      <c r="P608" s="837"/>
      <c r="Q608" s="850"/>
    </row>
    <row r="609" spans="1:17" ht="14.4" customHeight="1" x14ac:dyDescent="0.3">
      <c r="A609" s="831" t="s">
        <v>4355</v>
      </c>
      <c r="B609" s="832" t="s">
        <v>3623</v>
      </c>
      <c r="C609" s="832" t="s">
        <v>3602</v>
      </c>
      <c r="D609" s="832" t="s">
        <v>3688</v>
      </c>
      <c r="E609" s="832" t="s">
        <v>3689</v>
      </c>
      <c r="F609" s="849"/>
      <c r="G609" s="849"/>
      <c r="H609" s="849"/>
      <c r="I609" s="849"/>
      <c r="J609" s="849">
        <v>1</v>
      </c>
      <c r="K609" s="849">
        <v>1396.5</v>
      </c>
      <c r="L609" s="849">
        <v>1</v>
      </c>
      <c r="M609" s="849">
        <v>1396.5</v>
      </c>
      <c r="N609" s="849"/>
      <c r="O609" s="849"/>
      <c r="P609" s="837"/>
      <c r="Q609" s="850"/>
    </row>
    <row r="610" spans="1:17" ht="14.4" customHeight="1" x14ac:dyDescent="0.3">
      <c r="A610" s="831" t="s">
        <v>4355</v>
      </c>
      <c r="B610" s="832" t="s">
        <v>3623</v>
      </c>
      <c r="C610" s="832" t="s">
        <v>3605</v>
      </c>
      <c r="D610" s="832" t="s">
        <v>3730</v>
      </c>
      <c r="E610" s="832" t="s">
        <v>3731</v>
      </c>
      <c r="F610" s="849">
        <v>2</v>
      </c>
      <c r="G610" s="849">
        <v>74</v>
      </c>
      <c r="H610" s="849"/>
      <c r="I610" s="849">
        <v>37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4355</v>
      </c>
      <c r="B611" s="832" t="s">
        <v>3623</v>
      </c>
      <c r="C611" s="832" t="s">
        <v>3605</v>
      </c>
      <c r="D611" s="832" t="s">
        <v>3606</v>
      </c>
      <c r="E611" s="832" t="s">
        <v>3607</v>
      </c>
      <c r="F611" s="849"/>
      <c r="G611" s="849"/>
      <c r="H611" s="849"/>
      <c r="I611" s="849"/>
      <c r="J611" s="849">
        <v>1</v>
      </c>
      <c r="K611" s="849">
        <v>252</v>
      </c>
      <c r="L611" s="849">
        <v>1</v>
      </c>
      <c r="M611" s="849">
        <v>252</v>
      </c>
      <c r="N611" s="849">
        <v>1</v>
      </c>
      <c r="O611" s="849">
        <v>254</v>
      </c>
      <c r="P611" s="837">
        <v>1.0079365079365079</v>
      </c>
      <c r="Q611" s="850">
        <v>254</v>
      </c>
    </row>
    <row r="612" spans="1:17" ht="14.4" customHeight="1" x14ac:dyDescent="0.3">
      <c r="A612" s="831" t="s">
        <v>4355</v>
      </c>
      <c r="B612" s="832" t="s">
        <v>3623</v>
      </c>
      <c r="C612" s="832" t="s">
        <v>3605</v>
      </c>
      <c r="D612" s="832" t="s">
        <v>3746</v>
      </c>
      <c r="E612" s="832" t="s">
        <v>3747</v>
      </c>
      <c r="F612" s="849">
        <v>1</v>
      </c>
      <c r="G612" s="849">
        <v>333</v>
      </c>
      <c r="H612" s="849"/>
      <c r="I612" s="849">
        <v>333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4355</v>
      </c>
      <c r="B613" s="832" t="s">
        <v>3623</v>
      </c>
      <c r="C613" s="832" t="s">
        <v>3605</v>
      </c>
      <c r="D613" s="832" t="s">
        <v>3614</v>
      </c>
      <c r="E613" s="832" t="s">
        <v>3615</v>
      </c>
      <c r="F613" s="849">
        <v>1</v>
      </c>
      <c r="G613" s="849">
        <v>592</v>
      </c>
      <c r="H613" s="849">
        <v>0.99831365935919059</v>
      </c>
      <c r="I613" s="849">
        <v>592</v>
      </c>
      <c r="J613" s="849">
        <v>1</v>
      </c>
      <c r="K613" s="849">
        <v>593</v>
      </c>
      <c r="L613" s="849">
        <v>1</v>
      </c>
      <c r="M613" s="849">
        <v>593</v>
      </c>
      <c r="N613" s="849"/>
      <c r="O613" s="849"/>
      <c r="P613" s="837"/>
      <c r="Q613" s="850"/>
    </row>
    <row r="614" spans="1:17" ht="14.4" customHeight="1" x14ac:dyDescent="0.3">
      <c r="A614" s="831" t="s">
        <v>4355</v>
      </c>
      <c r="B614" s="832" t="s">
        <v>3623</v>
      </c>
      <c r="C614" s="832" t="s">
        <v>3605</v>
      </c>
      <c r="D614" s="832" t="s">
        <v>3616</v>
      </c>
      <c r="E614" s="832" t="s">
        <v>3617</v>
      </c>
      <c r="F614" s="849">
        <v>1</v>
      </c>
      <c r="G614" s="849">
        <v>767</v>
      </c>
      <c r="H614" s="849">
        <v>0.99869791666666663</v>
      </c>
      <c r="I614" s="849">
        <v>767</v>
      </c>
      <c r="J614" s="849">
        <v>1</v>
      </c>
      <c r="K614" s="849">
        <v>768</v>
      </c>
      <c r="L614" s="849">
        <v>1</v>
      </c>
      <c r="M614" s="849">
        <v>768</v>
      </c>
      <c r="N614" s="849"/>
      <c r="O614" s="849"/>
      <c r="P614" s="837"/>
      <c r="Q614" s="850"/>
    </row>
    <row r="615" spans="1:17" ht="14.4" customHeight="1" x14ac:dyDescent="0.3">
      <c r="A615" s="831" t="s">
        <v>4355</v>
      </c>
      <c r="B615" s="832" t="s">
        <v>3623</v>
      </c>
      <c r="C615" s="832" t="s">
        <v>3605</v>
      </c>
      <c r="D615" s="832" t="s">
        <v>3618</v>
      </c>
      <c r="E615" s="832" t="s">
        <v>3619</v>
      </c>
      <c r="F615" s="849">
        <v>1</v>
      </c>
      <c r="G615" s="849">
        <v>1337</v>
      </c>
      <c r="H615" s="849">
        <v>0.99850634802091109</v>
      </c>
      <c r="I615" s="849">
        <v>1337</v>
      </c>
      <c r="J615" s="849">
        <v>1</v>
      </c>
      <c r="K615" s="849">
        <v>1339</v>
      </c>
      <c r="L615" s="849">
        <v>1</v>
      </c>
      <c r="M615" s="849">
        <v>1339</v>
      </c>
      <c r="N615" s="849">
        <v>1</v>
      </c>
      <c r="O615" s="849">
        <v>1344</v>
      </c>
      <c r="P615" s="837">
        <v>1.0037341299477223</v>
      </c>
      <c r="Q615" s="850">
        <v>1344</v>
      </c>
    </row>
    <row r="616" spans="1:17" ht="14.4" customHeight="1" x14ac:dyDescent="0.3">
      <c r="A616" s="831" t="s">
        <v>4355</v>
      </c>
      <c r="B616" s="832" t="s">
        <v>3623</v>
      </c>
      <c r="C616" s="832" t="s">
        <v>3605</v>
      </c>
      <c r="D616" s="832" t="s">
        <v>3620</v>
      </c>
      <c r="E616" s="832" t="s">
        <v>3621</v>
      </c>
      <c r="F616" s="849">
        <v>1</v>
      </c>
      <c r="G616" s="849">
        <v>362</v>
      </c>
      <c r="H616" s="849">
        <v>0.99724517906336085</v>
      </c>
      <c r="I616" s="849">
        <v>362</v>
      </c>
      <c r="J616" s="849">
        <v>1</v>
      </c>
      <c r="K616" s="849">
        <v>363</v>
      </c>
      <c r="L616" s="849">
        <v>1</v>
      </c>
      <c r="M616" s="849">
        <v>363</v>
      </c>
      <c r="N616" s="849"/>
      <c r="O616" s="849"/>
      <c r="P616" s="837"/>
      <c r="Q616" s="850"/>
    </row>
    <row r="617" spans="1:17" ht="14.4" customHeight="1" x14ac:dyDescent="0.3">
      <c r="A617" s="831" t="s">
        <v>4356</v>
      </c>
      <c r="B617" s="832" t="s">
        <v>3623</v>
      </c>
      <c r="C617" s="832" t="s">
        <v>3605</v>
      </c>
      <c r="D617" s="832" t="s">
        <v>3730</v>
      </c>
      <c r="E617" s="832" t="s">
        <v>3731</v>
      </c>
      <c r="F617" s="849">
        <v>2</v>
      </c>
      <c r="G617" s="849">
        <v>74</v>
      </c>
      <c r="H617" s="849">
        <v>1</v>
      </c>
      <c r="I617" s="849">
        <v>37</v>
      </c>
      <c r="J617" s="849">
        <v>2</v>
      </c>
      <c r="K617" s="849">
        <v>74</v>
      </c>
      <c r="L617" s="849">
        <v>1</v>
      </c>
      <c r="M617" s="849">
        <v>37</v>
      </c>
      <c r="N617" s="849">
        <v>4</v>
      </c>
      <c r="O617" s="849">
        <v>152</v>
      </c>
      <c r="P617" s="837">
        <v>2.0540540540540539</v>
      </c>
      <c r="Q617" s="850">
        <v>38</v>
      </c>
    </row>
    <row r="618" spans="1:17" ht="14.4" customHeight="1" x14ac:dyDescent="0.3">
      <c r="A618" s="831" t="s">
        <v>4356</v>
      </c>
      <c r="B618" s="832" t="s">
        <v>3623</v>
      </c>
      <c r="C618" s="832" t="s">
        <v>3605</v>
      </c>
      <c r="D618" s="832" t="s">
        <v>3746</v>
      </c>
      <c r="E618" s="832" t="s">
        <v>3747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335</v>
      </c>
      <c r="P618" s="837"/>
      <c r="Q618" s="850">
        <v>335</v>
      </c>
    </row>
    <row r="619" spans="1:17" ht="14.4" customHeight="1" x14ac:dyDescent="0.3">
      <c r="A619" s="831" t="s">
        <v>4356</v>
      </c>
      <c r="B619" s="832" t="s">
        <v>3623</v>
      </c>
      <c r="C619" s="832" t="s">
        <v>3605</v>
      </c>
      <c r="D619" s="832" t="s">
        <v>3612</v>
      </c>
      <c r="E619" s="832" t="s">
        <v>3613</v>
      </c>
      <c r="F619" s="849"/>
      <c r="G619" s="849"/>
      <c r="H619" s="849"/>
      <c r="I619" s="849"/>
      <c r="J619" s="849">
        <v>1</v>
      </c>
      <c r="K619" s="849">
        <v>868</v>
      </c>
      <c r="L619" s="849">
        <v>1</v>
      </c>
      <c r="M619" s="849">
        <v>868</v>
      </c>
      <c r="N619" s="849"/>
      <c r="O619" s="849"/>
      <c r="P619" s="837"/>
      <c r="Q619" s="850"/>
    </row>
    <row r="620" spans="1:17" ht="14.4" customHeight="1" x14ac:dyDescent="0.3">
      <c r="A620" s="831" t="s">
        <v>4356</v>
      </c>
      <c r="B620" s="832" t="s">
        <v>3623</v>
      </c>
      <c r="C620" s="832" t="s">
        <v>3605</v>
      </c>
      <c r="D620" s="832" t="s">
        <v>3808</v>
      </c>
      <c r="E620" s="832" t="s">
        <v>3809</v>
      </c>
      <c r="F620" s="849">
        <v>1</v>
      </c>
      <c r="G620" s="849">
        <v>373</v>
      </c>
      <c r="H620" s="849"/>
      <c r="I620" s="849">
        <v>373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4356</v>
      </c>
      <c r="B621" s="832" t="s">
        <v>3623</v>
      </c>
      <c r="C621" s="832" t="s">
        <v>3605</v>
      </c>
      <c r="D621" s="832" t="s">
        <v>3618</v>
      </c>
      <c r="E621" s="832" t="s">
        <v>3619</v>
      </c>
      <c r="F621" s="849"/>
      <c r="G621" s="849"/>
      <c r="H621" s="849"/>
      <c r="I621" s="849"/>
      <c r="J621" s="849">
        <v>1</v>
      </c>
      <c r="K621" s="849">
        <v>1339</v>
      </c>
      <c r="L621" s="849">
        <v>1</v>
      </c>
      <c r="M621" s="849">
        <v>1339</v>
      </c>
      <c r="N621" s="849"/>
      <c r="O621" s="849"/>
      <c r="P621" s="837"/>
      <c r="Q621" s="850"/>
    </row>
    <row r="622" spans="1:17" ht="14.4" customHeight="1" x14ac:dyDescent="0.3">
      <c r="A622" s="831" t="s">
        <v>4356</v>
      </c>
      <c r="B622" s="832" t="s">
        <v>3623</v>
      </c>
      <c r="C622" s="832" t="s">
        <v>3605</v>
      </c>
      <c r="D622" s="832" t="s">
        <v>3620</v>
      </c>
      <c r="E622" s="832" t="s">
        <v>3621</v>
      </c>
      <c r="F622" s="849"/>
      <c r="G622" s="849"/>
      <c r="H622" s="849"/>
      <c r="I622" s="849"/>
      <c r="J622" s="849">
        <v>1</v>
      </c>
      <c r="K622" s="849">
        <v>363</v>
      </c>
      <c r="L622" s="849">
        <v>1</v>
      </c>
      <c r="M622" s="849">
        <v>363</v>
      </c>
      <c r="N622" s="849"/>
      <c r="O622" s="849"/>
      <c r="P622" s="837"/>
      <c r="Q622" s="850"/>
    </row>
    <row r="623" spans="1:17" ht="14.4" customHeight="1" x14ac:dyDescent="0.3">
      <c r="A623" s="831" t="s">
        <v>4357</v>
      </c>
      <c r="B623" s="832" t="s">
        <v>3623</v>
      </c>
      <c r="C623" s="832" t="s">
        <v>3624</v>
      </c>
      <c r="D623" s="832" t="s">
        <v>3636</v>
      </c>
      <c r="E623" s="832" t="s">
        <v>3637</v>
      </c>
      <c r="F623" s="849">
        <v>0.2</v>
      </c>
      <c r="G623" s="849">
        <v>909.52</v>
      </c>
      <c r="H623" s="849">
        <v>0.15384563338351462</v>
      </c>
      <c r="I623" s="849">
        <v>4547.5999999999995</v>
      </c>
      <c r="J623" s="849">
        <v>1.3</v>
      </c>
      <c r="K623" s="849">
        <v>5911.9</v>
      </c>
      <c r="L623" s="849">
        <v>1</v>
      </c>
      <c r="M623" s="849">
        <v>4547.6153846153838</v>
      </c>
      <c r="N623" s="849"/>
      <c r="O623" s="849"/>
      <c r="P623" s="837"/>
      <c r="Q623" s="850"/>
    </row>
    <row r="624" spans="1:17" ht="14.4" customHeight="1" x14ac:dyDescent="0.3">
      <c r="A624" s="831" t="s">
        <v>4357</v>
      </c>
      <c r="B624" s="832" t="s">
        <v>3623</v>
      </c>
      <c r="C624" s="832" t="s">
        <v>3624</v>
      </c>
      <c r="D624" s="832" t="s">
        <v>3661</v>
      </c>
      <c r="E624" s="832" t="s">
        <v>3637</v>
      </c>
      <c r="F624" s="849"/>
      <c r="G624" s="849"/>
      <c r="H624" s="849"/>
      <c r="I624" s="849"/>
      <c r="J624" s="849"/>
      <c r="K624" s="849"/>
      <c r="L624" s="849"/>
      <c r="M624" s="849"/>
      <c r="N624" s="849">
        <v>0.2</v>
      </c>
      <c r="O624" s="849">
        <v>327.9</v>
      </c>
      <c r="P624" s="837"/>
      <c r="Q624" s="850">
        <v>1639.4999999999998</v>
      </c>
    </row>
    <row r="625" spans="1:17" ht="14.4" customHeight="1" x14ac:dyDescent="0.3">
      <c r="A625" s="831" t="s">
        <v>4357</v>
      </c>
      <c r="B625" s="832" t="s">
        <v>3623</v>
      </c>
      <c r="C625" s="832" t="s">
        <v>3602</v>
      </c>
      <c r="D625" s="832" t="s">
        <v>3666</v>
      </c>
      <c r="E625" s="832" t="s">
        <v>3667</v>
      </c>
      <c r="F625" s="849"/>
      <c r="G625" s="849"/>
      <c r="H625" s="849"/>
      <c r="I625" s="849"/>
      <c r="J625" s="849">
        <v>3</v>
      </c>
      <c r="K625" s="849">
        <v>7875.33</v>
      </c>
      <c r="L625" s="849">
        <v>1</v>
      </c>
      <c r="M625" s="849">
        <v>2625.11</v>
      </c>
      <c r="N625" s="849"/>
      <c r="O625" s="849"/>
      <c r="P625" s="837"/>
      <c r="Q625" s="850"/>
    </row>
    <row r="626" spans="1:17" ht="14.4" customHeight="1" x14ac:dyDescent="0.3">
      <c r="A626" s="831" t="s">
        <v>4357</v>
      </c>
      <c r="B626" s="832" t="s">
        <v>3623</v>
      </c>
      <c r="C626" s="832" t="s">
        <v>3602</v>
      </c>
      <c r="D626" s="832" t="s">
        <v>3670</v>
      </c>
      <c r="E626" s="832" t="s">
        <v>3671</v>
      </c>
      <c r="F626" s="849"/>
      <c r="G626" s="849"/>
      <c r="H626" s="849"/>
      <c r="I626" s="849"/>
      <c r="J626" s="849">
        <v>2</v>
      </c>
      <c r="K626" s="849">
        <v>1448.84</v>
      </c>
      <c r="L626" s="849">
        <v>1</v>
      </c>
      <c r="M626" s="849">
        <v>724.42</v>
      </c>
      <c r="N626" s="849"/>
      <c r="O626" s="849"/>
      <c r="P626" s="837"/>
      <c r="Q626" s="850"/>
    </row>
    <row r="627" spans="1:17" ht="14.4" customHeight="1" x14ac:dyDescent="0.3">
      <c r="A627" s="831" t="s">
        <v>4357</v>
      </c>
      <c r="B627" s="832" t="s">
        <v>3623</v>
      </c>
      <c r="C627" s="832" t="s">
        <v>3602</v>
      </c>
      <c r="D627" s="832" t="s">
        <v>3672</v>
      </c>
      <c r="E627" s="832" t="s">
        <v>3673</v>
      </c>
      <c r="F627" s="849"/>
      <c r="G627" s="849"/>
      <c r="H627" s="849"/>
      <c r="I627" s="849"/>
      <c r="J627" s="849">
        <v>3</v>
      </c>
      <c r="K627" s="849">
        <v>718.2</v>
      </c>
      <c r="L627" s="849">
        <v>1</v>
      </c>
      <c r="M627" s="849">
        <v>239.4</v>
      </c>
      <c r="N627" s="849"/>
      <c r="O627" s="849"/>
      <c r="P627" s="837"/>
      <c r="Q627" s="850"/>
    </row>
    <row r="628" spans="1:17" ht="14.4" customHeight="1" x14ac:dyDescent="0.3">
      <c r="A628" s="831" t="s">
        <v>4357</v>
      </c>
      <c r="B628" s="832" t="s">
        <v>3623</v>
      </c>
      <c r="C628" s="832" t="s">
        <v>3602</v>
      </c>
      <c r="D628" s="832" t="s">
        <v>3674</v>
      </c>
      <c r="E628" s="832" t="s">
        <v>3675</v>
      </c>
      <c r="F628" s="849"/>
      <c r="G628" s="849"/>
      <c r="H628" s="849"/>
      <c r="I628" s="849"/>
      <c r="J628" s="849">
        <v>4</v>
      </c>
      <c r="K628" s="849">
        <v>3606.56</v>
      </c>
      <c r="L628" s="849">
        <v>1</v>
      </c>
      <c r="M628" s="849">
        <v>901.64</v>
      </c>
      <c r="N628" s="849"/>
      <c r="O628" s="849"/>
      <c r="P628" s="837"/>
      <c r="Q628" s="850"/>
    </row>
    <row r="629" spans="1:17" ht="14.4" customHeight="1" x14ac:dyDescent="0.3">
      <c r="A629" s="831" t="s">
        <v>4357</v>
      </c>
      <c r="B629" s="832" t="s">
        <v>3623</v>
      </c>
      <c r="C629" s="832" t="s">
        <v>3602</v>
      </c>
      <c r="D629" s="832" t="s">
        <v>3676</v>
      </c>
      <c r="E629" s="832" t="s">
        <v>3677</v>
      </c>
      <c r="F629" s="849">
        <v>1</v>
      </c>
      <c r="G629" s="849">
        <v>408.74</v>
      </c>
      <c r="H629" s="849">
        <v>0.5</v>
      </c>
      <c r="I629" s="849">
        <v>408.74</v>
      </c>
      <c r="J629" s="849">
        <v>2</v>
      </c>
      <c r="K629" s="849">
        <v>817.48</v>
      </c>
      <c r="L629" s="849">
        <v>1</v>
      </c>
      <c r="M629" s="849">
        <v>408.74</v>
      </c>
      <c r="N629" s="849">
        <v>2</v>
      </c>
      <c r="O629" s="849">
        <v>817.48</v>
      </c>
      <c r="P629" s="837">
        <v>1</v>
      </c>
      <c r="Q629" s="850">
        <v>408.74</v>
      </c>
    </row>
    <row r="630" spans="1:17" ht="14.4" customHeight="1" x14ac:dyDescent="0.3">
      <c r="A630" s="831" t="s">
        <v>4357</v>
      </c>
      <c r="B630" s="832" t="s">
        <v>3623</v>
      </c>
      <c r="C630" s="832" t="s">
        <v>3602</v>
      </c>
      <c r="D630" s="832" t="s">
        <v>3678</v>
      </c>
      <c r="E630" s="832" t="s">
        <v>3679</v>
      </c>
      <c r="F630" s="849"/>
      <c r="G630" s="849"/>
      <c r="H630" s="849"/>
      <c r="I630" s="849"/>
      <c r="J630" s="849">
        <v>1</v>
      </c>
      <c r="K630" s="849">
        <v>202.4</v>
      </c>
      <c r="L630" s="849">
        <v>1</v>
      </c>
      <c r="M630" s="849">
        <v>202.4</v>
      </c>
      <c r="N630" s="849"/>
      <c r="O630" s="849"/>
      <c r="P630" s="837"/>
      <c r="Q630" s="850"/>
    </row>
    <row r="631" spans="1:17" ht="14.4" customHeight="1" x14ac:dyDescent="0.3">
      <c r="A631" s="831" t="s">
        <v>4357</v>
      </c>
      <c r="B631" s="832" t="s">
        <v>3623</v>
      </c>
      <c r="C631" s="832" t="s">
        <v>3602</v>
      </c>
      <c r="D631" s="832" t="s">
        <v>3682</v>
      </c>
      <c r="E631" s="832" t="s">
        <v>3683</v>
      </c>
      <c r="F631" s="849">
        <v>1</v>
      </c>
      <c r="G631" s="849">
        <v>1665</v>
      </c>
      <c r="H631" s="849">
        <v>1</v>
      </c>
      <c r="I631" s="849">
        <v>1665</v>
      </c>
      <c r="J631" s="849">
        <v>1</v>
      </c>
      <c r="K631" s="849">
        <v>1665</v>
      </c>
      <c r="L631" s="849">
        <v>1</v>
      </c>
      <c r="M631" s="849">
        <v>1665</v>
      </c>
      <c r="N631" s="849"/>
      <c r="O631" s="849"/>
      <c r="P631" s="837"/>
      <c r="Q631" s="850"/>
    </row>
    <row r="632" spans="1:17" ht="14.4" customHeight="1" x14ac:dyDescent="0.3">
      <c r="A632" s="831" t="s">
        <v>4357</v>
      </c>
      <c r="B632" s="832" t="s">
        <v>3623</v>
      </c>
      <c r="C632" s="832" t="s">
        <v>3602</v>
      </c>
      <c r="D632" s="832" t="s">
        <v>3688</v>
      </c>
      <c r="E632" s="832" t="s">
        <v>3689</v>
      </c>
      <c r="F632" s="849">
        <v>2</v>
      </c>
      <c r="G632" s="849">
        <v>2793</v>
      </c>
      <c r="H632" s="849">
        <v>2</v>
      </c>
      <c r="I632" s="849">
        <v>1396.5</v>
      </c>
      <c r="J632" s="849">
        <v>1</v>
      </c>
      <c r="K632" s="849">
        <v>1396.5</v>
      </c>
      <c r="L632" s="849">
        <v>1</v>
      </c>
      <c r="M632" s="849">
        <v>1396.5</v>
      </c>
      <c r="N632" s="849"/>
      <c r="O632" s="849"/>
      <c r="P632" s="837"/>
      <c r="Q632" s="850"/>
    </row>
    <row r="633" spans="1:17" ht="14.4" customHeight="1" x14ac:dyDescent="0.3">
      <c r="A633" s="831" t="s">
        <v>4357</v>
      </c>
      <c r="B633" s="832" t="s">
        <v>3623</v>
      </c>
      <c r="C633" s="832" t="s">
        <v>3602</v>
      </c>
      <c r="D633" s="832" t="s">
        <v>3690</v>
      </c>
      <c r="E633" s="832" t="s">
        <v>3691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1400</v>
      </c>
      <c r="P633" s="837"/>
      <c r="Q633" s="850">
        <v>1400</v>
      </c>
    </row>
    <row r="634" spans="1:17" ht="14.4" customHeight="1" x14ac:dyDescent="0.3">
      <c r="A634" s="831" t="s">
        <v>4357</v>
      </c>
      <c r="B634" s="832" t="s">
        <v>3623</v>
      </c>
      <c r="C634" s="832" t="s">
        <v>3602</v>
      </c>
      <c r="D634" s="832" t="s">
        <v>3700</v>
      </c>
      <c r="E634" s="832" t="s">
        <v>3701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2631.6</v>
      </c>
      <c r="P634" s="837"/>
      <c r="Q634" s="850">
        <v>2631.6</v>
      </c>
    </row>
    <row r="635" spans="1:17" ht="14.4" customHeight="1" x14ac:dyDescent="0.3">
      <c r="A635" s="831" t="s">
        <v>4357</v>
      </c>
      <c r="B635" s="832" t="s">
        <v>3623</v>
      </c>
      <c r="C635" s="832" t="s">
        <v>3602</v>
      </c>
      <c r="D635" s="832" t="s">
        <v>3712</v>
      </c>
      <c r="E635" s="832" t="s">
        <v>3713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3264.55</v>
      </c>
      <c r="P635" s="837"/>
      <c r="Q635" s="850">
        <v>3264.55</v>
      </c>
    </row>
    <row r="636" spans="1:17" ht="14.4" customHeight="1" x14ac:dyDescent="0.3">
      <c r="A636" s="831" t="s">
        <v>4357</v>
      </c>
      <c r="B636" s="832" t="s">
        <v>3623</v>
      </c>
      <c r="C636" s="832" t="s">
        <v>3602</v>
      </c>
      <c r="D636" s="832" t="s">
        <v>3714</v>
      </c>
      <c r="E636" s="832" t="s">
        <v>3715</v>
      </c>
      <c r="F636" s="849"/>
      <c r="G636" s="849"/>
      <c r="H636" s="849"/>
      <c r="I636" s="849"/>
      <c r="J636" s="849"/>
      <c r="K636" s="849"/>
      <c r="L636" s="849"/>
      <c r="M636" s="849"/>
      <c r="N636" s="849">
        <v>3</v>
      </c>
      <c r="O636" s="849">
        <v>1926</v>
      </c>
      <c r="P636" s="837"/>
      <c r="Q636" s="850">
        <v>642</v>
      </c>
    </row>
    <row r="637" spans="1:17" ht="14.4" customHeight="1" x14ac:dyDescent="0.3">
      <c r="A637" s="831" t="s">
        <v>4357</v>
      </c>
      <c r="B637" s="832" t="s">
        <v>3623</v>
      </c>
      <c r="C637" s="832" t="s">
        <v>3605</v>
      </c>
      <c r="D637" s="832" t="s">
        <v>3730</v>
      </c>
      <c r="E637" s="832" t="s">
        <v>3731</v>
      </c>
      <c r="F637" s="849">
        <v>1</v>
      </c>
      <c r="G637" s="849">
        <v>37</v>
      </c>
      <c r="H637" s="849">
        <v>0.5</v>
      </c>
      <c r="I637" s="849">
        <v>37</v>
      </c>
      <c r="J637" s="849">
        <v>2</v>
      </c>
      <c r="K637" s="849">
        <v>74</v>
      </c>
      <c r="L637" s="849">
        <v>1</v>
      </c>
      <c r="M637" s="849">
        <v>37</v>
      </c>
      <c r="N637" s="849">
        <v>4</v>
      </c>
      <c r="O637" s="849">
        <v>152</v>
      </c>
      <c r="P637" s="837">
        <v>2.0540540540540539</v>
      </c>
      <c r="Q637" s="850">
        <v>38</v>
      </c>
    </row>
    <row r="638" spans="1:17" ht="14.4" customHeight="1" x14ac:dyDescent="0.3">
      <c r="A638" s="831" t="s">
        <v>4357</v>
      </c>
      <c r="B638" s="832" t="s">
        <v>3623</v>
      </c>
      <c r="C638" s="832" t="s">
        <v>3605</v>
      </c>
      <c r="D638" s="832" t="s">
        <v>3734</v>
      </c>
      <c r="E638" s="832" t="s">
        <v>3735</v>
      </c>
      <c r="F638" s="849">
        <v>1</v>
      </c>
      <c r="G638" s="849">
        <v>5</v>
      </c>
      <c r="H638" s="849"/>
      <c r="I638" s="849">
        <v>5</v>
      </c>
      <c r="J638" s="849"/>
      <c r="K638" s="849"/>
      <c r="L638" s="849"/>
      <c r="M638" s="849"/>
      <c r="N638" s="849">
        <v>1</v>
      </c>
      <c r="O638" s="849">
        <v>5</v>
      </c>
      <c r="P638" s="837"/>
      <c r="Q638" s="850">
        <v>5</v>
      </c>
    </row>
    <row r="639" spans="1:17" ht="14.4" customHeight="1" x14ac:dyDescent="0.3">
      <c r="A639" s="831" t="s">
        <v>4357</v>
      </c>
      <c r="B639" s="832" t="s">
        <v>3623</v>
      </c>
      <c r="C639" s="832" t="s">
        <v>3605</v>
      </c>
      <c r="D639" s="832" t="s">
        <v>3606</v>
      </c>
      <c r="E639" s="832" t="s">
        <v>3607</v>
      </c>
      <c r="F639" s="849"/>
      <c r="G639" s="849"/>
      <c r="H639" s="849"/>
      <c r="I639" s="849"/>
      <c r="J639" s="849">
        <v>1</v>
      </c>
      <c r="K639" s="849">
        <v>252</v>
      </c>
      <c r="L639" s="849">
        <v>1</v>
      </c>
      <c r="M639" s="849">
        <v>252</v>
      </c>
      <c r="N639" s="849"/>
      <c r="O639" s="849"/>
      <c r="P639" s="837"/>
      <c r="Q639" s="850"/>
    </row>
    <row r="640" spans="1:17" ht="14.4" customHeight="1" x14ac:dyDescent="0.3">
      <c r="A640" s="831" t="s">
        <v>4357</v>
      </c>
      <c r="B640" s="832" t="s">
        <v>3623</v>
      </c>
      <c r="C640" s="832" t="s">
        <v>3605</v>
      </c>
      <c r="D640" s="832" t="s">
        <v>3738</v>
      </c>
      <c r="E640" s="832" t="s">
        <v>3739</v>
      </c>
      <c r="F640" s="849">
        <v>1</v>
      </c>
      <c r="G640" s="849">
        <v>126</v>
      </c>
      <c r="H640" s="849">
        <v>0.49606299212598426</v>
      </c>
      <c r="I640" s="849">
        <v>126</v>
      </c>
      <c r="J640" s="849">
        <v>2</v>
      </c>
      <c r="K640" s="849">
        <v>254</v>
      </c>
      <c r="L640" s="849">
        <v>1</v>
      </c>
      <c r="M640" s="849">
        <v>127</v>
      </c>
      <c r="N640" s="849">
        <v>1</v>
      </c>
      <c r="O640" s="849">
        <v>126</v>
      </c>
      <c r="P640" s="837">
        <v>0.49606299212598426</v>
      </c>
      <c r="Q640" s="850">
        <v>126</v>
      </c>
    </row>
    <row r="641" spans="1:17" ht="14.4" customHeight="1" x14ac:dyDescent="0.3">
      <c r="A641" s="831" t="s">
        <v>4357</v>
      </c>
      <c r="B641" s="832" t="s">
        <v>3623</v>
      </c>
      <c r="C641" s="832" t="s">
        <v>3605</v>
      </c>
      <c r="D641" s="832" t="s">
        <v>3762</v>
      </c>
      <c r="E641" s="832" t="s">
        <v>3763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1187</v>
      </c>
      <c r="P641" s="837"/>
      <c r="Q641" s="850">
        <v>1187</v>
      </c>
    </row>
    <row r="642" spans="1:17" ht="14.4" customHeight="1" x14ac:dyDescent="0.3">
      <c r="A642" s="831" t="s">
        <v>4357</v>
      </c>
      <c r="B642" s="832" t="s">
        <v>3623</v>
      </c>
      <c r="C642" s="832" t="s">
        <v>3605</v>
      </c>
      <c r="D642" s="832" t="s">
        <v>3764</v>
      </c>
      <c r="E642" s="832" t="s">
        <v>3765</v>
      </c>
      <c r="F642" s="849"/>
      <c r="G642" s="849"/>
      <c r="H642" s="849"/>
      <c r="I642" s="849"/>
      <c r="J642" s="849">
        <v>3</v>
      </c>
      <c r="K642" s="849">
        <v>2130</v>
      </c>
      <c r="L642" s="849">
        <v>1</v>
      </c>
      <c r="M642" s="849">
        <v>710</v>
      </c>
      <c r="N642" s="849"/>
      <c r="O642" s="849"/>
      <c r="P642" s="837"/>
      <c r="Q642" s="850"/>
    </row>
    <row r="643" spans="1:17" ht="14.4" customHeight="1" x14ac:dyDescent="0.3">
      <c r="A643" s="831" t="s">
        <v>4357</v>
      </c>
      <c r="B643" s="832" t="s">
        <v>3623</v>
      </c>
      <c r="C643" s="832" t="s">
        <v>3605</v>
      </c>
      <c r="D643" s="832" t="s">
        <v>3768</v>
      </c>
      <c r="E643" s="832" t="s">
        <v>3769</v>
      </c>
      <c r="F643" s="849">
        <v>1</v>
      </c>
      <c r="G643" s="849">
        <v>260</v>
      </c>
      <c r="H643" s="849">
        <v>0.33205619412515963</v>
      </c>
      <c r="I643" s="849">
        <v>260</v>
      </c>
      <c r="J643" s="849">
        <v>3</v>
      </c>
      <c r="K643" s="849">
        <v>783</v>
      </c>
      <c r="L643" s="849">
        <v>1</v>
      </c>
      <c r="M643" s="849">
        <v>261</v>
      </c>
      <c r="N643" s="849">
        <v>2</v>
      </c>
      <c r="O643" s="849">
        <v>526</v>
      </c>
      <c r="P643" s="837">
        <v>0.67177522349936147</v>
      </c>
      <c r="Q643" s="850">
        <v>263</v>
      </c>
    </row>
    <row r="644" spans="1:17" ht="14.4" customHeight="1" x14ac:dyDescent="0.3">
      <c r="A644" s="831" t="s">
        <v>4357</v>
      </c>
      <c r="B644" s="832" t="s">
        <v>3623</v>
      </c>
      <c r="C644" s="832" t="s">
        <v>3605</v>
      </c>
      <c r="D644" s="832" t="s">
        <v>3772</v>
      </c>
      <c r="E644" s="832" t="s">
        <v>3773</v>
      </c>
      <c r="F644" s="849"/>
      <c r="G644" s="849"/>
      <c r="H644" s="849"/>
      <c r="I644" s="849"/>
      <c r="J644" s="849">
        <v>2</v>
      </c>
      <c r="K644" s="849">
        <v>172</v>
      </c>
      <c r="L644" s="849">
        <v>1</v>
      </c>
      <c r="M644" s="849">
        <v>86</v>
      </c>
      <c r="N644" s="849"/>
      <c r="O644" s="849"/>
      <c r="P644" s="837"/>
      <c r="Q644" s="850"/>
    </row>
    <row r="645" spans="1:17" ht="14.4" customHeight="1" x14ac:dyDescent="0.3">
      <c r="A645" s="831" t="s">
        <v>4357</v>
      </c>
      <c r="B645" s="832" t="s">
        <v>3623</v>
      </c>
      <c r="C645" s="832" t="s">
        <v>3605</v>
      </c>
      <c r="D645" s="832" t="s">
        <v>3614</v>
      </c>
      <c r="E645" s="832" t="s">
        <v>3615</v>
      </c>
      <c r="F645" s="849">
        <v>1</v>
      </c>
      <c r="G645" s="849">
        <v>592</v>
      </c>
      <c r="H645" s="849">
        <v>0.99831365935919059</v>
      </c>
      <c r="I645" s="849">
        <v>592</v>
      </c>
      <c r="J645" s="849">
        <v>1</v>
      </c>
      <c r="K645" s="849">
        <v>593</v>
      </c>
      <c r="L645" s="849">
        <v>1</v>
      </c>
      <c r="M645" s="849">
        <v>593</v>
      </c>
      <c r="N645" s="849">
        <v>2</v>
      </c>
      <c r="O645" s="849">
        <v>1190</v>
      </c>
      <c r="P645" s="837">
        <v>2.0067453625632377</v>
      </c>
      <c r="Q645" s="850">
        <v>595</v>
      </c>
    </row>
    <row r="646" spans="1:17" ht="14.4" customHeight="1" x14ac:dyDescent="0.3">
      <c r="A646" s="831" t="s">
        <v>4357</v>
      </c>
      <c r="B646" s="832" t="s">
        <v>3623</v>
      </c>
      <c r="C646" s="832" t="s">
        <v>3605</v>
      </c>
      <c r="D646" s="832" t="s">
        <v>3616</v>
      </c>
      <c r="E646" s="832" t="s">
        <v>3617</v>
      </c>
      <c r="F646" s="849">
        <v>2</v>
      </c>
      <c r="G646" s="849">
        <v>1534</v>
      </c>
      <c r="H646" s="849">
        <v>0.99869791666666663</v>
      </c>
      <c r="I646" s="849">
        <v>767</v>
      </c>
      <c r="J646" s="849">
        <v>2</v>
      </c>
      <c r="K646" s="849">
        <v>1536</v>
      </c>
      <c r="L646" s="849">
        <v>1</v>
      </c>
      <c r="M646" s="849">
        <v>768</v>
      </c>
      <c r="N646" s="849">
        <v>3</v>
      </c>
      <c r="O646" s="849">
        <v>2310</v>
      </c>
      <c r="P646" s="837">
        <v>1.50390625</v>
      </c>
      <c r="Q646" s="850">
        <v>770</v>
      </c>
    </row>
    <row r="647" spans="1:17" ht="14.4" customHeight="1" x14ac:dyDescent="0.3">
      <c r="A647" s="831" t="s">
        <v>4357</v>
      </c>
      <c r="B647" s="832" t="s">
        <v>3623</v>
      </c>
      <c r="C647" s="832" t="s">
        <v>3605</v>
      </c>
      <c r="D647" s="832" t="s">
        <v>3790</v>
      </c>
      <c r="E647" s="832" t="s">
        <v>3791</v>
      </c>
      <c r="F647" s="849">
        <v>1</v>
      </c>
      <c r="G647" s="849">
        <v>116</v>
      </c>
      <c r="H647" s="849"/>
      <c r="I647" s="849">
        <v>116</v>
      </c>
      <c r="J647" s="849"/>
      <c r="K647" s="849"/>
      <c r="L647" s="849"/>
      <c r="M647" s="849"/>
      <c r="N647" s="849">
        <v>1</v>
      </c>
      <c r="O647" s="849">
        <v>116</v>
      </c>
      <c r="P647" s="837"/>
      <c r="Q647" s="850">
        <v>116</v>
      </c>
    </row>
    <row r="648" spans="1:17" ht="14.4" customHeight="1" x14ac:dyDescent="0.3">
      <c r="A648" s="831" t="s">
        <v>4357</v>
      </c>
      <c r="B648" s="832" t="s">
        <v>3623</v>
      </c>
      <c r="C648" s="832" t="s">
        <v>3605</v>
      </c>
      <c r="D648" s="832" t="s">
        <v>3794</v>
      </c>
      <c r="E648" s="832" t="s">
        <v>3795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376</v>
      </c>
      <c r="P648" s="837"/>
      <c r="Q648" s="850">
        <v>376</v>
      </c>
    </row>
    <row r="649" spans="1:17" ht="14.4" customHeight="1" x14ac:dyDescent="0.3">
      <c r="A649" s="831" t="s">
        <v>4357</v>
      </c>
      <c r="B649" s="832" t="s">
        <v>3601</v>
      </c>
      <c r="C649" s="832" t="s">
        <v>3602</v>
      </c>
      <c r="D649" s="832" t="s">
        <v>3678</v>
      </c>
      <c r="E649" s="832" t="s">
        <v>3679</v>
      </c>
      <c r="F649" s="849"/>
      <c r="G649" s="849"/>
      <c r="H649" s="849"/>
      <c r="I649" s="849"/>
      <c r="J649" s="849">
        <v>1</v>
      </c>
      <c r="K649" s="849">
        <v>187.97</v>
      </c>
      <c r="L649" s="849">
        <v>1</v>
      </c>
      <c r="M649" s="849">
        <v>187.97</v>
      </c>
      <c r="N649" s="849"/>
      <c r="O649" s="849"/>
      <c r="P649" s="837"/>
      <c r="Q649" s="850"/>
    </row>
    <row r="650" spans="1:17" ht="14.4" customHeight="1" x14ac:dyDescent="0.3">
      <c r="A650" s="831" t="s">
        <v>4357</v>
      </c>
      <c r="B650" s="832" t="s">
        <v>3601</v>
      </c>
      <c r="C650" s="832" t="s">
        <v>3602</v>
      </c>
      <c r="D650" s="832" t="s">
        <v>3688</v>
      </c>
      <c r="E650" s="832" t="s">
        <v>3689</v>
      </c>
      <c r="F650" s="849"/>
      <c r="G650" s="849"/>
      <c r="H650" s="849"/>
      <c r="I650" s="849"/>
      <c r="J650" s="849">
        <v>1</v>
      </c>
      <c r="K650" s="849">
        <v>1396.5</v>
      </c>
      <c r="L650" s="849">
        <v>1</v>
      </c>
      <c r="M650" s="849">
        <v>1396.5</v>
      </c>
      <c r="N650" s="849"/>
      <c r="O650" s="849"/>
      <c r="P650" s="837"/>
      <c r="Q650" s="850"/>
    </row>
    <row r="651" spans="1:17" ht="14.4" customHeight="1" x14ac:dyDescent="0.3">
      <c r="A651" s="831" t="s">
        <v>4357</v>
      </c>
      <c r="B651" s="832" t="s">
        <v>3601</v>
      </c>
      <c r="C651" s="832" t="s">
        <v>3605</v>
      </c>
      <c r="D651" s="832" t="s">
        <v>3614</v>
      </c>
      <c r="E651" s="832" t="s">
        <v>3615</v>
      </c>
      <c r="F651" s="849"/>
      <c r="G651" s="849"/>
      <c r="H651" s="849"/>
      <c r="I651" s="849"/>
      <c r="J651" s="849">
        <v>1</v>
      </c>
      <c r="K651" s="849">
        <v>593</v>
      </c>
      <c r="L651" s="849">
        <v>1</v>
      </c>
      <c r="M651" s="849">
        <v>593</v>
      </c>
      <c r="N651" s="849"/>
      <c r="O651" s="849"/>
      <c r="P651" s="837"/>
      <c r="Q651" s="850"/>
    </row>
    <row r="652" spans="1:17" ht="14.4" customHeight="1" x14ac:dyDescent="0.3">
      <c r="A652" s="831" t="s">
        <v>4357</v>
      </c>
      <c r="B652" s="832" t="s">
        <v>3601</v>
      </c>
      <c r="C652" s="832" t="s">
        <v>3605</v>
      </c>
      <c r="D652" s="832" t="s">
        <v>3616</v>
      </c>
      <c r="E652" s="832" t="s">
        <v>3617</v>
      </c>
      <c r="F652" s="849"/>
      <c r="G652" s="849"/>
      <c r="H652" s="849"/>
      <c r="I652" s="849"/>
      <c r="J652" s="849">
        <v>1</v>
      </c>
      <c r="K652" s="849">
        <v>768</v>
      </c>
      <c r="L652" s="849">
        <v>1</v>
      </c>
      <c r="M652" s="849">
        <v>768</v>
      </c>
      <c r="N652" s="849"/>
      <c r="O652" s="849"/>
      <c r="P652" s="837"/>
      <c r="Q652" s="850"/>
    </row>
    <row r="653" spans="1:17" ht="14.4" customHeight="1" x14ac:dyDescent="0.3">
      <c r="A653" s="831" t="s">
        <v>4357</v>
      </c>
      <c r="B653" s="832" t="s">
        <v>3841</v>
      </c>
      <c r="C653" s="832" t="s">
        <v>3624</v>
      </c>
      <c r="D653" s="832" t="s">
        <v>3661</v>
      </c>
      <c r="E653" s="832" t="s">
        <v>3637</v>
      </c>
      <c r="F653" s="849"/>
      <c r="G653" s="849"/>
      <c r="H653" s="849"/>
      <c r="I653" s="849"/>
      <c r="J653" s="849"/>
      <c r="K653" s="849"/>
      <c r="L653" s="849"/>
      <c r="M653" s="849"/>
      <c r="N653" s="849">
        <v>0.1</v>
      </c>
      <c r="O653" s="849">
        <v>163.95</v>
      </c>
      <c r="P653" s="837"/>
      <c r="Q653" s="850">
        <v>1639.4999999999998</v>
      </c>
    </row>
    <row r="654" spans="1:17" ht="14.4" customHeight="1" x14ac:dyDescent="0.3">
      <c r="A654" s="831" t="s">
        <v>4357</v>
      </c>
      <c r="B654" s="832" t="s">
        <v>3841</v>
      </c>
      <c r="C654" s="832" t="s">
        <v>3605</v>
      </c>
      <c r="D654" s="832" t="s">
        <v>3848</v>
      </c>
      <c r="E654" s="832" t="s">
        <v>3849</v>
      </c>
      <c r="F654" s="849"/>
      <c r="G654" s="849"/>
      <c r="H654" s="849"/>
      <c r="I654" s="849"/>
      <c r="J654" s="849">
        <v>2</v>
      </c>
      <c r="K654" s="849">
        <v>2274</v>
      </c>
      <c r="L654" s="849">
        <v>1</v>
      </c>
      <c r="M654" s="849">
        <v>1137</v>
      </c>
      <c r="N654" s="849">
        <v>1</v>
      </c>
      <c r="O654" s="849">
        <v>1141</v>
      </c>
      <c r="P654" s="837">
        <v>0.50175901495162711</v>
      </c>
      <c r="Q654" s="850">
        <v>1141</v>
      </c>
    </row>
    <row r="655" spans="1:17" ht="14.4" customHeight="1" x14ac:dyDescent="0.3">
      <c r="A655" s="831" t="s">
        <v>4357</v>
      </c>
      <c r="B655" s="832" t="s">
        <v>3841</v>
      </c>
      <c r="C655" s="832" t="s">
        <v>3605</v>
      </c>
      <c r="D655" s="832" t="s">
        <v>3850</v>
      </c>
      <c r="E655" s="832" t="s">
        <v>3851</v>
      </c>
      <c r="F655" s="849"/>
      <c r="G655" s="849"/>
      <c r="H655" s="849"/>
      <c r="I655" s="849"/>
      <c r="J655" s="849">
        <v>1</v>
      </c>
      <c r="K655" s="849">
        <v>266</v>
      </c>
      <c r="L655" s="849">
        <v>1</v>
      </c>
      <c r="M655" s="849">
        <v>266</v>
      </c>
      <c r="N655" s="849">
        <v>1</v>
      </c>
      <c r="O655" s="849">
        <v>267</v>
      </c>
      <c r="P655" s="837">
        <v>1.0037593984962405</v>
      </c>
      <c r="Q655" s="850">
        <v>267</v>
      </c>
    </row>
    <row r="656" spans="1:17" ht="14.4" customHeight="1" thickBot="1" x14ac:dyDescent="0.35">
      <c r="A656" s="839" t="s">
        <v>4357</v>
      </c>
      <c r="B656" s="840" t="s">
        <v>3841</v>
      </c>
      <c r="C656" s="840" t="s">
        <v>3605</v>
      </c>
      <c r="D656" s="840" t="s">
        <v>3858</v>
      </c>
      <c r="E656" s="840" t="s">
        <v>3859</v>
      </c>
      <c r="F656" s="851">
        <v>1</v>
      </c>
      <c r="G656" s="851">
        <v>486</v>
      </c>
      <c r="H656" s="851">
        <v>0.99794661190965095</v>
      </c>
      <c r="I656" s="851">
        <v>486</v>
      </c>
      <c r="J656" s="851">
        <v>1</v>
      </c>
      <c r="K656" s="851">
        <v>487</v>
      </c>
      <c r="L656" s="851">
        <v>1</v>
      </c>
      <c r="M656" s="851">
        <v>487</v>
      </c>
      <c r="N656" s="851"/>
      <c r="O656" s="851"/>
      <c r="P656" s="845"/>
      <c r="Q656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333.65499999999997</v>
      </c>
      <c r="C5" s="114">
        <v>199.779</v>
      </c>
      <c r="D5" s="114">
        <v>222.97399999999999</v>
      </c>
      <c r="E5" s="424">
        <f>IF(OR(D5=0,B5=0),"",D5/B5)</f>
        <v>0.66827711258635414</v>
      </c>
      <c r="F5" s="129">
        <f>IF(OR(D5=0,C5=0),"",D5/C5)</f>
        <v>1.1161032941400246</v>
      </c>
      <c r="G5" s="130">
        <v>219</v>
      </c>
      <c r="H5" s="114">
        <v>170</v>
      </c>
      <c r="I5" s="114">
        <v>189</v>
      </c>
      <c r="J5" s="424">
        <f>IF(OR(I5=0,G5=0),"",I5/G5)</f>
        <v>0.86301369863013699</v>
      </c>
      <c r="K5" s="131">
        <f>IF(OR(I5=0,H5=0),"",I5/H5)</f>
        <v>1.111764705882353</v>
      </c>
      <c r="L5" s="121"/>
      <c r="M5" s="121"/>
      <c r="N5" s="7">
        <f>D5-C5</f>
        <v>23.194999999999993</v>
      </c>
      <c r="O5" s="8">
        <f>I5-H5</f>
        <v>19</v>
      </c>
      <c r="P5" s="7">
        <f>D5-B5</f>
        <v>-110.68099999999998</v>
      </c>
      <c r="Q5" s="8">
        <f>I5-G5</f>
        <v>-30</v>
      </c>
    </row>
    <row r="6" spans="1:17" ht="14.4" hidden="1" customHeight="1" outlineLevel="1" x14ac:dyDescent="0.3">
      <c r="A6" s="441" t="s">
        <v>168</v>
      </c>
      <c r="B6" s="120">
        <v>98.983999999999995</v>
      </c>
      <c r="C6" s="113">
        <v>55.720999999999997</v>
      </c>
      <c r="D6" s="113">
        <v>66.727000000000004</v>
      </c>
      <c r="E6" s="424">
        <f t="shared" ref="E6:E12" si="0">IF(OR(D6=0,B6=0),"",D6/B6)</f>
        <v>0.67411904954336066</v>
      </c>
      <c r="F6" s="129">
        <f t="shared" ref="F6:F12" si="1">IF(OR(D6=0,C6=0),"",D6/C6)</f>
        <v>1.1975197860770626</v>
      </c>
      <c r="G6" s="133">
        <v>59</v>
      </c>
      <c r="H6" s="113">
        <v>58</v>
      </c>
      <c r="I6" s="113">
        <v>55</v>
      </c>
      <c r="J6" s="425">
        <f t="shared" ref="J6:J12" si="2">IF(OR(I6=0,G6=0),"",I6/G6)</f>
        <v>0.93220338983050843</v>
      </c>
      <c r="K6" s="134">
        <f t="shared" ref="K6:K12" si="3">IF(OR(I6=0,H6=0),"",I6/H6)</f>
        <v>0.94827586206896552</v>
      </c>
      <c r="L6" s="121"/>
      <c r="M6" s="121"/>
      <c r="N6" s="5">
        <f t="shared" ref="N6:N13" si="4">D6-C6</f>
        <v>11.006000000000007</v>
      </c>
      <c r="O6" s="6">
        <f t="shared" ref="O6:O13" si="5">I6-H6</f>
        <v>-3</v>
      </c>
      <c r="P6" s="5">
        <f t="shared" ref="P6:P13" si="6">D6-B6</f>
        <v>-32.256999999999991</v>
      </c>
      <c r="Q6" s="6">
        <f t="shared" ref="Q6:Q13" si="7">I6-G6</f>
        <v>-4</v>
      </c>
    </row>
    <row r="7" spans="1:17" ht="14.4" hidden="1" customHeight="1" outlineLevel="1" x14ac:dyDescent="0.3">
      <c r="A7" s="441" t="s">
        <v>169</v>
      </c>
      <c r="B7" s="120">
        <v>268.25700000000001</v>
      </c>
      <c r="C7" s="113">
        <v>186.553</v>
      </c>
      <c r="D7" s="113">
        <v>166.67400000000001</v>
      </c>
      <c r="E7" s="424">
        <f t="shared" si="0"/>
        <v>0.62132209038347552</v>
      </c>
      <c r="F7" s="129">
        <f t="shared" si="1"/>
        <v>0.89344047000048243</v>
      </c>
      <c r="G7" s="133">
        <v>188</v>
      </c>
      <c r="H7" s="113">
        <v>146</v>
      </c>
      <c r="I7" s="113">
        <v>145</v>
      </c>
      <c r="J7" s="425">
        <f t="shared" si="2"/>
        <v>0.77127659574468088</v>
      </c>
      <c r="K7" s="134">
        <f t="shared" si="3"/>
        <v>0.99315068493150682</v>
      </c>
      <c r="L7" s="121"/>
      <c r="M7" s="121"/>
      <c r="N7" s="5">
        <f t="shared" si="4"/>
        <v>-19.878999999999991</v>
      </c>
      <c r="O7" s="6">
        <f t="shared" si="5"/>
        <v>-1</v>
      </c>
      <c r="P7" s="5">
        <f t="shared" si="6"/>
        <v>-101.583</v>
      </c>
      <c r="Q7" s="6">
        <f t="shared" si="7"/>
        <v>-43</v>
      </c>
    </row>
    <row r="8" spans="1:17" ht="14.4" hidden="1" customHeight="1" outlineLevel="1" x14ac:dyDescent="0.3">
      <c r="A8" s="441" t="s">
        <v>170</v>
      </c>
      <c r="B8" s="120">
        <v>25.268999999999998</v>
      </c>
      <c r="C8" s="113">
        <v>14.772</v>
      </c>
      <c r="D8" s="113">
        <v>34.463000000000001</v>
      </c>
      <c r="E8" s="424">
        <f t="shared" si="0"/>
        <v>1.3638450275040566</v>
      </c>
      <c r="F8" s="129">
        <f t="shared" si="1"/>
        <v>2.3329948551313295</v>
      </c>
      <c r="G8" s="133">
        <v>17</v>
      </c>
      <c r="H8" s="113">
        <v>13</v>
      </c>
      <c r="I8" s="113">
        <v>25</v>
      </c>
      <c r="J8" s="425">
        <f t="shared" si="2"/>
        <v>1.4705882352941178</v>
      </c>
      <c r="K8" s="134">
        <f t="shared" si="3"/>
        <v>1.9230769230769231</v>
      </c>
      <c r="L8" s="121"/>
      <c r="M8" s="121"/>
      <c r="N8" s="5">
        <f t="shared" si="4"/>
        <v>19.691000000000003</v>
      </c>
      <c r="O8" s="6">
        <f t="shared" si="5"/>
        <v>12</v>
      </c>
      <c r="P8" s="5">
        <f t="shared" si="6"/>
        <v>9.1940000000000026</v>
      </c>
      <c r="Q8" s="6">
        <f t="shared" si="7"/>
        <v>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162.40700000000001</v>
      </c>
      <c r="C10" s="113">
        <v>81.259</v>
      </c>
      <c r="D10" s="113">
        <v>63.069000000000003</v>
      </c>
      <c r="E10" s="424">
        <f t="shared" si="0"/>
        <v>0.3883391725726108</v>
      </c>
      <c r="F10" s="129">
        <f t="shared" si="1"/>
        <v>0.77614787285100728</v>
      </c>
      <c r="G10" s="133">
        <v>90</v>
      </c>
      <c r="H10" s="113">
        <v>62</v>
      </c>
      <c r="I10" s="113">
        <v>53</v>
      </c>
      <c r="J10" s="425">
        <f t="shared" si="2"/>
        <v>0.58888888888888891</v>
      </c>
      <c r="K10" s="134">
        <f t="shared" si="3"/>
        <v>0.85483870967741937</v>
      </c>
      <c r="L10" s="121"/>
      <c r="M10" s="121"/>
      <c r="N10" s="5">
        <f t="shared" si="4"/>
        <v>-18.189999999999998</v>
      </c>
      <c r="O10" s="6">
        <f t="shared" si="5"/>
        <v>-9</v>
      </c>
      <c r="P10" s="5">
        <f t="shared" si="6"/>
        <v>-99.338000000000008</v>
      </c>
      <c r="Q10" s="6">
        <f t="shared" si="7"/>
        <v>-37</v>
      </c>
    </row>
    <row r="11" spans="1:17" ht="14.4" hidden="1" customHeight="1" outlineLevel="1" x14ac:dyDescent="0.3">
      <c r="A11" s="441" t="s">
        <v>173</v>
      </c>
      <c r="B11" s="120">
        <v>8.33</v>
      </c>
      <c r="C11" s="113">
        <v>3.5830000000000002</v>
      </c>
      <c r="D11" s="113">
        <v>6.8129999999999997</v>
      </c>
      <c r="E11" s="424">
        <f t="shared" si="0"/>
        <v>0.81788715486194474</v>
      </c>
      <c r="F11" s="129">
        <f t="shared" si="1"/>
        <v>1.901479207368127</v>
      </c>
      <c r="G11" s="133">
        <v>7</v>
      </c>
      <c r="H11" s="113">
        <v>3</v>
      </c>
      <c r="I11" s="113">
        <v>4</v>
      </c>
      <c r="J11" s="425">
        <f t="shared" si="2"/>
        <v>0.5714285714285714</v>
      </c>
      <c r="K11" s="134">
        <f t="shared" si="3"/>
        <v>1.3333333333333333</v>
      </c>
      <c r="L11" s="121"/>
      <c r="M11" s="121"/>
      <c r="N11" s="5">
        <f t="shared" si="4"/>
        <v>3.2299999999999995</v>
      </c>
      <c r="O11" s="6">
        <f t="shared" si="5"/>
        <v>1</v>
      </c>
      <c r="P11" s="5">
        <f t="shared" si="6"/>
        <v>-1.5170000000000003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7.5</v>
      </c>
      <c r="C12" s="239">
        <v>3.831</v>
      </c>
      <c r="D12" s="239">
        <v>3.1720000000000002</v>
      </c>
      <c r="E12" s="424">
        <f t="shared" si="0"/>
        <v>0.42293333333333333</v>
      </c>
      <c r="F12" s="129">
        <f t="shared" si="1"/>
        <v>0.82798225006525716</v>
      </c>
      <c r="G12" s="241">
        <v>3</v>
      </c>
      <c r="H12" s="239">
        <v>3</v>
      </c>
      <c r="I12" s="239">
        <v>1</v>
      </c>
      <c r="J12" s="426">
        <f t="shared" si="2"/>
        <v>0.33333333333333331</v>
      </c>
      <c r="K12" s="242">
        <f t="shared" si="3"/>
        <v>0.33333333333333331</v>
      </c>
      <c r="L12" s="121"/>
      <c r="M12" s="121"/>
      <c r="N12" s="243">
        <f t="shared" si="4"/>
        <v>-0.65899999999999981</v>
      </c>
      <c r="O12" s="244">
        <f t="shared" si="5"/>
        <v>-2</v>
      </c>
      <c r="P12" s="243">
        <f t="shared" si="6"/>
        <v>-4.3279999999999994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904.40200000000004</v>
      </c>
      <c r="C13" s="116">
        <f>SUM(C5:C12)</f>
        <v>545.49799999999993</v>
      </c>
      <c r="D13" s="116">
        <f>SUM(D5:D12)</f>
        <v>563.89200000000005</v>
      </c>
      <c r="E13" s="420">
        <f>IF(OR(D13=0,B13=0),0,D13/B13)</f>
        <v>0.62349707320417247</v>
      </c>
      <c r="F13" s="135">
        <f>IF(OR(D13=0,C13=0),0,D13/C13)</f>
        <v>1.0337196470014558</v>
      </c>
      <c r="G13" s="136">
        <f>SUM(G5:G12)</f>
        <v>583</v>
      </c>
      <c r="H13" s="116">
        <f>SUM(H5:H12)</f>
        <v>455</v>
      </c>
      <c r="I13" s="116">
        <f>SUM(I5:I12)</f>
        <v>472</v>
      </c>
      <c r="J13" s="420">
        <f>IF(OR(I13=0,G13=0),0,I13/G13)</f>
        <v>0.80960548885077188</v>
      </c>
      <c r="K13" s="137">
        <f>IF(OR(I13=0,H13=0),0,I13/H13)</f>
        <v>1.0373626373626375</v>
      </c>
      <c r="L13" s="121"/>
      <c r="M13" s="121"/>
      <c r="N13" s="127">
        <f t="shared" si="4"/>
        <v>18.394000000000119</v>
      </c>
      <c r="O13" s="138">
        <f t="shared" si="5"/>
        <v>17</v>
      </c>
      <c r="P13" s="127">
        <f t="shared" si="6"/>
        <v>-340.51</v>
      </c>
      <c r="Q13" s="138">
        <f t="shared" si="7"/>
        <v>-111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333.65499999999997</v>
      </c>
      <c r="C18" s="114">
        <v>199.779</v>
      </c>
      <c r="D18" s="114">
        <v>222.97399999999999</v>
      </c>
      <c r="E18" s="424">
        <f>IF(OR(D18=0,B18=0),"",D18/B18)</f>
        <v>0.66827711258635414</v>
      </c>
      <c r="F18" s="129">
        <f>IF(OR(D18=0,C18=0),"",D18/C18)</f>
        <v>1.1161032941400246</v>
      </c>
      <c r="G18" s="119">
        <v>219</v>
      </c>
      <c r="H18" s="114">
        <v>170</v>
      </c>
      <c r="I18" s="114">
        <v>189</v>
      </c>
      <c r="J18" s="424">
        <f>IF(OR(I18=0,G18=0),"",I18/G18)</f>
        <v>0.86301369863013699</v>
      </c>
      <c r="K18" s="131">
        <f>IF(OR(I18=0,H18=0),"",I18/H18)</f>
        <v>1.111764705882353</v>
      </c>
      <c r="L18" s="645">
        <v>0.91871999999999998</v>
      </c>
      <c r="M18" s="646"/>
      <c r="N18" s="145">
        <f t="shared" ref="N18:N26" si="8">D18-C18</f>
        <v>23.194999999999993</v>
      </c>
      <c r="O18" s="146">
        <f t="shared" ref="O18:O26" si="9">I18-H18</f>
        <v>19</v>
      </c>
      <c r="P18" s="145">
        <f t="shared" ref="P18:P26" si="10">D18-B18</f>
        <v>-110.68099999999998</v>
      </c>
      <c r="Q18" s="146">
        <f t="shared" ref="Q18:Q26" si="11">I18-G18</f>
        <v>-30</v>
      </c>
    </row>
    <row r="19" spans="1:17" ht="14.4" hidden="1" customHeight="1" outlineLevel="1" x14ac:dyDescent="0.3">
      <c r="A19" s="441" t="s">
        <v>168</v>
      </c>
      <c r="B19" s="120">
        <v>98.983999999999995</v>
      </c>
      <c r="C19" s="113">
        <v>55.720999999999997</v>
      </c>
      <c r="D19" s="113">
        <v>66.727000000000004</v>
      </c>
      <c r="E19" s="425">
        <f t="shared" ref="E19:E25" si="12">IF(OR(D19=0,B19=0),"",D19/B19)</f>
        <v>0.67411904954336066</v>
      </c>
      <c r="F19" s="132">
        <f t="shared" ref="F19:F25" si="13">IF(OR(D19=0,C19=0),"",D19/C19)</f>
        <v>1.1975197860770626</v>
      </c>
      <c r="G19" s="120">
        <v>59</v>
      </c>
      <c r="H19" s="113">
        <v>58</v>
      </c>
      <c r="I19" s="113">
        <v>55</v>
      </c>
      <c r="J19" s="425">
        <f t="shared" ref="J19:J25" si="14">IF(OR(I19=0,G19=0),"",I19/G19)</f>
        <v>0.93220338983050843</v>
      </c>
      <c r="K19" s="134">
        <f t="shared" ref="K19:K25" si="15">IF(OR(I19=0,H19=0),"",I19/H19)</f>
        <v>0.94827586206896552</v>
      </c>
      <c r="L19" s="645">
        <v>0.99456</v>
      </c>
      <c r="M19" s="646"/>
      <c r="N19" s="147">
        <f t="shared" si="8"/>
        <v>11.006000000000007</v>
      </c>
      <c r="O19" s="148">
        <f t="shared" si="9"/>
        <v>-3</v>
      </c>
      <c r="P19" s="147">
        <f t="shared" si="10"/>
        <v>-32.256999999999991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268.25700000000001</v>
      </c>
      <c r="C20" s="113">
        <v>186.553</v>
      </c>
      <c r="D20" s="113">
        <v>166.67400000000001</v>
      </c>
      <c r="E20" s="425">
        <f t="shared" si="12"/>
        <v>0.62132209038347552</v>
      </c>
      <c r="F20" s="132">
        <f t="shared" si="13"/>
        <v>0.89344047000048243</v>
      </c>
      <c r="G20" s="120">
        <v>188</v>
      </c>
      <c r="H20" s="113">
        <v>146</v>
      </c>
      <c r="I20" s="113">
        <v>145</v>
      </c>
      <c r="J20" s="425">
        <f t="shared" si="14"/>
        <v>0.77127659574468088</v>
      </c>
      <c r="K20" s="134">
        <f t="shared" si="15"/>
        <v>0.99315068493150682</v>
      </c>
      <c r="L20" s="645">
        <v>0.96671999999999991</v>
      </c>
      <c r="M20" s="646"/>
      <c r="N20" s="147">
        <f t="shared" si="8"/>
        <v>-19.878999999999991</v>
      </c>
      <c r="O20" s="148">
        <f t="shared" si="9"/>
        <v>-1</v>
      </c>
      <c r="P20" s="147">
        <f t="shared" si="10"/>
        <v>-101.583</v>
      </c>
      <c r="Q20" s="148">
        <f t="shared" si="11"/>
        <v>-43</v>
      </c>
    </row>
    <row r="21" spans="1:17" ht="14.4" hidden="1" customHeight="1" outlineLevel="1" x14ac:dyDescent="0.3">
      <c r="A21" s="441" t="s">
        <v>170</v>
      </c>
      <c r="B21" s="120">
        <v>25.268999999999998</v>
      </c>
      <c r="C21" s="113">
        <v>14.772</v>
      </c>
      <c r="D21" s="113">
        <v>34.463000000000001</v>
      </c>
      <c r="E21" s="425">
        <f t="shared" si="12"/>
        <v>1.3638450275040566</v>
      </c>
      <c r="F21" s="132">
        <f t="shared" si="13"/>
        <v>2.3329948551313295</v>
      </c>
      <c r="G21" s="120">
        <v>17</v>
      </c>
      <c r="H21" s="113">
        <v>13</v>
      </c>
      <c r="I21" s="113">
        <v>25</v>
      </c>
      <c r="J21" s="425">
        <f t="shared" si="14"/>
        <v>1.4705882352941178</v>
      </c>
      <c r="K21" s="134">
        <f t="shared" si="15"/>
        <v>1.9230769230769231</v>
      </c>
      <c r="L21" s="645">
        <v>1.11744</v>
      </c>
      <c r="M21" s="646"/>
      <c r="N21" s="147">
        <f t="shared" si="8"/>
        <v>19.691000000000003</v>
      </c>
      <c r="O21" s="148">
        <f t="shared" si="9"/>
        <v>12</v>
      </c>
      <c r="P21" s="147">
        <f t="shared" si="10"/>
        <v>9.1940000000000026</v>
      </c>
      <c r="Q21" s="148">
        <f t="shared" si="11"/>
        <v>8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162.40700000000001</v>
      </c>
      <c r="C23" s="113">
        <v>81.259</v>
      </c>
      <c r="D23" s="113">
        <v>63.069000000000003</v>
      </c>
      <c r="E23" s="425">
        <f t="shared" si="12"/>
        <v>0.3883391725726108</v>
      </c>
      <c r="F23" s="132">
        <f t="shared" si="13"/>
        <v>0.77614787285100728</v>
      </c>
      <c r="G23" s="120">
        <v>90</v>
      </c>
      <c r="H23" s="113">
        <v>62</v>
      </c>
      <c r="I23" s="113">
        <v>53</v>
      </c>
      <c r="J23" s="425">
        <f t="shared" si="14"/>
        <v>0.58888888888888891</v>
      </c>
      <c r="K23" s="134">
        <f t="shared" si="15"/>
        <v>0.85483870967741937</v>
      </c>
      <c r="L23" s="645">
        <v>0.98495999999999995</v>
      </c>
      <c r="M23" s="646"/>
      <c r="N23" s="147">
        <f t="shared" si="8"/>
        <v>-18.189999999999998</v>
      </c>
      <c r="O23" s="148">
        <f t="shared" si="9"/>
        <v>-9</v>
      </c>
      <c r="P23" s="147">
        <f t="shared" si="10"/>
        <v>-99.338000000000008</v>
      </c>
      <c r="Q23" s="148">
        <f t="shared" si="11"/>
        <v>-37</v>
      </c>
    </row>
    <row r="24" spans="1:17" ht="14.4" hidden="1" customHeight="1" outlineLevel="1" x14ac:dyDescent="0.3">
      <c r="A24" s="441" t="s">
        <v>173</v>
      </c>
      <c r="B24" s="120">
        <v>8.33</v>
      </c>
      <c r="C24" s="113">
        <v>3.5830000000000002</v>
      </c>
      <c r="D24" s="113">
        <v>6.8129999999999997</v>
      </c>
      <c r="E24" s="425">
        <f t="shared" si="12"/>
        <v>0.81788715486194474</v>
      </c>
      <c r="F24" s="132">
        <f t="shared" si="13"/>
        <v>1.901479207368127</v>
      </c>
      <c r="G24" s="120">
        <v>7</v>
      </c>
      <c r="H24" s="113">
        <v>3</v>
      </c>
      <c r="I24" s="113">
        <v>4</v>
      </c>
      <c r="J24" s="425">
        <f t="shared" si="14"/>
        <v>0.5714285714285714</v>
      </c>
      <c r="K24" s="134">
        <f t="shared" si="15"/>
        <v>1.3333333333333333</v>
      </c>
      <c r="L24" s="645">
        <v>1.0147199999999998</v>
      </c>
      <c r="M24" s="646"/>
      <c r="N24" s="147">
        <f t="shared" si="8"/>
        <v>3.2299999999999995</v>
      </c>
      <c r="O24" s="148">
        <f t="shared" si="9"/>
        <v>1</v>
      </c>
      <c r="P24" s="147">
        <f t="shared" si="10"/>
        <v>-1.5170000000000003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7.5</v>
      </c>
      <c r="C25" s="239">
        <v>3.831</v>
      </c>
      <c r="D25" s="239">
        <v>3.1720000000000002</v>
      </c>
      <c r="E25" s="426">
        <f t="shared" si="12"/>
        <v>0.42293333333333333</v>
      </c>
      <c r="F25" s="240">
        <f t="shared" si="13"/>
        <v>0.82798225006525716</v>
      </c>
      <c r="G25" s="238">
        <v>3</v>
      </c>
      <c r="H25" s="239">
        <v>3</v>
      </c>
      <c r="I25" s="239">
        <v>1</v>
      </c>
      <c r="J25" s="426">
        <f t="shared" si="14"/>
        <v>0.33333333333333331</v>
      </c>
      <c r="K25" s="242">
        <f t="shared" si="15"/>
        <v>0.33333333333333331</v>
      </c>
      <c r="L25" s="356"/>
      <c r="M25" s="357"/>
      <c r="N25" s="245">
        <f t="shared" si="8"/>
        <v>-0.65899999999999981</v>
      </c>
      <c r="O25" s="246">
        <f t="shared" si="9"/>
        <v>-2</v>
      </c>
      <c r="P25" s="245">
        <f t="shared" si="10"/>
        <v>-4.3279999999999994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904.40200000000004</v>
      </c>
      <c r="C26" s="150">
        <f>SUM(C18:C25)</f>
        <v>545.49799999999993</v>
      </c>
      <c r="D26" s="150">
        <f>SUM(D18:D25)</f>
        <v>563.89200000000005</v>
      </c>
      <c r="E26" s="421">
        <f>IF(OR(D26=0,B26=0),0,D26/B26)</f>
        <v>0.62349707320417247</v>
      </c>
      <c r="F26" s="151">
        <f>IF(OR(D26=0,C26=0),0,D26/C26)</f>
        <v>1.0337196470014558</v>
      </c>
      <c r="G26" s="149">
        <f>SUM(G18:G25)</f>
        <v>583</v>
      </c>
      <c r="H26" s="150">
        <f>SUM(H18:H25)</f>
        <v>455</v>
      </c>
      <c r="I26" s="150">
        <f>SUM(I18:I25)</f>
        <v>472</v>
      </c>
      <c r="J26" s="421">
        <f>IF(OR(I26=0,G26=0),0,I26/G26)</f>
        <v>0.80960548885077188</v>
      </c>
      <c r="K26" s="152">
        <f>IF(OR(I26=0,H26=0),0,I26/H26)</f>
        <v>1.0373626373626375</v>
      </c>
      <c r="L26" s="121"/>
      <c r="M26" s="121"/>
      <c r="N26" s="143">
        <f t="shared" si="8"/>
        <v>18.394000000000119</v>
      </c>
      <c r="O26" s="153">
        <f t="shared" si="9"/>
        <v>17</v>
      </c>
      <c r="P26" s="143">
        <f t="shared" si="10"/>
        <v>-340.51</v>
      </c>
      <c r="Q26" s="153">
        <f t="shared" si="11"/>
        <v>-111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448</v>
      </c>
      <c r="C33" s="199">
        <v>555</v>
      </c>
      <c r="D33" s="84">
        <f>IF(C33="","",C33-B33)</f>
        <v>107</v>
      </c>
      <c r="E33" s="85">
        <f>IF(C33="","",C33/B33)</f>
        <v>1.2388392857142858</v>
      </c>
      <c r="F33" s="86">
        <v>169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1415</v>
      </c>
      <c r="C34" s="200">
        <v>1362</v>
      </c>
      <c r="D34" s="87">
        <f t="shared" ref="D34:D45" si="0">IF(C34="","",C34-B34)</f>
        <v>-53</v>
      </c>
      <c r="E34" s="88">
        <f t="shared" ref="E34:E45" si="1">IF(C34="","",C34/B34)</f>
        <v>0.9625441696113074</v>
      </c>
      <c r="F34" s="89">
        <v>266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2166</v>
      </c>
      <c r="C35" s="200">
        <v>1929</v>
      </c>
      <c r="D35" s="87">
        <f t="shared" si="0"/>
        <v>-237</v>
      </c>
      <c r="E35" s="88">
        <f t="shared" si="1"/>
        <v>0.89058171745152359</v>
      </c>
      <c r="F35" s="89">
        <v>278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2983</v>
      </c>
      <c r="C36" s="200">
        <v>2690</v>
      </c>
      <c r="D36" s="87">
        <f t="shared" si="0"/>
        <v>-293</v>
      </c>
      <c r="E36" s="88">
        <f t="shared" si="1"/>
        <v>0.9017767348307073</v>
      </c>
      <c r="F36" s="89">
        <v>405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4502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4359</v>
      </c>
      <c r="B5" s="950">
        <v>1</v>
      </c>
      <c r="C5" s="951">
        <v>1.98</v>
      </c>
      <c r="D5" s="952">
        <v>7</v>
      </c>
      <c r="E5" s="953"/>
      <c r="F5" s="954"/>
      <c r="G5" s="955"/>
      <c r="H5" s="956"/>
      <c r="I5" s="957"/>
      <c r="J5" s="958"/>
      <c r="K5" s="959">
        <v>1</v>
      </c>
      <c r="L5" s="960">
        <v>2</v>
      </c>
      <c r="M5" s="960">
        <v>18</v>
      </c>
      <c r="N5" s="961">
        <v>6</v>
      </c>
      <c r="O5" s="960" t="s">
        <v>4360</v>
      </c>
      <c r="P5" s="962" t="s">
        <v>4361</v>
      </c>
      <c r="Q5" s="963">
        <f>H5-B5</f>
        <v>-1</v>
      </c>
      <c r="R5" s="978">
        <f>I5-C5</f>
        <v>-1.98</v>
      </c>
      <c r="S5" s="963">
        <f>H5-E5</f>
        <v>0</v>
      </c>
      <c r="T5" s="978">
        <f>I5-F5</f>
        <v>0</v>
      </c>
      <c r="U5" s="988" t="s">
        <v>586</v>
      </c>
      <c r="V5" s="950" t="s">
        <v>586</v>
      </c>
      <c r="W5" s="950" t="s">
        <v>586</v>
      </c>
      <c r="X5" s="989" t="s">
        <v>586</v>
      </c>
      <c r="Y5" s="990"/>
    </row>
    <row r="6" spans="1:25" ht="14.4" customHeight="1" x14ac:dyDescent="0.3">
      <c r="A6" s="948" t="s">
        <v>4362</v>
      </c>
      <c r="B6" s="934"/>
      <c r="C6" s="935"/>
      <c r="D6" s="933"/>
      <c r="E6" s="936"/>
      <c r="F6" s="937"/>
      <c r="G6" s="920"/>
      <c r="H6" s="938">
        <v>1</v>
      </c>
      <c r="I6" s="939">
        <v>1.72</v>
      </c>
      <c r="J6" s="921">
        <v>6</v>
      </c>
      <c r="K6" s="940">
        <v>1.72</v>
      </c>
      <c r="L6" s="941">
        <v>3</v>
      </c>
      <c r="M6" s="941">
        <v>27</v>
      </c>
      <c r="N6" s="942">
        <v>9</v>
      </c>
      <c r="O6" s="941" t="s">
        <v>4360</v>
      </c>
      <c r="P6" s="943" t="s">
        <v>4363</v>
      </c>
      <c r="Q6" s="944">
        <f t="shared" ref="Q6:R69" si="0">H6-B6</f>
        <v>1</v>
      </c>
      <c r="R6" s="979">
        <f t="shared" si="0"/>
        <v>1.72</v>
      </c>
      <c r="S6" s="944">
        <f t="shared" ref="S6:S69" si="1">H6-E6</f>
        <v>1</v>
      </c>
      <c r="T6" s="979">
        <f t="shared" ref="T6:T69" si="2">I6-F6</f>
        <v>1.72</v>
      </c>
      <c r="U6" s="987">
        <v>9</v>
      </c>
      <c r="V6" s="934">
        <v>6</v>
      </c>
      <c r="W6" s="934">
        <v>-3</v>
      </c>
      <c r="X6" s="985">
        <v>0.66666666666666663</v>
      </c>
      <c r="Y6" s="983"/>
    </row>
    <row r="7" spans="1:25" ht="14.4" customHeight="1" x14ac:dyDescent="0.3">
      <c r="A7" s="947" t="s">
        <v>4364</v>
      </c>
      <c r="B7" s="928"/>
      <c r="C7" s="929"/>
      <c r="D7" s="930"/>
      <c r="E7" s="913">
        <v>1</v>
      </c>
      <c r="F7" s="914">
        <v>0.38</v>
      </c>
      <c r="G7" s="915">
        <v>8</v>
      </c>
      <c r="H7" s="917"/>
      <c r="I7" s="911"/>
      <c r="J7" s="912"/>
      <c r="K7" s="916">
        <v>0.38</v>
      </c>
      <c r="L7" s="917">
        <v>2</v>
      </c>
      <c r="M7" s="917">
        <v>15</v>
      </c>
      <c r="N7" s="918">
        <v>5</v>
      </c>
      <c r="O7" s="917" t="s">
        <v>4360</v>
      </c>
      <c r="P7" s="932" t="s">
        <v>4365</v>
      </c>
      <c r="Q7" s="919">
        <f t="shared" si="0"/>
        <v>0</v>
      </c>
      <c r="R7" s="980">
        <f t="shared" si="0"/>
        <v>0</v>
      </c>
      <c r="S7" s="919">
        <f t="shared" si="1"/>
        <v>-1</v>
      </c>
      <c r="T7" s="980">
        <f t="shared" si="2"/>
        <v>-0.38</v>
      </c>
      <c r="U7" s="986" t="s">
        <v>586</v>
      </c>
      <c r="V7" s="928" t="s">
        <v>586</v>
      </c>
      <c r="W7" s="928" t="s">
        <v>586</v>
      </c>
      <c r="X7" s="984" t="s">
        <v>586</v>
      </c>
      <c r="Y7" s="982"/>
    </row>
    <row r="8" spans="1:25" ht="14.4" customHeight="1" x14ac:dyDescent="0.3">
      <c r="A8" s="947" t="s">
        <v>4366</v>
      </c>
      <c r="B8" s="922">
        <v>1</v>
      </c>
      <c r="C8" s="923">
        <v>0.41</v>
      </c>
      <c r="D8" s="924">
        <v>7</v>
      </c>
      <c r="E8" s="931"/>
      <c r="F8" s="911"/>
      <c r="G8" s="912"/>
      <c r="H8" s="917"/>
      <c r="I8" s="911"/>
      <c r="J8" s="912"/>
      <c r="K8" s="916">
        <v>0.31</v>
      </c>
      <c r="L8" s="917">
        <v>1</v>
      </c>
      <c r="M8" s="917">
        <v>12</v>
      </c>
      <c r="N8" s="918">
        <v>4</v>
      </c>
      <c r="O8" s="917" t="s">
        <v>4360</v>
      </c>
      <c r="P8" s="932" t="s">
        <v>4367</v>
      </c>
      <c r="Q8" s="919">
        <f t="shared" si="0"/>
        <v>-1</v>
      </c>
      <c r="R8" s="980">
        <f t="shared" si="0"/>
        <v>-0.41</v>
      </c>
      <c r="S8" s="919">
        <f t="shared" si="1"/>
        <v>0</v>
      </c>
      <c r="T8" s="980">
        <f t="shared" si="2"/>
        <v>0</v>
      </c>
      <c r="U8" s="986" t="s">
        <v>586</v>
      </c>
      <c r="V8" s="928" t="s">
        <v>586</v>
      </c>
      <c r="W8" s="928" t="s">
        <v>586</v>
      </c>
      <c r="X8" s="984" t="s">
        <v>586</v>
      </c>
      <c r="Y8" s="982"/>
    </row>
    <row r="9" spans="1:25" ht="14.4" customHeight="1" x14ac:dyDescent="0.3">
      <c r="A9" s="947" t="s">
        <v>4368</v>
      </c>
      <c r="B9" s="922">
        <v>2</v>
      </c>
      <c r="C9" s="923">
        <v>0.9</v>
      </c>
      <c r="D9" s="924">
        <v>2.5</v>
      </c>
      <c r="E9" s="931"/>
      <c r="F9" s="911"/>
      <c r="G9" s="912"/>
      <c r="H9" s="917">
        <v>1</v>
      </c>
      <c r="I9" s="911">
        <v>0.45</v>
      </c>
      <c r="J9" s="912">
        <v>3</v>
      </c>
      <c r="K9" s="916">
        <v>0.45</v>
      </c>
      <c r="L9" s="917">
        <v>1</v>
      </c>
      <c r="M9" s="917">
        <v>12</v>
      </c>
      <c r="N9" s="918">
        <v>4</v>
      </c>
      <c r="O9" s="917" t="s">
        <v>4360</v>
      </c>
      <c r="P9" s="932" t="s">
        <v>4369</v>
      </c>
      <c r="Q9" s="919">
        <f t="shared" si="0"/>
        <v>-1</v>
      </c>
      <c r="R9" s="980">
        <f t="shared" si="0"/>
        <v>-0.45</v>
      </c>
      <c r="S9" s="919">
        <f t="shared" si="1"/>
        <v>1</v>
      </c>
      <c r="T9" s="980">
        <f t="shared" si="2"/>
        <v>0.45</v>
      </c>
      <c r="U9" s="986">
        <v>4</v>
      </c>
      <c r="V9" s="928">
        <v>3</v>
      </c>
      <c r="W9" s="928">
        <v>-1</v>
      </c>
      <c r="X9" s="984">
        <v>0.75</v>
      </c>
      <c r="Y9" s="982"/>
    </row>
    <row r="10" spans="1:25" ht="14.4" customHeight="1" x14ac:dyDescent="0.3">
      <c r="A10" s="947" t="s">
        <v>4370</v>
      </c>
      <c r="B10" s="928">
        <v>4</v>
      </c>
      <c r="C10" s="929">
        <v>10.67</v>
      </c>
      <c r="D10" s="930">
        <v>5.5</v>
      </c>
      <c r="E10" s="931">
        <v>3</v>
      </c>
      <c r="F10" s="911">
        <v>8</v>
      </c>
      <c r="G10" s="912">
        <v>6.7</v>
      </c>
      <c r="H10" s="913">
        <v>7</v>
      </c>
      <c r="I10" s="914">
        <v>18.670000000000002</v>
      </c>
      <c r="J10" s="915">
        <v>6.7</v>
      </c>
      <c r="K10" s="916">
        <v>2.67</v>
      </c>
      <c r="L10" s="917">
        <v>3</v>
      </c>
      <c r="M10" s="917">
        <v>27</v>
      </c>
      <c r="N10" s="918">
        <v>9</v>
      </c>
      <c r="O10" s="917" t="s">
        <v>4360</v>
      </c>
      <c r="P10" s="932" t="s">
        <v>4371</v>
      </c>
      <c r="Q10" s="919">
        <f t="shared" si="0"/>
        <v>3</v>
      </c>
      <c r="R10" s="980">
        <f t="shared" si="0"/>
        <v>8.0000000000000018</v>
      </c>
      <c r="S10" s="919">
        <f t="shared" si="1"/>
        <v>4</v>
      </c>
      <c r="T10" s="980">
        <f t="shared" si="2"/>
        <v>10.670000000000002</v>
      </c>
      <c r="U10" s="986">
        <v>63</v>
      </c>
      <c r="V10" s="928">
        <v>46.9</v>
      </c>
      <c r="W10" s="928">
        <v>-16.100000000000001</v>
      </c>
      <c r="X10" s="984">
        <v>0.74444444444444446</v>
      </c>
      <c r="Y10" s="982">
        <v>1</v>
      </c>
    </row>
    <row r="11" spans="1:25" ht="14.4" customHeight="1" x14ac:dyDescent="0.3">
      <c r="A11" s="948" t="s">
        <v>4372</v>
      </c>
      <c r="B11" s="934">
        <v>1</v>
      </c>
      <c r="C11" s="935">
        <v>3.09</v>
      </c>
      <c r="D11" s="933">
        <v>5</v>
      </c>
      <c r="E11" s="936">
        <v>3</v>
      </c>
      <c r="F11" s="937">
        <v>9.27</v>
      </c>
      <c r="G11" s="920">
        <v>7</v>
      </c>
      <c r="H11" s="938"/>
      <c r="I11" s="939"/>
      <c r="J11" s="921"/>
      <c r="K11" s="940">
        <v>3.09</v>
      </c>
      <c r="L11" s="941">
        <v>3</v>
      </c>
      <c r="M11" s="941">
        <v>30</v>
      </c>
      <c r="N11" s="942">
        <v>10</v>
      </c>
      <c r="O11" s="941" t="s">
        <v>4360</v>
      </c>
      <c r="P11" s="943" t="s">
        <v>4373</v>
      </c>
      <c r="Q11" s="944">
        <f t="shared" si="0"/>
        <v>-1</v>
      </c>
      <c r="R11" s="979">
        <f t="shared" si="0"/>
        <v>-3.09</v>
      </c>
      <c r="S11" s="944">
        <f t="shared" si="1"/>
        <v>-3</v>
      </c>
      <c r="T11" s="979">
        <f t="shared" si="2"/>
        <v>-9.27</v>
      </c>
      <c r="U11" s="987" t="s">
        <v>586</v>
      </c>
      <c r="V11" s="934" t="s">
        <v>586</v>
      </c>
      <c r="W11" s="934" t="s">
        <v>586</v>
      </c>
      <c r="X11" s="985" t="s">
        <v>586</v>
      </c>
      <c r="Y11" s="983"/>
    </row>
    <row r="12" spans="1:25" ht="14.4" customHeight="1" x14ac:dyDescent="0.3">
      <c r="A12" s="947" t="s">
        <v>4374</v>
      </c>
      <c r="B12" s="928"/>
      <c r="C12" s="929"/>
      <c r="D12" s="930"/>
      <c r="E12" s="931"/>
      <c r="F12" s="911"/>
      <c r="G12" s="912"/>
      <c r="H12" s="913">
        <v>1</v>
      </c>
      <c r="I12" s="914">
        <v>3.33</v>
      </c>
      <c r="J12" s="915">
        <v>6</v>
      </c>
      <c r="K12" s="916">
        <v>1.56</v>
      </c>
      <c r="L12" s="917">
        <v>2</v>
      </c>
      <c r="M12" s="917">
        <v>21</v>
      </c>
      <c r="N12" s="918">
        <v>7</v>
      </c>
      <c r="O12" s="917" t="s">
        <v>4360</v>
      </c>
      <c r="P12" s="932" t="s">
        <v>4375</v>
      </c>
      <c r="Q12" s="919">
        <f t="shared" si="0"/>
        <v>1</v>
      </c>
      <c r="R12" s="980">
        <f t="shared" si="0"/>
        <v>3.33</v>
      </c>
      <c r="S12" s="919">
        <f t="shared" si="1"/>
        <v>1</v>
      </c>
      <c r="T12" s="980">
        <f t="shared" si="2"/>
        <v>3.33</v>
      </c>
      <c r="U12" s="986">
        <v>7</v>
      </c>
      <c r="V12" s="928">
        <v>6</v>
      </c>
      <c r="W12" s="928">
        <v>-1</v>
      </c>
      <c r="X12" s="984">
        <v>0.8571428571428571</v>
      </c>
      <c r="Y12" s="982"/>
    </row>
    <row r="13" spans="1:25" ht="14.4" customHeight="1" x14ac:dyDescent="0.3">
      <c r="A13" s="947" t="s">
        <v>4376</v>
      </c>
      <c r="B13" s="928"/>
      <c r="C13" s="929"/>
      <c r="D13" s="930"/>
      <c r="E13" s="931"/>
      <c r="F13" s="911"/>
      <c r="G13" s="912"/>
      <c r="H13" s="913">
        <v>1</v>
      </c>
      <c r="I13" s="914">
        <v>0.48</v>
      </c>
      <c r="J13" s="925">
        <v>9</v>
      </c>
      <c r="K13" s="916">
        <v>0.48</v>
      </c>
      <c r="L13" s="917">
        <v>2</v>
      </c>
      <c r="M13" s="917">
        <v>21</v>
      </c>
      <c r="N13" s="918">
        <v>7</v>
      </c>
      <c r="O13" s="917" t="s">
        <v>4360</v>
      </c>
      <c r="P13" s="932" t="s">
        <v>4377</v>
      </c>
      <c r="Q13" s="919">
        <f t="shared" si="0"/>
        <v>1</v>
      </c>
      <c r="R13" s="980">
        <f t="shared" si="0"/>
        <v>0.48</v>
      </c>
      <c r="S13" s="919">
        <f t="shared" si="1"/>
        <v>1</v>
      </c>
      <c r="T13" s="980">
        <f t="shared" si="2"/>
        <v>0.48</v>
      </c>
      <c r="U13" s="986">
        <v>7</v>
      </c>
      <c r="V13" s="928">
        <v>9</v>
      </c>
      <c r="W13" s="928">
        <v>2</v>
      </c>
      <c r="X13" s="984">
        <v>1.2857142857142858</v>
      </c>
      <c r="Y13" s="982">
        <v>2</v>
      </c>
    </row>
    <row r="14" spans="1:25" ht="14.4" customHeight="1" x14ac:dyDescent="0.3">
      <c r="A14" s="947" t="s">
        <v>4378</v>
      </c>
      <c r="B14" s="922">
        <v>11</v>
      </c>
      <c r="C14" s="923">
        <v>62.49</v>
      </c>
      <c r="D14" s="924">
        <v>13</v>
      </c>
      <c r="E14" s="931">
        <v>4</v>
      </c>
      <c r="F14" s="911">
        <v>22.72</v>
      </c>
      <c r="G14" s="912">
        <v>12.5</v>
      </c>
      <c r="H14" s="917">
        <v>2</v>
      </c>
      <c r="I14" s="911">
        <v>11.36</v>
      </c>
      <c r="J14" s="912">
        <v>11</v>
      </c>
      <c r="K14" s="916">
        <v>5.68</v>
      </c>
      <c r="L14" s="917">
        <v>6</v>
      </c>
      <c r="M14" s="917">
        <v>51</v>
      </c>
      <c r="N14" s="918">
        <v>17</v>
      </c>
      <c r="O14" s="917" t="s">
        <v>4360</v>
      </c>
      <c r="P14" s="932" t="s">
        <v>4379</v>
      </c>
      <c r="Q14" s="919">
        <f t="shared" si="0"/>
        <v>-9</v>
      </c>
      <c r="R14" s="980">
        <f t="shared" si="0"/>
        <v>-51.13</v>
      </c>
      <c r="S14" s="919">
        <f t="shared" si="1"/>
        <v>-2</v>
      </c>
      <c r="T14" s="980">
        <f t="shared" si="2"/>
        <v>-11.36</v>
      </c>
      <c r="U14" s="986">
        <v>34</v>
      </c>
      <c r="V14" s="928">
        <v>22</v>
      </c>
      <c r="W14" s="928">
        <v>-12</v>
      </c>
      <c r="X14" s="984">
        <v>0.6470588235294118</v>
      </c>
      <c r="Y14" s="982"/>
    </row>
    <row r="15" spans="1:25" ht="14.4" customHeight="1" x14ac:dyDescent="0.3">
      <c r="A15" s="948" t="s">
        <v>4380</v>
      </c>
      <c r="B15" s="945">
        <v>1</v>
      </c>
      <c r="C15" s="946">
        <v>7.42</v>
      </c>
      <c r="D15" s="926">
        <v>14</v>
      </c>
      <c r="E15" s="936">
        <v>4</v>
      </c>
      <c r="F15" s="937">
        <v>29.69</v>
      </c>
      <c r="G15" s="920">
        <v>22</v>
      </c>
      <c r="H15" s="941">
        <v>1</v>
      </c>
      <c r="I15" s="937">
        <v>7.42</v>
      </c>
      <c r="J15" s="920">
        <v>15</v>
      </c>
      <c r="K15" s="940">
        <v>7.42</v>
      </c>
      <c r="L15" s="941">
        <v>7</v>
      </c>
      <c r="M15" s="941">
        <v>60</v>
      </c>
      <c r="N15" s="942">
        <v>20</v>
      </c>
      <c r="O15" s="941" t="s">
        <v>4360</v>
      </c>
      <c r="P15" s="943" t="s">
        <v>4381</v>
      </c>
      <c r="Q15" s="944">
        <f t="shared" si="0"/>
        <v>0</v>
      </c>
      <c r="R15" s="979">
        <f t="shared" si="0"/>
        <v>0</v>
      </c>
      <c r="S15" s="944">
        <f t="shared" si="1"/>
        <v>-3</v>
      </c>
      <c r="T15" s="979">
        <f t="shared" si="2"/>
        <v>-22.270000000000003</v>
      </c>
      <c r="U15" s="987">
        <v>20</v>
      </c>
      <c r="V15" s="934">
        <v>15</v>
      </c>
      <c r="W15" s="934">
        <v>-5</v>
      </c>
      <c r="X15" s="985">
        <v>0.75</v>
      </c>
      <c r="Y15" s="983"/>
    </row>
    <row r="16" spans="1:25" ht="14.4" customHeight="1" x14ac:dyDescent="0.3">
      <c r="A16" s="948" t="s">
        <v>4382</v>
      </c>
      <c r="B16" s="945">
        <v>1</v>
      </c>
      <c r="C16" s="946">
        <v>10.11</v>
      </c>
      <c r="D16" s="926">
        <v>15</v>
      </c>
      <c r="E16" s="936">
        <v>1</v>
      </c>
      <c r="F16" s="937">
        <v>10.11</v>
      </c>
      <c r="G16" s="920">
        <v>30</v>
      </c>
      <c r="H16" s="941"/>
      <c r="I16" s="937"/>
      <c r="J16" s="920"/>
      <c r="K16" s="940">
        <v>10.11</v>
      </c>
      <c r="L16" s="941">
        <v>9</v>
      </c>
      <c r="M16" s="941">
        <v>78</v>
      </c>
      <c r="N16" s="942">
        <v>26</v>
      </c>
      <c r="O16" s="941" t="s">
        <v>4360</v>
      </c>
      <c r="P16" s="943" t="s">
        <v>4383</v>
      </c>
      <c r="Q16" s="944">
        <f t="shared" si="0"/>
        <v>-1</v>
      </c>
      <c r="R16" s="979">
        <f t="shared" si="0"/>
        <v>-10.11</v>
      </c>
      <c r="S16" s="944">
        <f t="shared" si="1"/>
        <v>-1</v>
      </c>
      <c r="T16" s="979">
        <f t="shared" si="2"/>
        <v>-10.11</v>
      </c>
      <c r="U16" s="987" t="s">
        <v>586</v>
      </c>
      <c r="V16" s="934" t="s">
        <v>586</v>
      </c>
      <c r="W16" s="934" t="s">
        <v>586</v>
      </c>
      <c r="X16" s="985" t="s">
        <v>586</v>
      </c>
      <c r="Y16" s="983"/>
    </row>
    <row r="17" spans="1:25" ht="14.4" customHeight="1" x14ac:dyDescent="0.3">
      <c r="A17" s="947" t="s">
        <v>4384</v>
      </c>
      <c r="B17" s="928">
        <v>60</v>
      </c>
      <c r="C17" s="929">
        <v>150.11000000000001</v>
      </c>
      <c r="D17" s="930">
        <v>7.1</v>
      </c>
      <c r="E17" s="931">
        <v>57</v>
      </c>
      <c r="F17" s="911">
        <v>136.59</v>
      </c>
      <c r="G17" s="912">
        <v>6.2</v>
      </c>
      <c r="H17" s="913">
        <v>71</v>
      </c>
      <c r="I17" s="914">
        <v>171.41</v>
      </c>
      <c r="J17" s="915">
        <v>7.2</v>
      </c>
      <c r="K17" s="916">
        <v>2.4</v>
      </c>
      <c r="L17" s="917">
        <v>3</v>
      </c>
      <c r="M17" s="917">
        <v>27</v>
      </c>
      <c r="N17" s="918">
        <v>9</v>
      </c>
      <c r="O17" s="917" t="s">
        <v>4360</v>
      </c>
      <c r="P17" s="932" t="s">
        <v>4385</v>
      </c>
      <c r="Q17" s="919">
        <f t="shared" si="0"/>
        <v>11</v>
      </c>
      <c r="R17" s="980">
        <f t="shared" si="0"/>
        <v>21.299999999999983</v>
      </c>
      <c r="S17" s="919">
        <f t="shared" si="1"/>
        <v>14</v>
      </c>
      <c r="T17" s="980">
        <f t="shared" si="2"/>
        <v>34.819999999999993</v>
      </c>
      <c r="U17" s="986">
        <v>639</v>
      </c>
      <c r="V17" s="928">
        <v>511.2</v>
      </c>
      <c r="W17" s="928">
        <v>-127.80000000000001</v>
      </c>
      <c r="X17" s="984">
        <v>0.79999999999999993</v>
      </c>
      <c r="Y17" s="982">
        <v>43</v>
      </c>
    </row>
    <row r="18" spans="1:25" ht="14.4" customHeight="1" x14ac:dyDescent="0.3">
      <c r="A18" s="948" t="s">
        <v>4386</v>
      </c>
      <c r="B18" s="934">
        <v>10</v>
      </c>
      <c r="C18" s="935">
        <v>30.67</v>
      </c>
      <c r="D18" s="933">
        <v>8</v>
      </c>
      <c r="E18" s="936">
        <v>16</v>
      </c>
      <c r="F18" s="937">
        <v>48.14</v>
      </c>
      <c r="G18" s="920">
        <v>8.1999999999999993</v>
      </c>
      <c r="H18" s="938">
        <v>16</v>
      </c>
      <c r="I18" s="939">
        <v>47.38</v>
      </c>
      <c r="J18" s="921">
        <v>8.5</v>
      </c>
      <c r="K18" s="940">
        <v>2.96</v>
      </c>
      <c r="L18" s="941">
        <v>4</v>
      </c>
      <c r="M18" s="941">
        <v>33</v>
      </c>
      <c r="N18" s="942">
        <v>11</v>
      </c>
      <c r="O18" s="941" t="s">
        <v>4360</v>
      </c>
      <c r="P18" s="943" t="s">
        <v>4387</v>
      </c>
      <c r="Q18" s="944">
        <f t="shared" si="0"/>
        <v>6</v>
      </c>
      <c r="R18" s="979">
        <f t="shared" si="0"/>
        <v>16.71</v>
      </c>
      <c r="S18" s="944">
        <f t="shared" si="1"/>
        <v>0</v>
      </c>
      <c r="T18" s="979">
        <f t="shared" si="2"/>
        <v>-0.75999999999999801</v>
      </c>
      <c r="U18" s="987">
        <v>176</v>
      </c>
      <c r="V18" s="934">
        <v>136</v>
      </c>
      <c r="W18" s="934">
        <v>-40</v>
      </c>
      <c r="X18" s="985">
        <v>0.77272727272727271</v>
      </c>
      <c r="Y18" s="983">
        <v>8</v>
      </c>
    </row>
    <row r="19" spans="1:25" ht="14.4" customHeight="1" x14ac:dyDescent="0.3">
      <c r="A19" s="948" t="s">
        <v>4388</v>
      </c>
      <c r="B19" s="934">
        <v>4</v>
      </c>
      <c r="C19" s="935">
        <v>22.27</v>
      </c>
      <c r="D19" s="933">
        <v>9.3000000000000007</v>
      </c>
      <c r="E19" s="936">
        <v>3</v>
      </c>
      <c r="F19" s="937">
        <v>13.77</v>
      </c>
      <c r="G19" s="920">
        <v>10.7</v>
      </c>
      <c r="H19" s="938">
        <v>2</v>
      </c>
      <c r="I19" s="939">
        <v>9.18</v>
      </c>
      <c r="J19" s="921">
        <v>9.5</v>
      </c>
      <c r="K19" s="940">
        <v>4.59</v>
      </c>
      <c r="L19" s="941">
        <v>5</v>
      </c>
      <c r="M19" s="941">
        <v>45</v>
      </c>
      <c r="N19" s="942">
        <v>15</v>
      </c>
      <c r="O19" s="941" t="s">
        <v>4360</v>
      </c>
      <c r="P19" s="943" t="s">
        <v>4389</v>
      </c>
      <c r="Q19" s="944">
        <f t="shared" si="0"/>
        <v>-2</v>
      </c>
      <c r="R19" s="979">
        <f t="shared" si="0"/>
        <v>-13.09</v>
      </c>
      <c r="S19" s="944">
        <f t="shared" si="1"/>
        <v>-1</v>
      </c>
      <c r="T19" s="979">
        <f t="shared" si="2"/>
        <v>-4.59</v>
      </c>
      <c r="U19" s="987">
        <v>30</v>
      </c>
      <c r="V19" s="934">
        <v>19</v>
      </c>
      <c r="W19" s="934">
        <v>-11</v>
      </c>
      <c r="X19" s="985">
        <v>0.6333333333333333</v>
      </c>
      <c r="Y19" s="983"/>
    </row>
    <row r="20" spans="1:25" ht="14.4" customHeight="1" x14ac:dyDescent="0.3">
      <c r="A20" s="947" t="s">
        <v>4390</v>
      </c>
      <c r="B20" s="922">
        <v>21</v>
      </c>
      <c r="C20" s="923">
        <v>20.74</v>
      </c>
      <c r="D20" s="924">
        <v>5.3</v>
      </c>
      <c r="E20" s="931">
        <v>19</v>
      </c>
      <c r="F20" s="911">
        <v>19.850000000000001</v>
      </c>
      <c r="G20" s="912">
        <v>6.6</v>
      </c>
      <c r="H20" s="917">
        <v>19</v>
      </c>
      <c r="I20" s="911">
        <v>18.77</v>
      </c>
      <c r="J20" s="925">
        <v>5</v>
      </c>
      <c r="K20" s="916">
        <v>0.99</v>
      </c>
      <c r="L20" s="917">
        <v>1</v>
      </c>
      <c r="M20" s="917">
        <v>12</v>
      </c>
      <c r="N20" s="918">
        <v>4</v>
      </c>
      <c r="O20" s="917" t="s">
        <v>4360</v>
      </c>
      <c r="P20" s="932" t="s">
        <v>4391</v>
      </c>
      <c r="Q20" s="919">
        <f t="shared" si="0"/>
        <v>-2</v>
      </c>
      <c r="R20" s="980">
        <f t="shared" si="0"/>
        <v>-1.9699999999999989</v>
      </c>
      <c r="S20" s="919">
        <f t="shared" si="1"/>
        <v>0</v>
      </c>
      <c r="T20" s="980">
        <f t="shared" si="2"/>
        <v>-1.0800000000000018</v>
      </c>
      <c r="U20" s="986">
        <v>76</v>
      </c>
      <c r="V20" s="928">
        <v>95</v>
      </c>
      <c r="W20" s="928">
        <v>19</v>
      </c>
      <c r="X20" s="984">
        <v>1.25</v>
      </c>
      <c r="Y20" s="982">
        <v>29</v>
      </c>
    </row>
    <row r="21" spans="1:25" ht="14.4" customHeight="1" x14ac:dyDescent="0.3">
      <c r="A21" s="948" t="s">
        <v>4392</v>
      </c>
      <c r="B21" s="945">
        <v>8</v>
      </c>
      <c r="C21" s="946">
        <v>9.74</v>
      </c>
      <c r="D21" s="926">
        <v>8</v>
      </c>
      <c r="E21" s="936">
        <v>5</v>
      </c>
      <c r="F21" s="937">
        <v>5.99</v>
      </c>
      <c r="G21" s="920">
        <v>8.6</v>
      </c>
      <c r="H21" s="941">
        <v>7</v>
      </c>
      <c r="I21" s="937">
        <v>8.5299999999999994</v>
      </c>
      <c r="J21" s="927">
        <v>8.4</v>
      </c>
      <c r="K21" s="940">
        <v>1.2</v>
      </c>
      <c r="L21" s="941">
        <v>2</v>
      </c>
      <c r="M21" s="941">
        <v>18</v>
      </c>
      <c r="N21" s="942">
        <v>6</v>
      </c>
      <c r="O21" s="941" t="s">
        <v>4360</v>
      </c>
      <c r="P21" s="943" t="s">
        <v>4391</v>
      </c>
      <c r="Q21" s="944">
        <f t="shared" si="0"/>
        <v>-1</v>
      </c>
      <c r="R21" s="979">
        <f t="shared" si="0"/>
        <v>-1.2100000000000009</v>
      </c>
      <c r="S21" s="944">
        <f t="shared" si="1"/>
        <v>2</v>
      </c>
      <c r="T21" s="979">
        <f t="shared" si="2"/>
        <v>2.5399999999999991</v>
      </c>
      <c r="U21" s="987">
        <v>42</v>
      </c>
      <c r="V21" s="934">
        <v>58.800000000000004</v>
      </c>
      <c r="W21" s="934">
        <v>16.800000000000004</v>
      </c>
      <c r="X21" s="985">
        <v>1.4000000000000001</v>
      </c>
      <c r="Y21" s="983">
        <v>20</v>
      </c>
    </row>
    <row r="22" spans="1:25" ht="14.4" customHeight="1" x14ac:dyDescent="0.3">
      <c r="A22" s="948" t="s">
        <v>4393</v>
      </c>
      <c r="B22" s="945">
        <v>1</v>
      </c>
      <c r="C22" s="946">
        <v>1.88</v>
      </c>
      <c r="D22" s="926">
        <v>5</v>
      </c>
      <c r="E22" s="936">
        <v>1</v>
      </c>
      <c r="F22" s="937">
        <v>2.1800000000000002</v>
      </c>
      <c r="G22" s="920">
        <v>17</v>
      </c>
      <c r="H22" s="941">
        <v>1</v>
      </c>
      <c r="I22" s="937">
        <v>1.88</v>
      </c>
      <c r="J22" s="920">
        <v>8</v>
      </c>
      <c r="K22" s="940">
        <v>1.88</v>
      </c>
      <c r="L22" s="941">
        <v>4</v>
      </c>
      <c r="M22" s="941">
        <v>33</v>
      </c>
      <c r="N22" s="942">
        <v>11</v>
      </c>
      <c r="O22" s="941" t="s">
        <v>4360</v>
      </c>
      <c r="P22" s="943" t="s">
        <v>4391</v>
      </c>
      <c r="Q22" s="944">
        <f t="shared" si="0"/>
        <v>0</v>
      </c>
      <c r="R22" s="979">
        <f t="shared" si="0"/>
        <v>0</v>
      </c>
      <c r="S22" s="944">
        <f t="shared" si="1"/>
        <v>0</v>
      </c>
      <c r="T22" s="979">
        <f t="shared" si="2"/>
        <v>-0.30000000000000027</v>
      </c>
      <c r="U22" s="987">
        <v>11</v>
      </c>
      <c r="V22" s="934">
        <v>8</v>
      </c>
      <c r="W22" s="934">
        <v>-3</v>
      </c>
      <c r="X22" s="985">
        <v>0.72727272727272729</v>
      </c>
      <c r="Y22" s="983"/>
    </row>
    <row r="23" spans="1:25" ht="14.4" customHeight="1" x14ac:dyDescent="0.3">
      <c r="A23" s="947" t="s">
        <v>4394</v>
      </c>
      <c r="B23" s="928"/>
      <c r="C23" s="929"/>
      <c r="D23" s="930"/>
      <c r="E23" s="931">
        <v>1</v>
      </c>
      <c r="F23" s="911">
        <v>1.25</v>
      </c>
      <c r="G23" s="912">
        <v>4</v>
      </c>
      <c r="H23" s="913">
        <v>1</v>
      </c>
      <c r="I23" s="914">
        <v>1.25</v>
      </c>
      <c r="J23" s="915">
        <v>7</v>
      </c>
      <c r="K23" s="916">
        <v>1.25</v>
      </c>
      <c r="L23" s="917">
        <v>2</v>
      </c>
      <c r="M23" s="917">
        <v>21</v>
      </c>
      <c r="N23" s="918">
        <v>7</v>
      </c>
      <c r="O23" s="917" t="s">
        <v>4360</v>
      </c>
      <c r="P23" s="932" t="s">
        <v>4395</v>
      </c>
      <c r="Q23" s="919">
        <f t="shared" si="0"/>
        <v>1</v>
      </c>
      <c r="R23" s="980">
        <f t="shared" si="0"/>
        <v>1.25</v>
      </c>
      <c r="S23" s="919">
        <f t="shared" si="1"/>
        <v>0</v>
      </c>
      <c r="T23" s="980">
        <f t="shared" si="2"/>
        <v>0</v>
      </c>
      <c r="U23" s="986">
        <v>7</v>
      </c>
      <c r="V23" s="928">
        <v>7</v>
      </c>
      <c r="W23" s="928">
        <v>0</v>
      </c>
      <c r="X23" s="984">
        <v>1</v>
      </c>
      <c r="Y23" s="982"/>
    </row>
    <row r="24" spans="1:25" ht="14.4" customHeight="1" x14ac:dyDescent="0.3">
      <c r="A24" s="948" t="s">
        <v>4396</v>
      </c>
      <c r="B24" s="934"/>
      <c r="C24" s="935"/>
      <c r="D24" s="933"/>
      <c r="E24" s="936"/>
      <c r="F24" s="937"/>
      <c r="G24" s="920"/>
      <c r="H24" s="938">
        <v>1</v>
      </c>
      <c r="I24" s="939">
        <v>1.53</v>
      </c>
      <c r="J24" s="921">
        <v>3</v>
      </c>
      <c r="K24" s="940">
        <v>1.53</v>
      </c>
      <c r="L24" s="941">
        <v>3</v>
      </c>
      <c r="M24" s="941">
        <v>27</v>
      </c>
      <c r="N24" s="942">
        <v>9</v>
      </c>
      <c r="O24" s="941" t="s">
        <v>4360</v>
      </c>
      <c r="P24" s="943" t="s">
        <v>4397</v>
      </c>
      <c r="Q24" s="944">
        <f t="shared" si="0"/>
        <v>1</v>
      </c>
      <c r="R24" s="979">
        <f t="shared" si="0"/>
        <v>1.53</v>
      </c>
      <c r="S24" s="944">
        <f t="shared" si="1"/>
        <v>1</v>
      </c>
      <c r="T24" s="979">
        <f t="shared" si="2"/>
        <v>1.53</v>
      </c>
      <c r="U24" s="987">
        <v>9</v>
      </c>
      <c r="V24" s="934">
        <v>3</v>
      </c>
      <c r="W24" s="934">
        <v>-6</v>
      </c>
      <c r="X24" s="985">
        <v>0.33333333333333331</v>
      </c>
      <c r="Y24" s="983"/>
    </row>
    <row r="25" spans="1:25" ht="14.4" customHeight="1" x14ac:dyDescent="0.3">
      <c r="A25" s="947" t="s">
        <v>4398</v>
      </c>
      <c r="B25" s="928">
        <v>102</v>
      </c>
      <c r="C25" s="929">
        <v>67.510000000000005</v>
      </c>
      <c r="D25" s="930">
        <v>5</v>
      </c>
      <c r="E25" s="931">
        <v>91</v>
      </c>
      <c r="F25" s="911">
        <v>59.95</v>
      </c>
      <c r="G25" s="912">
        <v>4.4000000000000004</v>
      </c>
      <c r="H25" s="913">
        <v>101</v>
      </c>
      <c r="I25" s="914">
        <v>67.08</v>
      </c>
      <c r="J25" s="915">
        <v>4.4000000000000004</v>
      </c>
      <c r="K25" s="916">
        <v>0.65</v>
      </c>
      <c r="L25" s="917">
        <v>2</v>
      </c>
      <c r="M25" s="917">
        <v>15</v>
      </c>
      <c r="N25" s="918">
        <v>5</v>
      </c>
      <c r="O25" s="917" t="s">
        <v>4360</v>
      </c>
      <c r="P25" s="932" t="s">
        <v>4399</v>
      </c>
      <c r="Q25" s="919">
        <f t="shared" si="0"/>
        <v>-1</v>
      </c>
      <c r="R25" s="980">
        <f t="shared" si="0"/>
        <v>-0.43000000000000682</v>
      </c>
      <c r="S25" s="919">
        <f t="shared" si="1"/>
        <v>10</v>
      </c>
      <c r="T25" s="980">
        <f t="shared" si="2"/>
        <v>7.1299999999999955</v>
      </c>
      <c r="U25" s="986">
        <v>505</v>
      </c>
      <c r="V25" s="928">
        <v>444.40000000000003</v>
      </c>
      <c r="W25" s="928">
        <v>-60.599999999999966</v>
      </c>
      <c r="X25" s="984">
        <v>0.88000000000000012</v>
      </c>
      <c r="Y25" s="982">
        <v>57</v>
      </c>
    </row>
    <row r="26" spans="1:25" ht="14.4" customHeight="1" x14ac:dyDescent="0.3">
      <c r="A26" s="948" t="s">
        <v>4400</v>
      </c>
      <c r="B26" s="934">
        <v>20</v>
      </c>
      <c r="C26" s="935">
        <v>16.37</v>
      </c>
      <c r="D26" s="933">
        <v>5.0999999999999996</v>
      </c>
      <c r="E26" s="936">
        <v>12</v>
      </c>
      <c r="F26" s="937">
        <v>9.77</v>
      </c>
      <c r="G26" s="920">
        <v>5.9</v>
      </c>
      <c r="H26" s="938">
        <v>23</v>
      </c>
      <c r="I26" s="939">
        <v>20.25</v>
      </c>
      <c r="J26" s="921">
        <v>6</v>
      </c>
      <c r="K26" s="940">
        <v>0.8</v>
      </c>
      <c r="L26" s="941">
        <v>2</v>
      </c>
      <c r="M26" s="941">
        <v>18</v>
      </c>
      <c r="N26" s="942">
        <v>6</v>
      </c>
      <c r="O26" s="941" t="s">
        <v>4360</v>
      </c>
      <c r="P26" s="943" t="s">
        <v>4401</v>
      </c>
      <c r="Q26" s="944">
        <f t="shared" si="0"/>
        <v>3</v>
      </c>
      <c r="R26" s="979">
        <f t="shared" si="0"/>
        <v>3.879999999999999</v>
      </c>
      <c r="S26" s="944">
        <f t="shared" si="1"/>
        <v>11</v>
      </c>
      <c r="T26" s="979">
        <f t="shared" si="2"/>
        <v>10.48</v>
      </c>
      <c r="U26" s="987">
        <v>138</v>
      </c>
      <c r="V26" s="934">
        <v>138</v>
      </c>
      <c r="W26" s="934">
        <v>0</v>
      </c>
      <c r="X26" s="985">
        <v>1</v>
      </c>
      <c r="Y26" s="983">
        <v>42</v>
      </c>
    </row>
    <row r="27" spans="1:25" ht="14.4" customHeight="1" x14ac:dyDescent="0.3">
      <c r="A27" s="948" t="s">
        <v>4402</v>
      </c>
      <c r="B27" s="934">
        <v>1</v>
      </c>
      <c r="C27" s="935">
        <v>1.04</v>
      </c>
      <c r="D27" s="933">
        <v>10</v>
      </c>
      <c r="E27" s="936">
        <v>1</v>
      </c>
      <c r="F27" s="937">
        <v>1.04</v>
      </c>
      <c r="G27" s="920">
        <v>4</v>
      </c>
      <c r="H27" s="938">
        <v>4</v>
      </c>
      <c r="I27" s="939">
        <v>4.16</v>
      </c>
      <c r="J27" s="927">
        <v>9.5</v>
      </c>
      <c r="K27" s="940">
        <v>1.04</v>
      </c>
      <c r="L27" s="941">
        <v>2</v>
      </c>
      <c r="M27" s="941">
        <v>21</v>
      </c>
      <c r="N27" s="942">
        <v>7</v>
      </c>
      <c r="O27" s="941" t="s">
        <v>4360</v>
      </c>
      <c r="P27" s="943" t="s">
        <v>4403</v>
      </c>
      <c r="Q27" s="944">
        <f t="shared" si="0"/>
        <v>3</v>
      </c>
      <c r="R27" s="979">
        <f t="shared" si="0"/>
        <v>3.12</v>
      </c>
      <c r="S27" s="944">
        <f t="shared" si="1"/>
        <v>3</v>
      </c>
      <c r="T27" s="979">
        <f t="shared" si="2"/>
        <v>3.12</v>
      </c>
      <c r="U27" s="987">
        <v>28</v>
      </c>
      <c r="V27" s="934">
        <v>38</v>
      </c>
      <c r="W27" s="934">
        <v>10</v>
      </c>
      <c r="X27" s="985">
        <v>1.3571428571428572</v>
      </c>
      <c r="Y27" s="983">
        <v>10</v>
      </c>
    </row>
    <row r="28" spans="1:25" ht="14.4" customHeight="1" x14ac:dyDescent="0.3">
      <c r="A28" s="947" t="s">
        <v>4404</v>
      </c>
      <c r="B28" s="928">
        <v>1</v>
      </c>
      <c r="C28" s="929">
        <v>0.7</v>
      </c>
      <c r="D28" s="930">
        <v>5</v>
      </c>
      <c r="E28" s="931">
        <v>1</v>
      </c>
      <c r="F28" s="911">
        <v>0.72</v>
      </c>
      <c r="G28" s="912">
        <v>5</v>
      </c>
      <c r="H28" s="913">
        <v>1</v>
      </c>
      <c r="I28" s="914">
        <v>0.68</v>
      </c>
      <c r="J28" s="925">
        <v>6</v>
      </c>
      <c r="K28" s="916">
        <v>0.55000000000000004</v>
      </c>
      <c r="L28" s="917">
        <v>1</v>
      </c>
      <c r="M28" s="917">
        <v>9</v>
      </c>
      <c r="N28" s="918">
        <v>3</v>
      </c>
      <c r="O28" s="917" t="s">
        <v>4360</v>
      </c>
      <c r="P28" s="932" t="s">
        <v>4405</v>
      </c>
      <c r="Q28" s="919">
        <f t="shared" si="0"/>
        <v>0</v>
      </c>
      <c r="R28" s="980">
        <f t="shared" si="0"/>
        <v>-1.9999999999999907E-2</v>
      </c>
      <c r="S28" s="919">
        <f t="shared" si="1"/>
        <v>0</v>
      </c>
      <c r="T28" s="980">
        <f t="shared" si="2"/>
        <v>-3.9999999999999925E-2</v>
      </c>
      <c r="U28" s="986">
        <v>3</v>
      </c>
      <c r="V28" s="928">
        <v>6</v>
      </c>
      <c r="W28" s="928">
        <v>3</v>
      </c>
      <c r="X28" s="984">
        <v>2</v>
      </c>
      <c r="Y28" s="982">
        <v>3</v>
      </c>
    </row>
    <row r="29" spans="1:25" ht="14.4" customHeight="1" x14ac:dyDescent="0.3">
      <c r="A29" s="948" t="s">
        <v>4406</v>
      </c>
      <c r="B29" s="934"/>
      <c r="C29" s="935"/>
      <c r="D29" s="933"/>
      <c r="E29" s="936"/>
      <c r="F29" s="937"/>
      <c r="G29" s="920"/>
      <c r="H29" s="938">
        <v>1</v>
      </c>
      <c r="I29" s="939">
        <v>1.35</v>
      </c>
      <c r="J29" s="921">
        <v>4</v>
      </c>
      <c r="K29" s="940">
        <v>1.35</v>
      </c>
      <c r="L29" s="941">
        <v>3</v>
      </c>
      <c r="M29" s="941">
        <v>27</v>
      </c>
      <c r="N29" s="942">
        <v>9</v>
      </c>
      <c r="O29" s="941" t="s">
        <v>4360</v>
      </c>
      <c r="P29" s="943" t="s">
        <v>4405</v>
      </c>
      <c r="Q29" s="944">
        <f t="shared" si="0"/>
        <v>1</v>
      </c>
      <c r="R29" s="979">
        <f t="shared" si="0"/>
        <v>1.35</v>
      </c>
      <c r="S29" s="944">
        <f t="shared" si="1"/>
        <v>1</v>
      </c>
      <c r="T29" s="979">
        <f t="shared" si="2"/>
        <v>1.35</v>
      </c>
      <c r="U29" s="987">
        <v>9</v>
      </c>
      <c r="V29" s="934">
        <v>4</v>
      </c>
      <c r="W29" s="934">
        <v>-5</v>
      </c>
      <c r="X29" s="985">
        <v>0.44444444444444442</v>
      </c>
      <c r="Y29" s="983"/>
    </row>
    <row r="30" spans="1:25" ht="14.4" customHeight="1" x14ac:dyDescent="0.3">
      <c r="A30" s="947" t="s">
        <v>4407</v>
      </c>
      <c r="B30" s="922">
        <v>9</v>
      </c>
      <c r="C30" s="923">
        <v>4.45</v>
      </c>
      <c r="D30" s="924">
        <v>4.7</v>
      </c>
      <c r="E30" s="931">
        <v>6</v>
      </c>
      <c r="F30" s="911">
        <v>2.86</v>
      </c>
      <c r="G30" s="912">
        <v>5.7</v>
      </c>
      <c r="H30" s="917">
        <v>6</v>
      </c>
      <c r="I30" s="911">
        <v>2.92</v>
      </c>
      <c r="J30" s="912">
        <v>3.7</v>
      </c>
      <c r="K30" s="916">
        <v>0.46</v>
      </c>
      <c r="L30" s="917">
        <v>2</v>
      </c>
      <c r="M30" s="917">
        <v>18</v>
      </c>
      <c r="N30" s="918">
        <v>6</v>
      </c>
      <c r="O30" s="917" t="s">
        <v>4360</v>
      </c>
      <c r="P30" s="932" t="s">
        <v>4408</v>
      </c>
      <c r="Q30" s="919">
        <f t="shared" si="0"/>
        <v>-3</v>
      </c>
      <c r="R30" s="980">
        <f t="shared" si="0"/>
        <v>-1.5300000000000002</v>
      </c>
      <c r="S30" s="919">
        <f t="shared" si="1"/>
        <v>0</v>
      </c>
      <c r="T30" s="980">
        <f t="shared" si="2"/>
        <v>6.0000000000000053E-2</v>
      </c>
      <c r="U30" s="986">
        <v>36</v>
      </c>
      <c r="V30" s="928">
        <v>22.200000000000003</v>
      </c>
      <c r="W30" s="928">
        <v>-13.799999999999997</v>
      </c>
      <c r="X30" s="984">
        <v>0.6166666666666667</v>
      </c>
      <c r="Y30" s="982"/>
    </row>
    <row r="31" spans="1:25" ht="14.4" customHeight="1" x14ac:dyDescent="0.3">
      <c r="A31" s="948" t="s">
        <v>4409</v>
      </c>
      <c r="B31" s="945">
        <v>7</v>
      </c>
      <c r="C31" s="946">
        <v>4.1399999999999997</v>
      </c>
      <c r="D31" s="926">
        <v>5.6</v>
      </c>
      <c r="E31" s="936">
        <v>5</v>
      </c>
      <c r="F31" s="937">
        <v>2.65</v>
      </c>
      <c r="G31" s="920">
        <v>3</v>
      </c>
      <c r="H31" s="941">
        <v>7</v>
      </c>
      <c r="I31" s="937">
        <v>4.66</v>
      </c>
      <c r="J31" s="927">
        <v>8.6</v>
      </c>
      <c r="K31" s="940">
        <v>0.65</v>
      </c>
      <c r="L31" s="941">
        <v>3</v>
      </c>
      <c r="M31" s="941">
        <v>24</v>
      </c>
      <c r="N31" s="942">
        <v>8</v>
      </c>
      <c r="O31" s="941" t="s">
        <v>4360</v>
      </c>
      <c r="P31" s="943" t="s">
        <v>4408</v>
      </c>
      <c r="Q31" s="944">
        <f t="shared" si="0"/>
        <v>0</v>
      </c>
      <c r="R31" s="979">
        <f t="shared" si="0"/>
        <v>0.52000000000000046</v>
      </c>
      <c r="S31" s="944">
        <f t="shared" si="1"/>
        <v>2</v>
      </c>
      <c r="T31" s="979">
        <f t="shared" si="2"/>
        <v>2.0100000000000002</v>
      </c>
      <c r="U31" s="987">
        <v>56</v>
      </c>
      <c r="V31" s="934">
        <v>60.199999999999996</v>
      </c>
      <c r="W31" s="934">
        <v>4.1999999999999957</v>
      </c>
      <c r="X31" s="985">
        <v>1.075</v>
      </c>
      <c r="Y31" s="983">
        <v>13</v>
      </c>
    </row>
    <row r="32" spans="1:25" ht="14.4" customHeight="1" x14ac:dyDescent="0.3">
      <c r="A32" s="948" t="s">
        <v>4410</v>
      </c>
      <c r="B32" s="945"/>
      <c r="C32" s="946"/>
      <c r="D32" s="926"/>
      <c r="E32" s="936">
        <v>1</v>
      </c>
      <c r="F32" s="937">
        <v>1</v>
      </c>
      <c r="G32" s="920">
        <v>7</v>
      </c>
      <c r="H32" s="941">
        <v>1</v>
      </c>
      <c r="I32" s="937">
        <v>1</v>
      </c>
      <c r="J32" s="920">
        <v>3</v>
      </c>
      <c r="K32" s="940">
        <v>1</v>
      </c>
      <c r="L32" s="941">
        <v>3</v>
      </c>
      <c r="M32" s="941">
        <v>30</v>
      </c>
      <c r="N32" s="942">
        <v>10</v>
      </c>
      <c r="O32" s="941" t="s">
        <v>4360</v>
      </c>
      <c r="P32" s="943" t="s">
        <v>4408</v>
      </c>
      <c r="Q32" s="944">
        <f t="shared" si="0"/>
        <v>1</v>
      </c>
      <c r="R32" s="979">
        <f t="shared" si="0"/>
        <v>1</v>
      </c>
      <c r="S32" s="944">
        <f t="shared" si="1"/>
        <v>0</v>
      </c>
      <c r="T32" s="979">
        <f t="shared" si="2"/>
        <v>0</v>
      </c>
      <c r="U32" s="987">
        <v>10</v>
      </c>
      <c r="V32" s="934">
        <v>3</v>
      </c>
      <c r="W32" s="934">
        <v>-7</v>
      </c>
      <c r="X32" s="985">
        <v>0.3</v>
      </c>
      <c r="Y32" s="983"/>
    </row>
    <row r="33" spans="1:25" ht="14.4" customHeight="1" x14ac:dyDescent="0.3">
      <c r="A33" s="947" t="s">
        <v>4411</v>
      </c>
      <c r="B33" s="922">
        <v>2</v>
      </c>
      <c r="C33" s="923">
        <v>0.95</v>
      </c>
      <c r="D33" s="924">
        <v>5</v>
      </c>
      <c r="E33" s="931"/>
      <c r="F33" s="911"/>
      <c r="G33" s="912"/>
      <c r="H33" s="917"/>
      <c r="I33" s="911"/>
      <c r="J33" s="912"/>
      <c r="K33" s="916">
        <v>0.47</v>
      </c>
      <c r="L33" s="917">
        <v>2</v>
      </c>
      <c r="M33" s="917">
        <v>15</v>
      </c>
      <c r="N33" s="918">
        <v>5</v>
      </c>
      <c r="O33" s="917" t="s">
        <v>4360</v>
      </c>
      <c r="P33" s="932" t="s">
        <v>4412</v>
      </c>
      <c r="Q33" s="919">
        <f t="shared" si="0"/>
        <v>-2</v>
      </c>
      <c r="R33" s="980">
        <f t="shared" si="0"/>
        <v>-0.95</v>
      </c>
      <c r="S33" s="919">
        <f t="shared" si="1"/>
        <v>0</v>
      </c>
      <c r="T33" s="980">
        <f t="shared" si="2"/>
        <v>0</v>
      </c>
      <c r="U33" s="986" t="s">
        <v>586</v>
      </c>
      <c r="V33" s="928" t="s">
        <v>586</v>
      </c>
      <c r="W33" s="928" t="s">
        <v>586</v>
      </c>
      <c r="X33" s="984" t="s">
        <v>586</v>
      </c>
      <c r="Y33" s="982"/>
    </row>
    <row r="34" spans="1:25" ht="14.4" customHeight="1" x14ac:dyDescent="0.3">
      <c r="A34" s="947" t="s">
        <v>4413</v>
      </c>
      <c r="B34" s="922">
        <v>9</v>
      </c>
      <c r="C34" s="923">
        <v>3.81</v>
      </c>
      <c r="D34" s="924">
        <v>5.2</v>
      </c>
      <c r="E34" s="931"/>
      <c r="F34" s="911"/>
      <c r="G34" s="912"/>
      <c r="H34" s="917">
        <v>6</v>
      </c>
      <c r="I34" s="911">
        <v>2.5099999999999998</v>
      </c>
      <c r="J34" s="912">
        <v>5.2</v>
      </c>
      <c r="K34" s="916">
        <v>0.42</v>
      </c>
      <c r="L34" s="917">
        <v>2</v>
      </c>
      <c r="M34" s="917">
        <v>18</v>
      </c>
      <c r="N34" s="918">
        <v>6</v>
      </c>
      <c r="O34" s="917" t="s">
        <v>4360</v>
      </c>
      <c r="P34" s="932" t="s">
        <v>4414</v>
      </c>
      <c r="Q34" s="919">
        <f t="shared" si="0"/>
        <v>-3</v>
      </c>
      <c r="R34" s="980">
        <f t="shared" si="0"/>
        <v>-1.3000000000000003</v>
      </c>
      <c r="S34" s="919">
        <f t="shared" si="1"/>
        <v>6</v>
      </c>
      <c r="T34" s="980">
        <f t="shared" si="2"/>
        <v>2.5099999999999998</v>
      </c>
      <c r="U34" s="986">
        <v>36</v>
      </c>
      <c r="V34" s="928">
        <v>31.200000000000003</v>
      </c>
      <c r="W34" s="928">
        <v>-4.7999999999999972</v>
      </c>
      <c r="X34" s="984">
        <v>0.8666666666666667</v>
      </c>
      <c r="Y34" s="982"/>
    </row>
    <row r="35" spans="1:25" ht="14.4" customHeight="1" x14ac:dyDescent="0.3">
      <c r="A35" s="948" t="s">
        <v>4415</v>
      </c>
      <c r="B35" s="945">
        <v>26</v>
      </c>
      <c r="C35" s="946">
        <v>15.11</v>
      </c>
      <c r="D35" s="926">
        <v>6.4</v>
      </c>
      <c r="E35" s="936">
        <v>25</v>
      </c>
      <c r="F35" s="937">
        <v>14.41</v>
      </c>
      <c r="G35" s="920">
        <v>7</v>
      </c>
      <c r="H35" s="941">
        <v>13</v>
      </c>
      <c r="I35" s="937">
        <v>7.24</v>
      </c>
      <c r="J35" s="927">
        <v>7.1</v>
      </c>
      <c r="K35" s="940">
        <v>0.55000000000000004</v>
      </c>
      <c r="L35" s="941">
        <v>2</v>
      </c>
      <c r="M35" s="941">
        <v>21</v>
      </c>
      <c r="N35" s="942">
        <v>7</v>
      </c>
      <c r="O35" s="941" t="s">
        <v>4360</v>
      </c>
      <c r="P35" s="943" t="s">
        <v>4416</v>
      </c>
      <c r="Q35" s="944">
        <f t="shared" si="0"/>
        <v>-13</v>
      </c>
      <c r="R35" s="979">
        <f t="shared" si="0"/>
        <v>-7.8699999999999992</v>
      </c>
      <c r="S35" s="944">
        <f t="shared" si="1"/>
        <v>-12</v>
      </c>
      <c r="T35" s="979">
        <f t="shared" si="2"/>
        <v>-7.17</v>
      </c>
      <c r="U35" s="987">
        <v>91</v>
      </c>
      <c r="V35" s="934">
        <v>92.3</v>
      </c>
      <c r="W35" s="934">
        <v>1.2999999999999972</v>
      </c>
      <c r="X35" s="985">
        <v>1.0142857142857142</v>
      </c>
      <c r="Y35" s="983">
        <v>14</v>
      </c>
    </row>
    <row r="36" spans="1:25" ht="14.4" customHeight="1" x14ac:dyDescent="0.3">
      <c r="A36" s="948" t="s">
        <v>4417</v>
      </c>
      <c r="B36" s="945">
        <v>5</v>
      </c>
      <c r="C36" s="946">
        <v>3.86</v>
      </c>
      <c r="D36" s="926">
        <v>7.2</v>
      </c>
      <c r="E36" s="936">
        <v>2</v>
      </c>
      <c r="F36" s="937">
        <v>1.53</v>
      </c>
      <c r="G36" s="920">
        <v>10</v>
      </c>
      <c r="H36" s="941">
        <v>1</v>
      </c>
      <c r="I36" s="937">
        <v>0.81</v>
      </c>
      <c r="J36" s="927">
        <v>16</v>
      </c>
      <c r="K36" s="940">
        <v>0.77</v>
      </c>
      <c r="L36" s="941">
        <v>3</v>
      </c>
      <c r="M36" s="941">
        <v>30</v>
      </c>
      <c r="N36" s="942">
        <v>10</v>
      </c>
      <c r="O36" s="941" t="s">
        <v>4360</v>
      </c>
      <c r="P36" s="943" t="s">
        <v>4418</v>
      </c>
      <c r="Q36" s="944">
        <f t="shared" si="0"/>
        <v>-4</v>
      </c>
      <c r="R36" s="979">
        <f t="shared" si="0"/>
        <v>-3.05</v>
      </c>
      <c r="S36" s="944">
        <f t="shared" si="1"/>
        <v>-1</v>
      </c>
      <c r="T36" s="979">
        <f t="shared" si="2"/>
        <v>-0.72</v>
      </c>
      <c r="U36" s="987">
        <v>10</v>
      </c>
      <c r="V36" s="934">
        <v>16</v>
      </c>
      <c r="W36" s="934">
        <v>6</v>
      </c>
      <c r="X36" s="985">
        <v>1.6</v>
      </c>
      <c r="Y36" s="983">
        <v>6</v>
      </c>
    </row>
    <row r="37" spans="1:25" ht="14.4" customHeight="1" x14ac:dyDescent="0.3">
      <c r="A37" s="947" t="s">
        <v>4419</v>
      </c>
      <c r="B37" s="922">
        <v>9</v>
      </c>
      <c r="C37" s="923">
        <v>9.0299999999999994</v>
      </c>
      <c r="D37" s="924">
        <v>3.6</v>
      </c>
      <c r="E37" s="931">
        <v>3</v>
      </c>
      <c r="F37" s="911">
        <v>3.08</v>
      </c>
      <c r="G37" s="912">
        <v>3.3</v>
      </c>
      <c r="H37" s="917">
        <v>2</v>
      </c>
      <c r="I37" s="911">
        <v>2.0099999999999998</v>
      </c>
      <c r="J37" s="925">
        <v>5.5</v>
      </c>
      <c r="K37" s="916">
        <v>1</v>
      </c>
      <c r="L37" s="917">
        <v>1</v>
      </c>
      <c r="M37" s="917">
        <v>9</v>
      </c>
      <c r="N37" s="918">
        <v>3</v>
      </c>
      <c r="O37" s="917" t="s">
        <v>4360</v>
      </c>
      <c r="P37" s="932" t="s">
        <v>4420</v>
      </c>
      <c r="Q37" s="919">
        <f t="shared" si="0"/>
        <v>-7</v>
      </c>
      <c r="R37" s="980">
        <f t="shared" si="0"/>
        <v>-7.02</v>
      </c>
      <c r="S37" s="919">
        <f t="shared" si="1"/>
        <v>-1</v>
      </c>
      <c r="T37" s="980">
        <f t="shared" si="2"/>
        <v>-1.0700000000000003</v>
      </c>
      <c r="U37" s="986">
        <v>6</v>
      </c>
      <c r="V37" s="928">
        <v>11</v>
      </c>
      <c r="W37" s="928">
        <v>5</v>
      </c>
      <c r="X37" s="984">
        <v>1.8333333333333333</v>
      </c>
      <c r="Y37" s="982">
        <v>5</v>
      </c>
    </row>
    <row r="38" spans="1:25" ht="14.4" customHeight="1" x14ac:dyDescent="0.3">
      <c r="A38" s="948" t="s">
        <v>4421</v>
      </c>
      <c r="B38" s="945">
        <v>2</v>
      </c>
      <c r="C38" s="946">
        <v>3.11</v>
      </c>
      <c r="D38" s="926">
        <v>3</v>
      </c>
      <c r="E38" s="936"/>
      <c r="F38" s="937"/>
      <c r="G38" s="920"/>
      <c r="H38" s="941"/>
      <c r="I38" s="937"/>
      <c r="J38" s="920"/>
      <c r="K38" s="940">
        <v>1.55</v>
      </c>
      <c r="L38" s="941">
        <v>2</v>
      </c>
      <c r="M38" s="941">
        <v>15</v>
      </c>
      <c r="N38" s="942">
        <v>5</v>
      </c>
      <c r="O38" s="941" t="s">
        <v>4360</v>
      </c>
      <c r="P38" s="943" t="s">
        <v>4422</v>
      </c>
      <c r="Q38" s="944">
        <f t="shared" si="0"/>
        <v>-2</v>
      </c>
      <c r="R38" s="979">
        <f t="shared" si="0"/>
        <v>-3.11</v>
      </c>
      <c r="S38" s="944">
        <f t="shared" si="1"/>
        <v>0</v>
      </c>
      <c r="T38" s="979">
        <f t="shared" si="2"/>
        <v>0</v>
      </c>
      <c r="U38" s="987" t="s">
        <v>586</v>
      </c>
      <c r="V38" s="934" t="s">
        <v>586</v>
      </c>
      <c r="W38" s="934" t="s">
        <v>586</v>
      </c>
      <c r="X38" s="985" t="s">
        <v>586</v>
      </c>
      <c r="Y38" s="983"/>
    </row>
    <row r="39" spans="1:25" ht="14.4" customHeight="1" x14ac:dyDescent="0.3">
      <c r="A39" s="947" t="s">
        <v>4423</v>
      </c>
      <c r="B39" s="922">
        <v>25</v>
      </c>
      <c r="C39" s="923">
        <v>7.69</v>
      </c>
      <c r="D39" s="924">
        <v>3.9</v>
      </c>
      <c r="E39" s="931">
        <v>13</v>
      </c>
      <c r="F39" s="911">
        <v>4.01</v>
      </c>
      <c r="G39" s="912">
        <v>3.1</v>
      </c>
      <c r="H39" s="917">
        <v>13</v>
      </c>
      <c r="I39" s="911">
        <v>4</v>
      </c>
      <c r="J39" s="925">
        <v>3.6</v>
      </c>
      <c r="K39" s="916">
        <v>0.3</v>
      </c>
      <c r="L39" s="917">
        <v>1</v>
      </c>
      <c r="M39" s="917">
        <v>9</v>
      </c>
      <c r="N39" s="918">
        <v>3</v>
      </c>
      <c r="O39" s="917" t="s">
        <v>4360</v>
      </c>
      <c r="P39" s="932" t="s">
        <v>4424</v>
      </c>
      <c r="Q39" s="919">
        <f t="shared" si="0"/>
        <v>-12</v>
      </c>
      <c r="R39" s="980">
        <f t="shared" si="0"/>
        <v>-3.6900000000000004</v>
      </c>
      <c r="S39" s="919">
        <f t="shared" si="1"/>
        <v>0</v>
      </c>
      <c r="T39" s="980">
        <f t="shared" si="2"/>
        <v>-9.9999999999997868E-3</v>
      </c>
      <c r="U39" s="986">
        <v>39</v>
      </c>
      <c r="V39" s="928">
        <v>46.800000000000004</v>
      </c>
      <c r="W39" s="928">
        <v>7.8000000000000043</v>
      </c>
      <c r="X39" s="984">
        <v>1.2000000000000002</v>
      </c>
      <c r="Y39" s="982">
        <v>13</v>
      </c>
    </row>
    <row r="40" spans="1:25" ht="14.4" customHeight="1" x14ac:dyDescent="0.3">
      <c r="A40" s="948" t="s">
        <v>4425</v>
      </c>
      <c r="B40" s="945">
        <v>5</v>
      </c>
      <c r="C40" s="946">
        <v>2.44</v>
      </c>
      <c r="D40" s="926">
        <v>8.4</v>
      </c>
      <c r="E40" s="936">
        <v>3</v>
      </c>
      <c r="F40" s="937">
        <v>1.62</v>
      </c>
      <c r="G40" s="920">
        <v>5.3</v>
      </c>
      <c r="H40" s="941">
        <v>4</v>
      </c>
      <c r="I40" s="937">
        <v>1.8</v>
      </c>
      <c r="J40" s="927">
        <v>5.8</v>
      </c>
      <c r="K40" s="940">
        <v>0.45</v>
      </c>
      <c r="L40" s="941">
        <v>1</v>
      </c>
      <c r="M40" s="941">
        <v>12</v>
      </c>
      <c r="N40" s="942">
        <v>4</v>
      </c>
      <c r="O40" s="941" t="s">
        <v>4360</v>
      </c>
      <c r="P40" s="943" t="s">
        <v>4426</v>
      </c>
      <c r="Q40" s="944">
        <f t="shared" si="0"/>
        <v>-1</v>
      </c>
      <c r="R40" s="979">
        <f t="shared" si="0"/>
        <v>-0.6399999999999999</v>
      </c>
      <c r="S40" s="944">
        <f t="shared" si="1"/>
        <v>1</v>
      </c>
      <c r="T40" s="979">
        <f t="shared" si="2"/>
        <v>0.17999999999999994</v>
      </c>
      <c r="U40" s="987">
        <v>16</v>
      </c>
      <c r="V40" s="934">
        <v>23.2</v>
      </c>
      <c r="W40" s="934">
        <v>7.1999999999999993</v>
      </c>
      <c r="X40" s="985">
        <v>1.45</v>
      </c>
      <c r="Y40" s="983">
        <v>8</v>
      </c>
    </row>
    <row r="41" spans="1:25" ht="14.4" customHeight="1" x14ac:dyDescent="0.3">
      <c r="A41" s="947" t="s">
        <v>4427</v>
      </c>
      <c r="B41" s="928">
        <v>4</v>
      </c>
      <c r="C41" s="929">
        <v>1.86</v>
      </c>
      <c r="D41" s="930">
        <v>6</v>
      </c>
      <c r="E41" s="931">
        <v>7</v>
      </c>
      <c r="F41" s="911">
        <v>2.4500000000000002</v>
      </c>
      <c r="G41" s="912">
        <v>5.0999999999999996</v>
      </c>
      <c r="H41" s="913">
        <v>10</v>
      </c>
      <c r="I41" s="914">
        <v>3.28</v>
      </c>
      <c r="J41" s="925">
        <v>5</v>
      </c>
      <c r="K41" s="916">
        <v>0.32</v>
      </c>
      <c r="L41" s="917">
        <v>1</v>
      </c>
      <c r="M41" s="917">
        <v>12</v>
      </c>
      <c r="N41" s="918">
        <v>4</v>
      </c>
      <c r="O41" s="917" t="s">
        <v>4360</v>
      </c>
      <c r="P41" s="932" t="s">
        <v>4428</v>
      </c>
      <c r="Q41" s="919">
        <f t="shared" si="0"/>
        <v>6</v>
      </c>
      <c r="R41" s="980">
        <f t="shared" si="0"/>
        <v>1.4199999999999997</v>
      </c>
      <c r="S41" s="919">
        <f t="shared" si="1"/>
        <v>3</v>
      </c>
      <c r="T41" s="980">
        <f t="shared" si="2"/>
        <v>0.82999999999999963</v>
      </c>
      <c r="U41" s="986">
        <v>40</v>
      </c>
      <c r="V41" s="928">
        <v>50</v>
      </c>
      <c r="W41" s="928">
        <v>10</v>
      </c>
      <c r="X41" s="984">
        <v>1.25</v>
      </c>
      <c r="Y41" s="982">
        <v>16</v>
      </c>
    </row>
    <row r="42" spans="1:25" ht="14.4" customHeight="1" x14ac:dyDescent="0.3">
      <c r="A42" s="948" t="s">
        <v>4429</v>
      </c>
      <c r="B42" s="934">
        <v>3</v>
      </c>
      <c r="C42" s="935">
        <v>1.19</v>
      </c>
      <c r="D42" s="933">
        <v>4</v>
      </c>
      <c r="E42" s="936">
        <v>4</v>
      </c>
      <c r="F42" s="937">
        <v>1.59</v>
      </c>
      <c r="G42" s="920">
        <v>7</v>
      </c>
      <c r="H42" s="938">
        <v>4</v>
      </c>
      <c r="I42" s="939">
        <v>1.62</v>
      </c>
      <c r="J42" s="927">
        <v>8.5</v>
      </c>
      <c r="K42" s="940">
        <v>0.4</v>
      </c>
      <c r="L42" s="941">
        <v>2</v>
      </c>
      <c r="M42" s="941">
        <v>15</v>
      </c>
      <c r="N42" s="942">
        <v>5</v>
      </c>
      <c r="O42" s="941" t="s">
        <v>4360</v>
      </c>
      <c r="P42" s="943" t="s">
        <v>4430</v>
      </c>
      <c r="Q42" s="944">
        <f t="shared" si="0"/>
        <v>1</v>
      </c>
      <c r="R42" s="979">
        <f t="shared" si="0"/>
        <v>0.43000000000000016</v>
      </c>
      <c r="S42" s="944">
        <f t="shared" si="1"/>
        <v>0</v>
      </c>
      <c r="T42" s="979">
        <f t="shared" si="2"/>
        <v>3.0000000000000027E-2</v>
      </c>
      <c r="U42" s="987">
        <v>20</v>
      </c>
      <c r="V42" s="934">
        <v>34</v>
      </c>
      <c r="W42" s="934">
        <v>14</v>
      </c>
      <c r="X42" s="985">
        <v>1.7</v>
      </c>
      <c r="Y42" s="983">
        <v>15</v>
      </c>
    </row>
    <row r="43" spans="1:25" ht="14.4" customHeight="1" x14ac:dyDescent="0.3">
      <c r="A43" s="948" t="s">
        <v>4431</v>
      </c>
      <c r="B43" s="934"/>
      <c r="C43" s="935"/>
      <c r="D43" s="933"/>
      <c r="E43" s="936"/>
      <c r="F43" s="937"/>
      <c r="G43" s="920"/>
      <c r="H43" s="938">
        <v>2</v>
      </c>
      <c r="I43" s="939">
        <v>1.01</v>
      </c>
      <c r="J43" s="921">
        <v>3.5</v>
      </c>
      <c r="K43" s="940">
        <v>0.46</v>
      </c>
      <c r="L43" s="941">
        <v>2</v>
      </c>
      <c r="M43" s="941">
        <v>15</v>
      </c>
      <c r="N43" s="942">
        <v>5</v>
      </c>
      <c r="O43" s="941" t="s">
        <v>4360</v>
      </c>
      <c r="P43" s="943" t="s">
        <v>4432</v>
      </c>
      <c r="Q43" s="944">
        <f t="shared" si="0"/>
        <v>2</v>
      </c>
      <c r="R43" s="979">
        <f t="shared" si="0"/>
        <v>1.01</v>
      </c>
      <c r="S43" s="944">
        <f t="shared" si="1"/>
        <v>2</v>
      </c>
      <c r="T43" s="979">
        <f t="shared" si="2"/>
        <v>1.01</v>
      </c>
      <c r="U43" s="987">
        <v>10</v>
      </c>
      <c r="V43" s="934">
        <v>7</v>
      </c>
      <c r="W43" s="934">
        <v>-3</v>
      </c>
      <c r="X43" s="985">
        <v>0.7</v>
      </c>
      <c r="Y43" s="983"/>
    </row>
    <row r="44" spans="1:25" ht="14.4" customHeight="1" x14ac:dyDescent="0.3">
      <c r="A44" s="947" t="s">
        <v>4433</v>
      </c>
      <c r="B44" s="928">
        <v>6</v>
      </c>
      <c r="C44" s="929">
        <v>1.88</v>
      </c>
      <c r="D44" s="930">
        <v>2.5</v>
      </c>
      <c r="E44" s="931">
        <v>4</v>
      </c>
      <c r="F44" s="911">
        <v>1.43</v>
      </c>
      <c r="G44" s="912">
        <v>4.8</v>
      </c>
      <c r="H44" s="913">
        <v>5</v>
      </c>
      <c r="I44" s="914">
        <v>1.99</v>
      </c>
      <c r="J44" s="925">
        <v>7.4</v>
      </c>
      <c r="K44" s="916">
        <v>0.31</v>
      </c>
      <c r="L44" s="917">
        <v>1</v>
      </c>
      <c r="M44" s="917">
        <v>9</v>
      </c>
      <c r="N44" s="918">
        <v>3</v>
      </c>
      <c r="O44" s="917" t="s">
        <v>4360</v>
      </c>
      <c r="P44" s="932" t="s">
        <v>4434</v>
      </c>
      <c r="Q44" s="919">
        <f t="shared" si="0"/>
        <v>-1</v>
      </c>
      <c r="R44" s="980">
        <f t="shared" si="0"/>
        <v>0.1100000000000001</v>
      </c>
      <c r="S44" s="919">
        <f t="shared" si="1"/>
        <v>1</v>
      </c>
      <c r="T44" s="980">
        <f t="shared" si="2"/>
        <v>0.56000000000000005</v>
      </c>
      <c r="U44" s="986">
        <v>15</v>
      </c>
      <c r="V44" s="928">
        <v>37</v>
      </c>
      <c r="W44" s="928">
        <v>22</v>
      </c>
      <c r="X44" s="984">
        <v>2.4666666666666668</v>
      </c>
      <c r="Y44" s="982">
        <v>23</v>
      </c>
    </row>
    <row r="45" spans="1:25" ht="14.4" customHeight="1" x14ac:dyDescent="0.3">
      <c r="A45" s="948" t="s">
        <v>4435</v>
      </c>
      <c r="B45" s="934">
        <v>1</v>
      </c>
      <c r="C45" s="935">
        <v>0.46</v>
      </c>
      <c r="D45" s="933">
        <v>4</v>
      </c>
      <c r="E45" s="936"/>
      <c r="F45" s="937"/>
      <c r="G45" s="920"/>
      <c r="H45" s="938">
        <v>4</v>
      </c>
      <c r="I45" s="939">
        <v>2.4300000000000002</v>
      </c>
      <c r="J45" s="921">
        <v>2.8</v>
      </c>
      <c r="K45" s="940">
        <v>0.46</v>
      </c>
      <c r="L45" s="941">
        <v>2</v>
      </c>
      <c r="M45" s="941">
        <v>15</v>
      </c>
      <c r="N45" s="942">
        <v>5</v>
      </c>
      <c r="O45" s="941" t="s">
        <v>4360</v>
      </c>
      <c r="P45" s="943" t="s">
        <v>4436</v>
      </c>
      <c r="Q45" s="944">
        <f t="shared" si="0"/>
        <v>3</v>
      </c>
      <c r="R45" s="979">
        <f t="shared" si="0"/>
        <v>1.9700000000000002</v>
      </c>
      <c r="S45" s="944">
        <f t="shared" si="1"/>
        <v>4</v>
      </c>
      <c r="T45" s="979">
        <f t="shared" si="2"/>
        <v>2.4300000000000002</v>
      </c>
      <c r="U45" s="987">
        <v>20</v>
      </c>
      <c r="V45" s="934">
        <v>11.2</v>
      </c>
      <c r="W45" s="934">
        <v>-8.8000000000000007</v>
      </c>
      <c r="X45" s="985">
        <v>0.55999999999999994</v>
      </c>
      <c r="Y45" s="983"/>
    </row>
    <row r="46" spans="1:25" ht="14.4" customHeight="1" x14ac:dyDescent="0.3">
      <c r="A46" s="948" t="s">
        <v>4437</v>
      </c>
      <c r="B46" s="934"/>
      <c r="C46" s="935"/>
      <c r="D46" s="933"/>
      <c r="E46" s="936">
        <v>1</v>
      </c>
      <c r="F46" s="937">
        <v>1.05</v>
      </c>
      <c r="G46" s="920">
        <v>16</v>
      </c>
      <c r="H46" s="938"/>
      <c r="I46" s="939"/>
      <c r="J46" s="921"/>
      <c r="K46" s="940">
        <v>0.77</v>
      </c>
      <c r="L46" s="941">
        <v>3</v>
      </c>
      <c r="M46" s="941">
        <v>24</v>
      </c>
      <c r="N46" s="942">
        <v>8</v>
      </c>
      <c r="O46" s="941" t="s">
        <v>4360</v>
      </c>
      <c r="P46" s="943" t="s">
        <v>4438</v>
      </c>
      <c r="Q46" s="944">
        <f t="shared" si="0"/>
        <v>0</v>
      </c>
      <c r="R46" s="979">
        <f t="shared" si="0"/>
        <v>0</v>
      </c>
      <c r="S46" s="944">
        <f t="shared" si="1"/>
        <v>-1</v>
      </c>
      <c r="T46" s="979">
        <f t="shared" si="2"/>
        <v>-1.05</v>
      </c>
      <c r="U46" s="987" t="s">
        <v>586</v>
      </c>
      <c r="V46" s="934" t="s">
        <v>586</v>
      </c>
      <c r="W46" s="934" t="s">
        <v>586</v>
      </c>
      <c r="X46" s="985" t="s">
        <v>586</v>
      </c>
      <c r="Y46" s="983"/>
    </row>
    <row r="47" spans="1:25" ht="14.4" customHeight="1" x14ac:dyDescent="0.3">
      <c r="A47" s="947" t="s">
        <v>4439</v>
      </c>
      <c r="B47" s="922">
        <v>95</v>
      </c>
      <c r="C47" s="923">
        <v>296.95999999999998</v>
      </c>
      <c r="D47" s="924">
        <v>7.8</v>
      </c>
      <c r="E47" s="931">
        <v>5</v>
      </c>
      <c r="F47" s="911">
        <v>12.63</v>
      </c>
      <c r="G47" s="912">
        <v>10.6</v>
      </c>
      <c r="H47" s="917">
        <v>19</v>
      </c>
      <c r="I47" s="911">
        <v>48.63</v>
      </c>
      <c r="J47" s="912">
        <v>9.4</v>
      </c>
      <c r="K47" s="916">
        <v>2.5299999999999998</v>
      </c>
      <c r="L47" s="917">
        <v>4</v>
      </c>
      <c r="M47" s="917">
        <v>33</v>
      </c>
      <c r="N47" s="918">
        <v>11</v>
      </c>
      <c r="O47" s="917" t="s">
        <v>4360</v>
      </c>
      <c r="P47" s="932" t="s">
        <v>4440</v>
      </c>
      <c r="Q47" s="919">
        <f t="shared" si="0"/>
        <v>-76</v>
      </c>
      <c r="R47" s="980">
        <f t="shared" si="0"/>
        <v>-248.32999999999998</v>
      </c>
      <c r="S47" s="919">
        <f t="shared" si="1"/>
        <v>14</v>
      </c>
      <c r="T47" s="980">
        <f t="shared" si="2"/>
        <v>36</v>
      </c>
      <c r="U47" s="986">
        <v>209</v>
      </c>
      <c r="V47" s="928">
        <v>178.6</v>
      </c>
      <c r="W47" s="928">
        <v>-30.400000000000006</v>
      </c>
      <c r="X47" s="984">
        <v>0.8545454545454545</v>
      </c>
      <c r="Y47" s="982">
        <v>4</v>
      </c>
    </row>
    <row r="48" spans="1:25" ht="14.4" customHeight="1" x14ac:dyDescent="0.3">
      <c r="A48" s="948" t="s">
        <v>4441</v>
      </c>
      <c r="B48" s="945">
        <v>11</v>
      </c>
      <c r="C48" s="946">
        <v>36.049999999999997</v>
      </c>
      <c r="D48" s="926">
        <v>8.5</v>
      </c>
      <c r="E48" s="936">
        <v>1</v>
      </c>
      <c r="F48" s="937">
        <v>2.62</v>
      </c>
      <c r="G48" s="920">
        <v>6</v>
      </c>
      <c r="H48" s="941">
        <v>4</v>
      </c>
      <c r="I48" s="937">
        <v>10.46</v>
      </c>
      <c r="J48" s="920">
        <v>10.3</v>
      </c>
      <c r="K48" s="940">
        <v>2.62</v>
      </c>
      <c r="L48" s="941">
        <v>4</v>
      </c>
      <c r="M48" s="941">
        <v>39</v>
      </c>
      <c r="N48" s="942">
        <v>13</v>
      </c>
      <c r="O48" s="941" t="s">
        <v>4360</v>
      </c>
      <c r="P48" s="943" t="s">
        <v>4442</v>
      </c>
      <c r="Q48" s="944">
        <f t="shared" si="0"/>
        <v>-7</v>
      </c>
      <c r="R48" s="979">
        <f t="shared" si="0"/>
        <v>-25.589999999999996</v>
      </c>
      <c r="S48" s="944">
        <f t="shared" si="1"/>
        <v>3</v>
      </c>
      <c r="T48" s="979">
        <f t="shared" si="2"/>
        <v>7.8400000000000007</v>
      </c>
      <c r="U48" s="987">
        <v>52</v>
      </c>
      <c r="V48" s="934">
        <v>41.2</v>
      </c>
      <c r="W48" s="934">
        <v>-10.799999999999997</v>
      </c>
      <c r="X48" s="985">
        <v>0.79230769230769238</v>
      </c>
      <c r="Y48" s="983"/>
    </row>
    <row r="49" spans="1:25" ht="14.4" customHeight="1" x14ac:dyDescent="0.3">
      <c r="A49" s="948" t="s">
        <v>4443</v>
      </c>
      <c r="B49" s="945">
        <v>1</v>
      </c>
      <c r="C49" s="946">
        <v>3.79</v>
      </c>
      <c r="D49" s="926">
        <v>8</v>
      </c>
      <c r="E49" s="936"/>
      <c r="F49" s="937"/>
      <c r="G49" s="920"/>
      <c r="H49" s="941"/>
      <c r="I49" s="937"/>
      <c r="J49" s="920"/>
      <c r="K49" s="940">
        <v>3.79</v>
      </c>
      <c r="L49" s="941">
        <v>5</v>
      </c>
      <c r="M49" s="941">
        <v>48</v>
      </c>
      <c r="N49" s="942">
        <v>16</v>
      </c>
      <c r="O49" s="941" t="s">
        <v>4360</v>
      </c>
      <c r="P49" s="943" t="s">
        <v>4444</v>
      </c>
      <c r="Q49" s="944">
        <f t="shared" si="0"/>
        <v>-1</v>
      </c>
      <c r="R49" s="979">
        <f t="shared" si="0"/>
        <v>-3.79</v>
      </c>
      <c r="S49" s="944">
        <f t="shared" si="1"/>
        <v>0</v>
      </c>
      <c r="T49" s="979">
        <f t="shared" si="2"/>
        <v>0</v>
      </c>
      <c r="U49" s="987" t="s">
        <v>586</v>
      </c>
      <c r="V49" s="934" t="s">
        <v>586</v>
      </c>
      <c r="W49" s="934" t="s">
        <v>586</v>
      </c>
      <c r="X49" s="985" t="s">
        <v>586</v>
      </c>
      <c r="Y49" s="983"/>
    </row>
    <row r="50" spans="1:25" ht="14.4" customHeight="1" x14ac:dyDescent="0.3">
      <c r="A50" s="947" t="s">
        <v>4445</v>
      </c>
      <c r="B50" s="928">
        <v>2</v>
      </c>
      <c r="C50" s="929">
        <v>1.06</v>
      </c>
      <c r="D50" s="930">
        <v>4</v>
      </c>
      <c r="E50" s="913">
        <v>5</v>
      </c>
      <c r="F50" s="914">
        <v>2.83</v>
      </c>
      <c r="G50" s="915">
        <v>5</v>
      </c>
      <c r="H50" s="917">
        <v>2</v>
      </c>
      <c r="I50" s="911">
        <v>1.06</v>
      </c>
      <c r="J50" s="912">
        <v>3</v>
      </c>
      <c r="K50" s="916">
        <v>0.53</v>
      </c>
      <c r="L50" s="917">
        <v>1</v>
      </c>
      <c r="M50" s="917">
        <v>12</v>
      </c>
      <c r="N50" s="918">
        <v>4</v>
      </c>
      <c r="O50" s="917" t="s">
        <v>4360</v>
      </c>
      <c r="P50" s="932" t="s">
        <v>4446</v>
      </c>
      <c r="Q50" s="919">
        <f t="shared" si="0"/>
        <v>0</v>
      </c>
      <c r="R50" s="980">
        <f t="shared" si="0"/>
        <v>0</v>
      </c>
      <c r="S50" s="919">
        <f t="shared" si="1"/>
        <v>-3</v>
      </c>
      <c r="T50" s="980">
        <f t="shared" si="2"/>
        <v>-1.77</v>
      </c>
      <c r="U50" s="986">
        <v>8</v>
      </c>
      <c r="V50" s="928">
        <v>6</v>
      </c>
      <c r="W50" s="928">
        <v>-2</v>
      </c>
      <c r="X50" s="984">
        <v>0.75</v>
      </c>
      <c r="Y50" s="982"/>
    </row>
    <row r="51" spans="1:25" ht="14.4" customHeight="1" x14ac:dyDescent="0.3">
      <c r="A51" s="948" t="s">
        <v>4447</v>
      </c>
      <c r="B51" s="934"/>
      <c r="C51" s="935"/>
      <c r="D51" s="933"/>
      <c r="E51" s="938">
        <v>1</v>
      </c>
      <c r="F51" s="939">
        <v>0.88</v>
      </c>
      <c r="G51" s="921">
        <v>4</v>
      </c>
      <c r="H51" s="941"/>
      <c r="I51" s="937"/>
      <c r="J51" s="920"/>
      <c r="K51" s="940">
        <v>0.88</v>
      </c>
      <c r="L51" s="941">
        <v>2</v>
      </c>
      <c r="M51" s="941">
        <v>21</v>
      </c>
      <c r="N51" s="942">
        <v>7</v>
      </c>
      <c r="O51" s="941" t="s">
        <v>4360</v>
      </c>
      <c r="P51" s="943" t="s">
        <v>4448</v>
      </c>
      <c r="Q51" s="944">
        <f t="shared" si="0"/>
        <v>0</v>
      </c>
      <c r="R51" s="979">
        <f t="shared" si="0"/>
        <v>0</v>
      </c>
      <c r="S51" s="944">
        <f t="shared" si="1"/>
        <v>-1</v>
      </c>
      <c r="T51" s="979">
        <f t="shared" si="2"/>
        <v>-0.88</v>
      </c>
      <c r="U51" s="987" t="s">
        <v>586</v>
      </c>
      <c r="V51" s="934" t="s">
        <v>586</v>
      </c>
      <c r="W51" s="934" t="s">
        <v>586</v>
      </c>
      <c r="X51" s="985" t="s">
        <v>586</v>
      </c>
      <c r="Y51" s="983"/>
    </row>
    <row r="52" spans="1:25" ht="14.4" customHeight="1" x14ac:dyDescent="0.3">
      <c r="A52" s="947" t="s">
        <v>4449</v>
      </c>
      <c r="B52" s="928">
        <v>22</v>
      </c>
      <c r="C52" s="929">
        <v>26.74</v>
      </c>
      <c r="D52" s="930">
        <v>5.0999999999999996</v>
      </c>
      <c r="E52" s="913">
        <v>29</v>
      </c>
      <c r="F52" s="914">
        <v>35.99</v>
      </c>
      <c r="G52" s="915">
        <v>5.8</v>
      </c>
      <c r="H52" s="917">
        <v>18</v>
      </c>
      <c r="I52" s="911">
        <v>21.86</v>
      </c>
      <c r="J52" s="912">
        <v>4.3</v>
      </c>
      <c r="K52" s="916">
        <v>1.21</v>
      </c>
      <c r="L52" s="917">
        <v>2</v>
      </c>
      <c r="M52" s="917">
        <v>21</v>
      </c>
      <c r="N52" s="918">
        <v>7</v>
      </c>
      <c r="O52" s="917" t="s">
        <v>4360</v>
      </c>
      <c r="P52" s="932" t="s">
        <v>4450</v>
      </c>
      <c r="Q52" s="919">
        <f t="shared" si="0"/>
        <v>-4</v>
      </c>
      <c r="R52" s="980">
        <f t="shared" si="0"/>
        <v>-4.879999999999999</v>
      </c>
      <c r="S52" s="919">
        <f t="shared" si="1"/>
        <v>-11</v>
      </c>
      <c r="T52" s="980">
        <f t="shared" si="2"/>
        <v>-14.130000000000003</v>
      </c>
      <c r="U52" s="986">
        <v>126</v>
      </c>
      <c r="V52" s="928">
        <v>77.399999999999991</v>
      </c>
      <c r="W52" s="928">
        <v>-48.600000000000009</v>
      </c>
      <c r="X52" s="984">
        <v>0.61428571428571421</v>
      </c>
      <c r="Y52" s="982"/>
    </row>
    <row r="53" spans="1:25" ht="14.4" customHeight="1" x14ac:dyDescent="0.3">
      <c r="A53" s="948" t="s">
        <v>4451</v>
      </c>
      <c r="B53" s="934">
        <v>6</v>
      </c>
      <c r="C53" s="935">
        <v>8.59</v>
      </c>
      <c r="D53" s="933">
        <v>7.2</v>
      </c>
      <c r="E53" s="938">
        <v>9</v>
      </c>
      <c r="F53" s="939">
        <v>12.89</v>
      </c>
      <c r="G53" s="921">
        <v>4.9000000000000004</v>
      </c>
      <c r="H53" s="941">
        <v>4</v>
      </c>
      <c r="I53" s="937">
        <v>5.73</v>
      </c>
      <c r="J53" s="920">
        <v>4.5</v>
      </c>
      <c r="K53" s="940">
        <v>1.43</v>
      </c>
      <c r="L53" s="941">
        <v>3</v>
      </c>
      <c r="M53" s="941">
        <v>24</v>
      </c>
      <c r="N53" s="942">
        <v>8</v>
      </c>
      <c r="O53" s="941" t="s">
        <v>4360</v>
      </c>
      <c r="P53" s="943" t="s">
        <v>4452</v>
      </c>
      <c r="Q53" s="944">
        <f t="shared" si="0"/>
        <v>-2</v>
      </c>
      <c r="R53" s="979">
        <f t="shared" si="0"/>
        <v>-2.8599999999999994</v>
      </c>
      <c r="S53" s="944">
        <f t="shared" si="1"/>
        <v>-5</v>
      </c>
      <c r="T53" s="979">
        <f t="shared" si="2"/>
        <v>-7.16</v>
      </c>
      <c r="U53" s="987">
        <v>32</v>
      </c>
      <c r="V53" s="934">
        <v>18</v>
      </c>
      <c r="W53" s="934">
        <v>-14</v>
      </c>
      <c r="X53" s="985">
        <v>0.5625</v>
      </c>
      <c r="Y53" s="983"/>
    </row>
    <row r="54" spans="1:25" ht="14.4" customHeight="1" x14ac:dyDescent="0.3">
      <c r="A54" s="947" t="s">
        <v>4453</v>
      </c>
      <c r="B54" s="928">
        <v>33</v>
      </c>
      <c r="C54" s="929">
        <v>18.309999999999999</v>
      </c>
      <c r="D54" s="930">
        <v>3.9</v>
      </c>
      <c r="E54" s="913">
        <v>35</v>
      </c>
      <c r="F54" s="914">
        <v>18.91</v>
      </c>
      <c r="G54" s="915">
        <v>3.6</v>
      </c>
      <c r="H54" s="917">
        <v>28</v>
      </c>
      <c r="I54" s="911">
        <v>15.32</v>
      </c>
      <c r="J54" s="912">
        <v>3.3</v>
      </c>
      <c r="K54" s="916">
        <v>0.53</v>
      </c>
      <c r="L54" s="917">
        <v>1</v>
      </c>
      <c r="M54" s="917">
        <v>12</v>
      </c>
      <c r="N54" s="918">
        <v>4</v>
      </c>
      <c r="O54" s="917" t="s">
        <v>4360</v>
      </c>
      <c r="P54" s="932" t="s">
        <v>4454</v>
      </c>
      <c r="Q54" s="919">
        <f t="shared" si="0"/>
        <v>-5</v>
      </c>
      <c r="R54" s="980">
        <f t="shared" si="0"/>
        <v>-2.9899999999999984</v>
      </c>
      <c r="S54" s="919">
        <f t="shared" si="1"/>
        <v>-7</v>
      </c>
      <c r="T54" s="980">
        <f t="shared" si="2"/>
        <v>-3.59</v>
      </c>
      <c r="U54" s="986">
        <v>112</v>
      </c>
      <c r="V54" s="928">
        <v>92.399999999999991</v>
      </c>
      <c r="W54" s="928">
        <v>-19.600000000000009</v>
      </c>
      <c r="X54" s="984">
        <v>0.82499999999999996</v>
      </c>
      <c r="Y54" s="982">
        <v>8</v>
      </c>
    </row>
    <row r="55" spans="1:25" ht="14.4" customHeight="1" x14ac:dyDescent="0.3">
      <c r="A55" s="948" t="s">
        <v>4455</v>
      </c>
      <c r="B55" s="934">
        <v>4</v>
      </c>
      <c r="C55" s="935">
        <v>3.02</v>
      </c>
      <c r="D55" s="933">
        <v>7.8</v>
      </c>
      <c r="E55" s="938">
        <v>5</v>
      </c>
      <c r="F55" s="939">
        <v>7.08</v>
      </c>
      <c r="G55" s="921">
        <v>8.8000000000000007</v>
      </c>
      <c r="H55" s="941">
        <v>4</v>
      </c>
      <c r="I55" s="937">
        <v>3.02</v>
      </c>
      <c r="J55" s="920">
        <v>5.3</v>
      </c>
      <c r="K55" s="940">
        <v>0.75</v>
      </c>
      <c r="L55" s="941">
        <v>2</v>
      </c>
      <c r="M55" s="941">
        <v>18</v>
      </c>
      <c r="N55" s="942">
        <v>6</v>
      </c>
      <c r="O55" s="941" t="s">
        <v>4360</v>
      </c>
      <c r="P55" s="943" t="s">
        <v>4456</v>
      </c>
      <c r="Q55" s="944">
        <f t="shared" si="0"/>
        <v>0</v>
      </c>
      <c r="R55" s="979">
        <f t="shared" si="0"/>
        <v>0</v>
      </c>
      <c r="S55" s="944">
        <f t="shared" si="1"/>
        <v>-1</v>
      </c>
      <c r="T55" s="979">
        <f t="shared" si="2"/>
        <v>-4.0600000000000005</v>
      </c>
      <c r="U55" s="987">
        <v>24</v>
      </c>
      <c r="V55" s="934">
        <v>21.2</v>
      </c>
      <c r="W55" s="934">
        <v>-2.8000000000000007</v>
      </c>
      <c r="X55" s="985">
        <v>0.8833333333333333</v>
      </c>
      <c r="Y55" s="983">
        <v>2</v>
      </c>
    </row>
    <row r="56" spans="1:25" ht="14.4" customHeight="1" x14ac:dyDescent="0.3">
      <c r="A56" s="948" t="s">
        <v>4457</v>
      </c>
      <c r="B56" s="934">
        <v>1</v>
      </c>
      <c r="C56" s="935">
        <v>1.21</v>
      </c>
      <c r="D56" s="933">
        <v>4</v>
      </c>
      <c r="E56" s="938"/>
      <c r="F56" s="939"/>
      <c r="G56" s="921"/>
      <c r="H56" s="941">
        <v>1</v>
      </c>
      <c r="I56" s="937">
        <v>1.35</v>
      </c>
      <c r="J56" s="927">
        <v>15</v>
      </c>
      <c r="K56" s="940">
        <v>1.21</v>
      </c>
      <c r="L56" s="941">
        <v>3</v>
      </c>
      <c r="M56" s="941">
        <v>27</v>
      </c>
      <c r="N56" s="942">
        <v>9</v>
      </c>
      <c r="O56" s="941" t="s">
        <v>4360</v>
      </c>
      <c r="P56" s="943" t="s">
        <v>4458</v>
      </c>
      <c r="Q56" s="944">
        <f t="shared" si="0"/>
        <v>0</v>
      </c>
      <c r="R56" s="979">
        <f t="shared" si="0"/>
        <v>0.14000000000000012</v>
      </c>
      <c r="S56" s="944">
        <f t="shared" si="1"/>
        <v>1</v>
      </c>
      <c r="T56" s="979">
        <f t="shared" si="2"/>
        <v>1.35</v>
      </c>
      <c r="U56" s="987">
        <v>9</v>
      </c>
      <c r="V56" s="934">
        <v>15</v>
      </c>
      <c r="W56" s="934">
        <v>6</v>
      </c>
      <c r="X56" s="985">
        <v>1.6666666666666667</v>
      </c>
      <c r="Y56" s="983">
        <v>6</v>
      </c>
    </row>
    <row r="57" spans="1:25" ht="14.4" customHeight="1" x14ac:dyDescent="0.3">
      <c r="A57" s="947" t="s">
        <v>4459</v>
      </c>
      <c r="B57" s="928">
        <v>15</v>
      </c>
      <c r="C57" s="929">
        <v>5.46</v>
      </c>
      <c r="D57" s="930">
        <v>2.6</v>
      </c>
      <c r="E57" s="913">
        <v>29</v>
      </c>
      <c r="F57" s="914">
        <v>10.56</v>
      </c>
      <c r="G57" s="915">
        <v>2.6</v>
      </c>
      <c r="H57" s="917">
        <v>24</v>
      </c>
      <c r="I57" s="911">
        <v>8.73</v>
      </c>
      <c r="J57" s="912">
        <v>2.4</v>
      </c>
      <c r="K57" s="916">
        <v>0.36</v>
      </c>
      <c r="L57" s="917">
        <v>1</v>
      </c>
      <c r="M57" s="917">
        <v>9</v>
      </c>
      <c r="N57" s="918">
        <v>3</v>
      </c>
      <c r="O57" s="917" t="s">
        <v>4360</v>
      </c>
      <c r="P57" s="932" t="s">
        <v>4460</v>
      </c>
      <c r="Q57" s="919">
        <f t="shared" si="0"/>
        <v>9</v>
      </c>
      <c r="R57" s="980">
        <f t="shared" si="0"/>
        <v>3.2700000000000005</v>
      </c>
      <c r="S57" s="919">
        <f t="shared" si="1"/>
        <v>-5</v>
      </c>
      <c r="T57" s="980">
        <f t="shared" si="2"/>
        <v>-1.83</v>
      </c>
      <c r="U57" s="986">
        <v>72</v>
      </c>
      <c r="V57" s="928">
        <v>57.599999999999994</v>
      </c>
      <c r="W57" s="928">
        <v>-14.400000000000006</v>
      </c>
      <c r="X57" s="984">
        <v>0.79999999999999993</v>
      </c>
      <c r="Y57" s="982"/>
    </row>
    <row r="58" spans="1:25" ht="14.4" customHeight="1" x14ac:dyDescent="0.3">
      <c r="A58" s="948" t="s">
        <v>4461</v>
      </c>
      <c r="B58" s="934">
        <v>2</v>
      </c>
      <c r="C58" s="935">
        <v>0.81</v>
      </c>
      <c r="D58" s="933">
        <v>2</v>
      </c>
      <c r="E58" s="938"/>
      <c r="F58" s="939"/>
      <c r="G58" s="921"/>
      <c r="H58" s="941">
        <v>1</v>
      </c>
      <c r="I58" s="937">
        <v>0.41</v>
      </c>
      <c r="J58" s="920">
        <v>3</v>
      </c>
      <c r="K58" s="940">
        <v>0.41</v>
      </c>
      <c r="L58" s="941">
        <v>1</v>
      </c>
      <c r="M58" s="941">
        <v>12</v>
      </c>
      <c r="N58" s="942">
        <v>4</v>
      </c>
      <c r="O58" s="941" t="s">
        <v>4360</v>
      </c>
      <c r="P58" s="943" t="s">
        <v>4462</v>
      </c>
      <c r="Q58" s="944">
        <f t="shared" si="0"/>
        <v>-1</v>
      </c>
      <c r="R58" s="979">
        <f t="shared" si="0"/>
        <v>-0.40000000000000008</v>
      </c>
      <c r="S58" s="944">
        <f t="shared" si="1"/>
        <v>1</v>
      </c>
      <c r="T58" s="979">
        <f t="shared" si="2"/>
        <v>0.41</v>
      </c>
      <c r="U58" s="987">
        <v>4</v>
      </c>
      <c r="V58" s="934">
        <v>3</v>
      </c>
      <c r="W58" s="934">
        <v>-1</v>
      </c>
      <c r="X58" s="985">
        <v>0.75</v>
      </c>
      <c r="Y58" s="983"/>
    </row>
    <row r="59" spans="1:25" ht="14.4" customHeight="1" x14ac:dyDescent="0.3">
      <c r="A59" s="947" t="s">
        <v>4463</v>
      </c>
      <c r="B59" s="928">
        <v>2</v>
      </c>
      <c r="C59" s="929">
        <v>1.42</v>
      </c>
      <c r="D59" s="930">
        <v>3.5</v>
      </c>
      <c r="E59" s="913">
        <v>3</v>
      </c>
      <c r="F59" s="914">
        <v>2.13</v>
      </c>
      <c r="G59" s="915">
        <v>3.3</v>
      </c>
      <c r="H59" s="917">
        <v>1</v>
      </c>
      <c r="I59" s="911">
        <v>1.05</v>
      </c>
      <c r="J59" s="925">
        <v>11</v>
      </c>
      <c r="K59" s="916">
        <v>0.71</v>
      </c>
      <c r="L59" s="917">
        <v>1</v>
      </c>
      <c r="M59" s="917">
        <v>12</v>
      </c>
      <c r="N59" s="918">
        <v>4</v>
      </c>
      <c r="O59" s="917" t="s">
        <v>4360</v>
      </c>
      <c r="P59" s="932" t="s">
        <v>4464</v>
      </c>
      <c r="Q59" s="919">
        <f t="shared" si="0"/>
        <v>-1</v>
      </c>
      <c r="R59" s="980">
        <f t="shared" si="0"/>
        <v>-0.36999999999999988</v>
      </c>
      <c r="S59" s="919">
        <f t="shared" si="1"/>
        <v>-2</v>
      </c>
      <c r="T59" s="980">
        <f t="shared" si="2"/>
        <v>-1.0799999999999998</v>
      </c>
      <c r="U59" s="986">
        <v>4</v>
      </c>
      <c r="V59" s="928">
        <v>11</v>
      </c>
      <c r="W59" s="928">
        <v>7</v>
      </c>
      <c r="X59" s="984">
        <v>2.75</v>
      </c>
      <c r="Y59" s="982">
        <v>7</v>
      </c>
    </row>
    <row r="60" spans="1:25" ht="14.4" customHeight="1" x14ac:dyDescent="0.3">
      <c r="A60" s="948" t="s">
        <v>4465</v>
      </c>
      <c r="B60" s="934">
        <v>1</v>
      </c>
      <c r="C60" s="935">
        <v>1.04</v>
      </c>
      <c r="D60" s="933">
        <v>4</v>
      </c>
      <c r="E60" s="938">
        <v>1</v>
      </c>
      <c r="F60" s="939">
        <v>1.04</v>
      </c>
      <c r="G60" s="921">
        <v>4</v>
      </c>
      <c r="H60" s="941">
        <v>1</v>
      </c>
      <c r="I60" s="937">
        <v>1.04</v>
      </c>
      <c r="J60" s="920">
        <v>7</v>
      </c>
      <c r="K60" s="940">
        <v>1.04</v>
      </c>
      <c r="L60" s="941">
        <v>2</v>
      </c>
      <c r="M60" s="941">
        <v>21</v>
      </c>
      <c r="N60" s="942">
        <v>7</v>
      </c>
      <c r="O60" s="941" t="s">
        <v>4360</v>
      </c>
      <c r="P60" s="943" t="s">
        <v>4466</v>
      </c>
      <c r="Q60" s="944">
        <f t="shared" si="0"/>
        <v>0</v>
      </c>
      <c r="R60" s="979">
        <f t="shared" si="0"/>
        <v>0</v>
      </c>
      <c r="S60" s="944">
        <f t="shared" si="1"/>
        <v>0</v>
      </c>
      <c r="T60" s="979">
        <f t="shared" si="2"/>
        <v>0</v>
      </c>
      <c r="U60" s="987">
        <v>7</v>
      </c>
      <c r="V60" s="934">
        <v>7</v>
      </c>
      <c r="W60" s="934">
        <v>0</v>
      </c>
      <c r="X60" s="985">
        <v>1</v>
      </c>
      <c r="Y60" s="983"/>
    </row>
    <row r="61" spans="1:25" ht="14.4" customHeight="1" x14ac:dyDescent="0.3">
      <c r="A61" s="948" t="s">
        <v>4467</v>
      </c>
      <c r="B61" s="934">
        <v>1</v>
      </c>
      <c r="C61" s="935">
        <v>2.0499999999999998</v>
      </c>
      <c r="D61" s="933">
        <v>6</v>
      </c>
      <c r="E61" s="938"/>
      <c r="F61" s="939"/>
      <c r="G61" s="921"/>
      <c r="H61" s="941"/>
      <c r="I61" s="937"/>
      <c r="J61" s="920"/>
      <c r="K61" s="940">
        <v>2.0499999999999998</v>
      </c>
      <c r="L61" s="941">
        <v>3</v>
      </c>
      <c r="M61" s="941">
        <v>27</v>
      </c>
      <c r="N61" s="942">
        <v>9</v>
      </c>
      <c r="O61" s="941" t="s">
        <v>4360</v>
      </c>
      <c r="P61" s="943" t="s">
        <v>4468</v>
      </c>
      <c r="Q61" s="944">
        <f t="shared" si="0"/>
        <v>-1</v>
      </c>
      <c r="R61" s="979">
        <f t="shared" si="0"/>
        <v>-2.0499999999999998</v>
      </c>
      <c r="S61" s="944">
        <f t="shared" si="1"/>
        <v>0</v>
      </c>
      <c r="T61" s="979">
        <f t="shared" si="2"/>
        <v>0</v>
      </c>
      <c r="U61" s="987" t="s">
        <v>586</v>
      </c>
      <c r="V61" s="934" t="s">
        <v>586</v>
      </c>
      <c r="W61" s="934" t="s">
        <v>586</v>
      </c>
      <c r="X61" s="985" t="s">
        <v>586</v>
      </c>
      <c r="Y61" s="983"/>
    </row>
    <row r="62" spans="1:25" ht="14.4" customHeight="1" x14ac:dyDescent="0.3">
      <c r="A62" s="947" t="s">
        <v>4469</v>
      </c>
      <c r="B62" s="928">
        <v>4</v>
      </c>
      <c r="C62" s="929">
        <v>1.87</v>
      </c>
      <c r="D62" s="930">
        <v>7.3</v>
      </c>
      <c r="E62" s="913">
        <v>8</v>
      </c>
      <c r="F62" s="914">
        <v>2.5299999999999998</v>
      </c>
      <c r="G62" s="915">
        <v>3.6</v>
      </c>
      <c r="H62" s="917">
        <v>3</v>
      </c>
      <c r="I62" s="911">
        <v>1.64</v>
      </c>
      <c r="J62" s="925">
        <v>4</v>
      </c>
      <c r="K62" s="916">
        <v>0.32</v>
      </c>
      <c r="L62" s="917">
        <v>1</v>
      </c>
      <c r="M62" s="917">
        <v>9</v>
      </c>
      <c r="N62" s="918">
        <v>3</v>
      </c>
      <c r="O62" s="917" t="s">
        <v>4360</v>
      </c>
      <c r="P62" s="932" t="s">
        <v>4470</v>
      </c>
      <c r="Q62" s="919">
        <f t="shared" si="0"/>
        <v>-1</v>
      </c>
      <c r="R62" s="980">
        <f t="shared" si="0"/>
        <v>-0.2300000000000002</v>
      </c>
      <c r="S62" s="919">
        <f t="shared" si="1"/>
        <v>-5</v>
      </c>
      <c r="T62" s="980">
        <f t="shared" si="2"/>
        <v>-0.8899999999999999</v>
      </c>
      <c r="U62" s="986">
        <v>9</v>
      </c>
      <c r="V62" s="928">
        <v>12</v>
      </c>
      <c r="W62" s="928">
        <v>3</v>
      </c>
      <c r="X62" s="984">
        <v>1.3333333333333333</v>
      </c>
      <c r="Y62" s="982">
        <v>5</v>
      </c>
    </row>
    <row r="63" spans="1:25" ht="14.4" customHeight="1" x14ac:dyDescent="0.3">
      <c r="A63" s="948" t="s">
        <v>4471</v>
      </c>
      <c r="B63" s="934">
        <v>1</v>
      </c>
      <c r="C63" s="935">
        <v>0.53</v>
      </c>
      <c r="D63" s="933">
        <v>6</v>
      </c>
      <c r="E63" s="938">
        <v>1</v>
      </c>
      <c r="F63" s="939">
        <v>0.53</v>
      </c>
      <c r="G63" s="921">
        <v>8</v>
      </c>
      <c r="H63" s="941">
        <v>2</v>
      </c>
      <c r="I63" s="937">
        <v>1.06</v>
      </c>
      <c r="J63" s="920">
        <v>4.5</v>
      </c>
      <c r="K63" s="940">
        <v>0.53</v>
      </c>
      <c r="L63" s="941">
        <v>2</v>
      </c>
      <c r="M63" s="941">
        <v>18</v>
      </c>
      <c r="N63" s="942">
        <v>6</v>
      </c>
      <c r="O63" s="941" t="s">
        <v>4360</v>
      </c>
      <c r="P63" s="943" t="s">
        <v>4472</v>
      </c>
      <c r="Q63" s="944">
        <f t="shared" si="0"/>
        <v>1</v>
      </c>
      <c r="R63" s="979">
        <f t="shared" si="0"/>
        <v>0.53</v>
      </c>
      <c r="S63" s="944">
        <f t="shared" si="1"/>
        <v>1</v>
      </c>
      <c r="T63" s="979">
        <f t="shared" si="2"/>
        <v>0.53</v>
      </c>
      <c r="U63" s="987">
        <v>12</v>
      </c>
      <c r="V63" s="934">
        <v>9</v>
      </c>
      <c r="W63" s="934">
        <v>-3</v>
      </c>
      <c r="X63" s="985">
        <v>0.75</v>
      </c>
      <c r="Y63" s="983"/>
    </row>
    <row r="64" spans="1:25" ht="14.4" customHeight="1" x14ac:dyDescent="0.3">
      <c r="A64" s="948" t="s">
        <v>4473</v>
      </c>
      <c r="B64" s="934"/>
      <c r="C64" s="935"/>
      <c r="D64" s="933"/>
      <c r="E64" s="938"/>
      <c r="F64" s="939"/>
      <c r="G64" s="921"/>
      <c r="H64" s="941">
        <v>1</v>
      </c>
      <c r="I64" s="937">
        <v>0.69</v>
      </c>
      <c r="J64" s="927">
        <v>16</v>
      </c>
      <c r="K64" s="940">
        <v>0.69</v>
      </c>
      <c r="L64" s="941">
        <v>3</v>
      </c>
      <c r="M64" s="941">
        <v>24</v>
      </c>
      <c r="N64" s="942">
        <v>8</v>
      </c>
      <c r="O64" s="941" t="s">
        <v>4360</v>
      </c>
      <c r="P64" s="943" t="s">
        <v>4474</v>
      </c>
      <c r="Q64" s="944">
        <f t="shared" si="0"/>
        <v>1</v>
      </c>
      <c r="R64" s="979">
        <f t="shared" si="0"/>
        <v>0.69</v>
      </c>
      <c r="S64" s="944">
        <f t="shared" si="1"/>
        <v>1</v>
      </c>
      <c r="T64" s="979">
        <f t="shared" si="2"/>
        <v>0.69</v>
      </c>
      <c r="U64" s="987">
        <v>8</v>
      </c>
      <c r="V64" s="934">
        <v>16</v>
      </c>
      <c r="W64" s="934">
        <v>8</v>
      </c>
      <c r="X64" s="985">
        <v>2</v>
      </c>
      <c r="Y64" s="983">
        <v>8</v>
      </c>
    </row>
    <row r="65" spans="1:25" ht="14.4" customHeight="1" x14ac:dyDescent="0.3">
      <c r="A65" s="947" t="s">
        <v>4475</v>
      </c>
      <c r="B65" s="928">
        <v>8</v>
      </c>
      <c r="C65" s="929">
        <v>2.13</v>
      </c>
      <c r="D65" s="930">
        <v>4.4000000000000004</v>
      </c>
      <c r="E65" s="931">
        <v>10</v>
      </c>
      <c r="F65" s="911">
        <v>2.59</v>
      </c>
      <c r="G65" s="912">
        <v>4.4000000000000004</v>
      </c>
      <c r="H65" s="913">
        <v>14</v>
      </c>
      <c r="I65" s="914">
        <v>3.62</v>
      </c>
      <c r="J65" s="925">
        <v>4.4000000000000004</v>
      </c>
      <c r="K65" s="916">
        <v>0.26</v>
      </c>
      <c r="L65" s="917">
        <v>1</v>
      </c>
      <c r="M65" s="917">
        <v>9</v>
      </c>
      <c r="N65" s="918">
        <v>3</v>
      </c>
      <c r="O65" s="917" t="s">
        <v>4360</v>
      </c>
      <c r="P65" s="932" t="s">
        <v>4476</v>
      </c>
      <c r="Q65" s="919">
        <f t="shared" si="0"/>
        <v>6</v>
      </c>
      <c r="R65" s="980">
        <f t="shared" si="0"/>
        <v>1.4900000000000002</v>
      </c>
      <c r="S65" s="919">
        <f t="shared" si="1"/>
        <v>4</v>
      </c>
      <c r="T65" s="980">
        <f t="shared" si="2"/>
        <v>1.0300000000000002</v>
      </c>
      <c r="U65" s="986">
        <v>42</v>
      </c>
      <c r="V65" s="928">
        <v>61.600000000000009</v>
      </c>
      <c r="W65" s="928">
        <v>19.600000000000009</v>
      </c>
      <c r="X65" s="984">
        <v>1.4666666666666668</v>
      </c>
      <c r="Y65" s="982">
        <v>26</v>
      </c>
    </row>
    <row r="66" spans="1:25" ht="14.4" customHeight="1" x14ac:dyDescent="0.3">
      <c r="A66" s="948" t="s">
        <v>4477</v>
      </c>
      <c r="B66" s="934">
        <v>3</v>
      </c>
      <c r="C66" s="935">
        <v>1.07</v>
      </c>
      <c r="D66" s="933">
        <v>4.3</v>
      </c>
      <c r="E66" s="936">
        <v>2</v>
      </c>
      <c r="F66" s="937">
        <v>0.87</v>
      </c>
      <c r="G66" s="920">
        <v>13.5</v>
      </c>
      <c r="H66" s="938">
        <v>3</v>
      </c>
      <c r="I66" s="939">
        <v>1.07</v>
      </c>
      <c r="J66" s="927">
        <v>4.3</v>
      </c>
      <c r="K66" s="940">
        <v>0.36</v>
      </c>
      <c r="L66" s="941">
        <v>1</v>
      </c>
      <c r="M66" s="941">
        <v>12</v>
      </c>
      <c r="N66" s="942">
        <v>4</v>
      </c>
      <c r="O66" s="941" t="s">
        <v>4360</v>
      </c>
      <c r="P66" s="943" t="s">
        <v>4476</v>
      </c>
      <c r="Q66" s="944">
        <f t="shared" si="0"/>
        <v>0</v>
      </c>
      <c r="R66" s="979">
        <f t="shared" si="0"/>
        <v>0</v>
      </c>
      <c r="S66" s="944">
        <f t="shared" si="1"/>
        <v>1</v>
      </c>
      <c r="T66" s="979">
        <f t="shared" si="2"/>
        <v>0.20000000000000007</v>
      </c>
      <c r="U66" s="987">
        <v>12</v>
      </c>
      <c r="V66" s="934">
        <v>12.899999999999999</v>
      </c>
      <c r="W66" s="934">
        <v>0.89999999999999858</v>
      </c>
      <c r="X66" s="985">
        <v>1.075</v>
      </c>
      <c r="Y66" s="983">
        <v>3</v>
      </c>
    </row>
    <row r="67" spans="1:25" ht="14.4" customHeight="1" x14ac:dyDescent="0.3">
      <c r="A67" s="948" t="s">
        <v>4478</v>
      </c>
      <c r="B67" s="934">
        <v>1</v>
      </c>
      <c r="C67" s="935">
        <v>3.03</v>
      </c>
      <c r="D67" s="933">
        <v>7</v>
      </c>
      <c r="E67" s="936">
        <v>3</v>
      </c>
      <c r="F67" s="937">
        <v>1.58</v>
      </c>
      <c r="G67" s="920">
        <v>6.3</v>
      </c>
      <c r="H67" s="938"/>
      <c r="I67" s="939"/>
      <c r="J67" s="921"/>
      <c r="K67" s="940">
        <v>0.53</v>
      </c>
      <c r="L67" s="941">
        <v>2</v>
      </c>
      <c r="M67" s="941">
        <v>18</v>
      </c>
      <c r="N67" s="942">
        <v>6</v>
      </c>
      <c r="O67" s="941" t="s">
        <v>4360</v>
      </c>
      <c r="P67" s="943" t="s">
        <v>4476</v>
      </c>
      <c r="Q67" s="944">
        <f t="shared" si="0"/>
        <v>-1</v>
      </c>
      <c r="R67" s="979">
        <f t="shared" si="0"/>
        <v>-3.03</v>
      </c>
      <c r="S67" s="944">
        <f t="shared" si="1"/>
        <v>-3</v>
      </c>
      <c r="T67" s="979">
        <f t="shared" si="2"/>
        <v>-1.58</v>
      </c>
      <c r="U67" s="987" t="s">
        <v>586</v>
      </c>
      <c r="V67" s="934" t="s">
        <v>586</v>
      </c>
      <c r="W67" s="934" t="s">
        <v>586</v>
      </c>
      <c r="X67" s="985" t="s">
        <v>586</v>
      </c>
      <c r="Y67" s="983"/>
    </row>
    <row r="68" spans="1:25" ht="14.4" customHeight="1" x14ac:dyDescent="0.3">
      <c r="A68" s="947" t="s">
        <v>4479</v>
      </c>
      <c r="B68" s="928">
        <v>1</v>
      </c>
      <c r="C68" s="929">
        <v>0.85</v>
      </c>
      <c r="D68" s="930">
        <v>5</v>
      </c>
      <c r="E68" s="913">
        <v>1</v>
      </c>
      <c r="F68" s="914">
        <v>1.42</v>
      </c>
      <c r="G68" s="915">
        <v>7</v>
      </c>
      <c r="H68" s="917"/>
      <c r="I68" s="911"/>
      <c r="J68" s="912"/>
      <c r="K68" s="916">
        <v>0.85</v>
      </c>
      <c r="L68" s="917">
        <v>1</v>
      </c>
      <c r="M68" s="917">
        <v>12</v>
      </c>
      <c r="N68" s="918">
        <v>4</v>
      </c>
      <c r="O68" s="917" t="s">
        <v>4360</v>
      </c>
      <c r="P68" s="932" t="s">
        <v>4480</v>
      </c>
      <c r="Q68" s="919">
        <f t="shared" si="0"/>
        <v>-1</v>
      </c>
      <c r="R68" s="980">
        <f t="shared" si="0"/>
        <v>-0.85</v>
      </c>
      <c r="S68" s="919">
        <f t="shared" si="1"/>
        <v>-1</v>
      </c>
      <c r="T68" s="980">
        <f t="shared" si="2"/>
        <v>-1.42</v>
      </c>
      <c r="U68" s="986" t="s">
        <v>586</v>
      </c>
      <c r="V68" s="928" t="s">
        <v>586</v>
      </c>
      <c r="W68" s="928" t="s">
        <v>586</v>
      </c>
      <c r="X68" s="984" t="s">
        <v>586</v>
      </c>
      <c r="Y68" s="982"/>
    </row>
    <row r="69" spans="1:25" ht="14.4" customHeight="1" x14ac:dyDescent="0.3">
      <c r="A69" s="947" t="s">
        <v>4481</v>
      </c>
      <c r="B69" s="928">
        <v>1</v>
      </c>
      <c r="C69" s="929">
        <v>1.1100000000000001</v>
      </c>
      <c r="D69" s="930">
        <v>13</v>
      </c>
      <c r="E69" s="931"/>
      <c r="F69" s="911"/>
      <c r="G69" s="912"/>
      <c r="H69" s="913"/>
      <c r="I69" s="914"/>
      <c r="J69" s="915"/>
      <c r="K69" s="916">
        <v>1.1100000000000001</v>
      </c>
      <c r="L69" s="917">
        <v>4</v>
      </c>
      <c r="M69" s="917">
        <v>33</v>
      </c>
      <c r="N69" s="918">
        <v>11</v>
      </c>
      <c r="O69" s="917" t="s">
        <v>4360</v>
      </c>
      <c r="P69" s="932" t="s">
        <v>4482</v>
      </c>
      <c r="Q69" s="919">
        <f t="shared" si="0"/>
        <v>-1</v>
      </c>
      <c r="R69" s="980">
        <f t="shared" si="0"/>
        <v>-1.1100000000000001</v>
      </c>
      <c r="S69" s="919">
        <f t="shared" si="1"/>
        <v>0</v>
      </c>
      <c r="T69" s="980">
        <f t="shared" si="2"/>
        <v>0</v>
      </c>
      <c r="U69" s="986" t="s">
        <v>586</v>
      </c>
      <c r="V69" s="928" t="s">
        <v>586</v>
      </c>
      <c r="W69" s="928" t="s">
        <v>586</v>
      </c>
      <c r="X69" s="984" t="s">
        <v>586</v>
      </c>
      <c r="Y69" s="982"/>
    </row>
    <row r="70" spans="1:25" ht="14.4" customHeight="1" x14ac:dyDescent="0.3">
      <c r="A70" s="948" t="s">
        <v>4483</v>
      </c>
      <c r="B70" s="934"/>
      <c r="C70" s="935"/>
      <c r="D70" s="933"/>
      <c r="E70" s="936"/>
      <c r="F70" s="937"/>
      <c r="G70" s="920"/>
      <c r="H70" s="938">
        <v>1</v>
      </c>
      <c r="I70" s="939">
        <v>2.02</v>
      </c>
      <c r="J70" s="927">
        <v>21</v>
      </c>
      <c r="K70" s="940">
        <v>2.02</v>
      </c>
      <c r="L70" s="941">
        <v>4</v>
      </c>
      <c r="M70" s="941">
        <v>39</v>
      </c>
      <c r="N70" s="942">
        <v>13</v>
      </c>
      <c r="O70" s="941" t="s">
        <v>4360</v>
      </c>
      <c r="P70" s="943" t="s">
        <v>4484</v>
      </c>
      <c r="Q70" s="944">
        <f t="shared" ref="Q70:R79" si="3">H70-B70</f>
        <v>1</v>
      </c>
      <c r="R70" s="979">
        <f t="shared" si="3"/>
        <v>2.02</v>
      </c>
      <c r="S70" s="944">
        <f t="shared" ref="S70:S79" si="4">H70-E70</f>
        <v>1</v>
      </c>
      <c r="T70" s="979">
        <f t="shared" ref="T70:T79" si="5">I70-F70</f>
        <v>2.02</v>
      </c>
      <c r="U70" s="987">
        <v>13</v>
      </c>
      <c r="V70" s="934">
        <v>21</v>
      </c>
      <c r="W70" s="934">
        <v>8</v>
      </c>
      <c r="X70" s="985">
        <v>1.6153846153846154</v>
      </c>
      <c r="Y70" s="983">
        <v>8</v>
      </c>
    </row>
    <row r="71" spans="1:25" ht="14.4" customHeight="1" x14ac:dyDescent="0.3">
      <c r="A71" s="947" t="s">
        <v>4485</v>
      </c>
      <c r="B71" s="928"/>
      <c r="C71" s="929"/>
      <c r="D71" s="930"/>
      <c r="E71" s="913">
        <v>1</v>
      </c>
      <c r="F71" s="914">
        <v>1.03</v>
      </c>
      <c r="G71" s="915">
        <v>2</v>
      </c>
      <c r="H71" s="917"/>
      <c r="I71" s="911"/>
      <c r="J71" s="912"/>
      <c r="K71" s="916">
        <v>1.51</v>
      </c>
      <c r="L71" s="917">
        <v>3</v>
      </c>
      <c r="M71" s="917">
        <v>27</v>
      </c>
      <c r="N71" s="918">
        <v>9</v>
      </c>
      <c r="O71" s="917" t="s">
        <v>4360</v>
      </c>
      <c r="P71" s="932" t="s">
        <v>4486</v>
      </c>
      <c r="Q71" s="919">
        <f t="shared" si="3"/>
        <v>0</v>
      </c>
      <c r="R71" s="980">
        <f t="shared" si="3"/>
        <v>0</v>
      </c>
      <c r="S71" s="919">
        <f t="shared" si="4"/>
        <v>-1</v>
      </c>
      <c r="T71" s="980">
        <f t="shared" si="5"/>
        <v>-1.03</v>
      </c>
      <c r="U71" s="986" t="s">
        <v>586</v>
      </c>
      <c r="V71" s="928" t="s">
        <v>586</v>
      </c>
      <c r="W71" s="928" t="s">
        <v>586</v>
      </c>
      <c r="X71" s="984" t="s">
        <v>586</v>
      </c>
      <c r="Y71" s="982"/>
    </row>
    <row r="72" spans="1:25" ht="14.4" customHeight="1" x14ac:dyDescent="0.3">
      <c r="A72" s="947" t="s">
        <v>4487</v>
      </c>
      <c r="B72" s="922">
        <v>1</v>
      </c>
      <c r="C72" s="923">
        <v>0.64</v>
      </c>
      <c r="D72" s="924">
        <v>5</v>
      </c>
      <c r="E72" s="931"/>
      <c r="F72" s="911"/>
      <c r="G72" s="912"/>
      <c r="H72" s="917"/>
      <c r="I72" s="911"/>
      <c r="J72" s="912"/>
      <c r="K72" s="916">
        <v>0.64</v>
      </c>
      <c r="L72" s="917">
        <v>1</v>
      </c>
      <c r="M72" s="917">
        <v>12</v>
      </c>
      <c r="N72" s="918">
        <v>4</v>
      </c>
      <c r="O72" s="917" t="s">
        <v>4360</v>
      </c>
      <c r="P72" s="932" t="s">
        <v>4488</v>
      </c>
      <c r="Q72" s="919">
        <f t="shared" si="3"/>
        <v>-1</v>
      </c>
      <c r="R72" s="980">
        <f t="shared" si="3"/>
        <v>-0.64</v>
      </c>
      <c r="S72" s="919">
        <f t="shared" si="4"/>
        <v>0</v>
      </c>
      <c r="T72" s="980">
        <f t="shared" si="5"/>
        <v>0</v>
      </c>
      <c r="U72" s="986" t="s">
        <v>586</v>
      </c>
      <c r="V72" s="928" t="s">
        <v>586</v>
      </c>
      <c r="W72" s="928" t="s">
        <v>586</v>
      </c>
      <c r="X72" s="984" t="s">
        <v>586</v>
      </c>
      <c r="Y72" s="982"/>
    </row>
    <row r="73" spans="1:25" ht="14.4" customHeight="1" x14ac:dyDescent="0.3">
      <c r="A73" s="948" t="s">
        <v>4489</v>
      </c>
      <c r="B73" s="945">
        <v>1</v>
      </c>
      <c r="C73" s="946">
        <v>2.17</v>
      </c>
      <c r="D73" s="926">
        <v>27</v>
      </c>
      <c r="E73" s="936"/>
      <c r="F73" s="937"/>
      <c r="G73" s="920"/>
      <c r="H73" s="941"/>
      <c r="I73" s="937"/>
      <c r="J73" s="920"/>
      <c r="K73" s="940">
        <v>0.88</v>
      </c>
      <c r="L73" s="941">
        <v>2</v>
      </c>
      <c r="M73" s="941">
        <v>18</v>
      </c>
      <c r="N73" s="942">
        <v>6</v>
      </c>
      <c r="O73" s="941" t="s">
        <v>4360</v>
      </c>
      <c r="P73" s="943" t="s">
        <v>4488</v>
      </c>
      <c r="Q73" s="944">
        <f t="shared" si="3"/>
        <v>-1</v>
      </c>
      <c r="R73" s="979">
        <f t="shared" si="3"/>
        <v>-2.17</v>
      </c>
      <c r="S73" s="944">
        <f t="shared" si="4"/>
        <v>0</v>
      </c>
      <c r="T73" s="979">
        <f t="shared" si="5"/>
        <v>0</v>
      </c>
      <c r="U73" s="987" t="s">
        <v>586</v>
      </c>
      <c r="V73" s="934" t="s">
        <v>586</v>
      </c>
      <c r="W73" s="934" t="s">
        <v>586</v>
      </c>
      <c r="X73" s="985" t="s">
        <v>586</v>
      </c>
      <c r="Y73" s="983"/>
    </row>
    <row r="74" spans="1:25" ht="14.4" customHeight="1" x14ac:dyDescent="0.3">
      <c r="A74" s="947" t="s">
        <v>4490</v>
      </c>
      <c r="B74" s="928">
        <v>2</v>
      </c>
      <c r="C74" s="929">
        <v>2.0099999999999998</v>
      </c>
      <c r="D74" s="930">
        <v>7.5</v>
      </c>
      <c r="E74" s="913">
        <v>3</v>
      </c>
      <c r="F74" s="914">
        <v>3.01</v>
      </c>
      <c r="G74" s="915">
        <v>8</v>
      </c>
      <c r="H74" s="917">
        <v>1</v>
      </c>
      <c r="I74" s="911">
        <v>1</v>
      </c>
      <c r="J74" s="912">
        <v>6</v>
      </c>
      <c r="K74" s="916">
        <v>1</v>
      </c>
      <c r="L74" s="917">
        <v>2</v>
      </c>
      <c r="M74" s="917">
        <v>18</v>
      </c>
      <c r="N74" s="918">
        <v>6</v>
      </c>
      <c r="O74" s="917" t="s">
        <v>4360</v>
      </c>
      <c r="P74" s="932" t="s">
        <v>4491</v>
      </c>
      <c r="Q74" s="919">
        <f t="shared" si="3"/>
        <v>-1</v>
      </c>
      <c r="R74" s="980">
        <f t="shared" si="3"/>
        <v>-1.0099999999999998</v>
      </c>
      <c r="S74" s="919">
        <f t="shared" si="4"/>
        <v>-2</v>
      </c>
      <c r="T74" s="980">
        <f t="shared" si="5"/>
        <v>-2.0099999999999998</v>
      </c>
      <c r="U74" s="986">
        <v>6</v>
      </c>
      <c r="V74" s="928">
        <v>6</v>
      </c>
      <c r="W74" s="928">
        <v>0</v>
      </c>
      <c r="X74" s="984">
        <v>1</v>
      </c>
      <c r="Y74" s="982"/>
    </row>
    <row r="75" spans="1:25" ht="14.4" customHeight="1" x14ac:dyDescent="0.3">
      <c r="A75" s="948" t="s">
        <v>4492</v>
      </c>
      <c r="B75" s="934"/>
      <c r="C75" s="935"/>
      <c r="D75" s="933"/>
      <c r="E75" s="938">
        <v>1</v>
      </c>
      <c r="F75" s="939">
        <v>2.2599999999999998</v>
      </c>
      <c r="G75" s="921">
        <v>9</v>
      </c>
      <c r="H75" s="941"/>
      <c r="I75" s="937"/>
      <c r="J75" s="920"/>
      <c r="K75" s="940">
        <v>2.2599999999999998</v>
      </c>
      <c r="L75" s="941">
        <v>4</v>
      </c>
      <c r="M75" s="941">
        <v>39</v>
      </c>
      <c r="N75" s="942">
        <v>13</v>
      </c>
      <c r="O75" s="941" t="s">
        <v>4360</v>
      </c>
      <c r="P75" s="943" t="s">
        <v>4493</v>
      </c>
      <c r="Q75" s="944">
        <f t="shared" si="3"/>
        <v>0</v>
      </c>
      <c r="R75" s="979">
        <f t="shared" si="3"/>
        <v>0</v>
      </c>
      <c r="S75" s="944">
        <f t="shared" si="4"/>
        <v>-1</v>
      </c>
      <c r="T75" s="979">
        <f t="shared" si="5"/>
        <v>-2.2599999999999998</v>
      </c>
      <c r="U75" s="987" t="s">
        <v>586</v>
      </c>
      <c r="V75" s="934" t="s">
        <v>586</v>
      </c>
      <c r="W75" s="934" t="s">
        <v>586</v>
      </c>
      <c r="X75" s="985" t="s">
        <v>586</v>
      </c>
      <c r="Y75" s="983"/>
    </row>
    <row r="76" spans="1:25" ht="14.4" customHeight="1" x14ac:dyDescent="0.3">
      <c r="A76" s="948" t="s">
        <v>4494</v>
      </c>
      <c r="B76" s="934">
        <v>1</v>
      </c>
      <c r="C76" s="935">
        <v>4.42</v>
      </c>
      <c r="D76" s="933">
        <v>17</v>
      </c>
      <c r="E76" s="938"/>
      <c r="F76" s="939"/>
      <c r="G76" s="921"/>
      <c r="H76" s="941"/>
      <c r="I76" s="937"/>
      <c r="J76" s="920"/>
      <c r="K76" s="940">
        <v>4.42</v>
      </c>
      <c r="L76" s="941">
        <v>6</v>
      </c>
      <c r="M76" s="941">
        <v>57</v>
      </c>
      <c r="N76" s="942">
        <v>19</v>
      </c>
      <c r="O76" s="941" t="s">
        <v>4360</v>
      </c>
      <c r="P76" s="943" t="s">
        <v>4495</v>
      </c>
      <c r="Q76" s="944">
        <f t="shared" si="3"/>
        <v>-1</v>
      </c>
      <c r="R76" s="979">
        <f t="shared" si="3"/>
        <v>-4.42</v>
      </c>
      <c r="S76" s="944">
        <f t="shared" si="4"/>
        <v>0</v>
      </c>
      <c r="T76" s="979">
        <f t="shared" si="5"/>
        <v>0</v>
      </c>
      <c r="U76" s="987" t="s">
        <v>586</v>
      </c>
      <c r="V76" s="934" t="s">
        <v>586</v>
      </c>
      <c r="W76" s="934" t="s">
        <v>586</v>
      </c>
      <c r="X76" s="985" t="s">
        <v>586</v>
      </c>
      <c r="Y76" s="983"/>
    </row>
    <row r="77" spans="1:25" ht="14.4" customHeight="1" x14ac:dyDescent="0.3">
      <c r="A77" s="947" t="s">
        <v>4496</v>
      </c>
      <c r="B77" s="928"/>
      <c r="C77" s="929"/>
      <c r="D77" s="930"/>
      <c r="E77" s="913">
        <v>1</v>
      </c>
      <c r="F77" s="914">
        <v>1.7</v>
      </c>
      <c r="G77" s="915">
        <v>5</v>
      </c>
      <c r="H77" s="917"/>
      <c r="I77" s="911"/>
      <c r="J77" s="912"/>
      <c r="K77" s="916">
        <v>1.7</v>
      </c>
      <c r="L77" s="917">
        <v>4</v>
      </c>
      <c r="M77" s="917">
        <v>33</v>
      </c>
      <c r="N77" s="918">
        <v>11</v>
      </c>
      <c r="O77" s="917" t="s">
        <v>4360</v>
      </c>
      <c r="P77" s="932" t="s">
        <v>4497</v>
      </c>
      <c r="Q77" s="919">
        <f t="shared" si="3"/>
        <v>0</v>
      </c>
      <c r="R77" s="980">
        <f t="shared" si="3"/>
        <v>0</v>
      </c>
      <c r="S77" s="919">
        <f t="shared" si="4"/>
        <v>-1</v>
      </c>
      <c r="T77" s="980">
        <f t="shared" si="5"/>
        <v>-1.7</v>
      </c>
      <c r="U77" s="986" t="s">
        <v>586</v>
      </c>
      <c r="V77" s="928" t="s">
        <v>586</v>
      </c>
      <c r="W77" s="928" t="s">
        <v>586</v>
      </c>
      <c r="X77" s="984" t="s">
        <v>586</v>
      </c>
      <c r="Y77" s="982"/>
    </row>
    <row r="78" spans="1:25" ht="14.4" customHeight="1" x14ac:dyDescent="0.3">
      <c r="A78" s="947" t="s">
        <v>4498</v>
      </c>
      <c r="B78" s="928"/>
      <c r="C78" s="929"/>
      <c r="D78" s="930"/>
      <c r="E78" s="913">
        <v>3</v>
      </c>
      <c r="F78" s="914">
        <v>2.16</v>
      </c>
      <c r="G78" s="915">
        <v>2.7</v>
      </c>
      <c r="H78" s="917"/>
      <c r="I78" s="911"/>
      <c r="J78" s="912"/>
      <c r="K78" s="916">
        <v>0.68</v>
      </c>
      <c r="L78" s="917">
        <v>2</v>
      </c>
      <c r="M78" s="917">
        <v>15</v>
      </c>
      <c r="N78" s="918">
        <v>5</v>
      </c>
      <c r="O78" s="917" t="s">
        <v>4360</v>
      </c>
      <c r="P78" s="932" t="s">
        <v>4499</v>
      </c>
      <c r="Q78" s="919">
        <f t="shared" si="3"/>
        <v>0</v>
      </c>
      <c r="R78" s="980">
        <f t="shared" si="3"/>
        <v>0</v>
      </c>
      <c r="S78" s="919">
        <f t="shared" si="4"/>
        <v>-3</v>
      </c>
      <c r="T78" s="980">
        <f t="shared" si="5"/>
        <v>-2.16</v>
      </c>
      <c r="U78" s="986" t="s">
        <v>586</v>
      </c>
      <c r="V78" s="928" t="s">
        <v>586</v>
      </c>
      <c r="W78" s="928" t="s">
        <v>586</v>
      </c>
      <c r="X78" s="984" t="s">
        <v>586</v>
      </c>
      <c r="Y78" s="982"/>
    </row>
    <row r="79" spans="1:25" ht="14.4" customHeight="1" thickBot="1" x14ac:dyDescent="0.35">
      <c r="A79" s="964" t="s">
        <v>4500</v>
      </c>
      <c r="B79" s="965"/>
      <c r="C79" s="966"/>
      <c r="D79" s="967"/>
      <c r="E79" s="968">
        <v>1</v>
      </c>
      <c r="F79" s="969">
        <v>1.1499999999999999</v>
      </c>
      <c r="G79" s="970">
        <v>7</v>
      </c>
      <c r="H79" s="971"/>
      <c r="I79" s="972"/>
      <c r="J79" s="973"/>
      <c r="K79" s="974">
        <v>1.1499999999999999</v>
      </c>
      <c r="L79" s="971">
        <v>3</v>
      </c>
      <c r="M79" s="971">
        <v>27</v>
      </c>
      <c r="N79" s="975">
        <v>9</v>
      </c>
      <c r="O79" s="971" t="s">
        <v>4360</v>
      </c>
      <c r="P79" s="976" t="s">
        <v>4501</v>
      </c>
      <c r="Q79" s="977">
        <f t="shared" si="3"/>
        <v>0</v>
      </c>
      <c r="R79" s="981">
        <f t="shared" si="3"/>
        <v>0</v>
      </c>
      <c r="S79" s="977">
        <f t="shared" si="4"/>
        <v>-1</v>
      </c>
      <c r="T79" s="981">
        <f t="shared" si="5"/>
        <v>-1.1499999999999999</v>
      </c>
      <c r="U79" s="991" t="s">
        <v>586</v>
      </c>
      <c r="V79" s="965" t="s">
        <v>586</v>
      </c>
      <c r="W79" s="965" t="s">
        <v>586</v>
      </c>
      <c r="X79" s="992" t="s">
        <v>586</v>
      </c>
      <c r="Y79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0:Q1048576">
    <cfRule type="cellIs" dxfId="14" priority="11" stopIfTrue="1" operator="lessThan">
      <formula>0</formula>
    </cfRule>
  </conditionalFormatting>
  <conditionalFormatting sqref="W80:W1048576">
    <cfRule type="cellIs" dxfId="13" priority="10" stopIfTrue="1" operator="greaterThan">
      <formula>0</formula>
    </cfRule>
  </conditionalFormatting>
  <conditionalFormatting sqref="X80:X1048576">
    <cfRule type="cellIs" dxfId="12" priority="9" stopIfTrue="1" operator="greaterThan">
      <formula>1</formula>
    </cfRule>
  </conditionalFormatting>
  <conditionalFormatting sqref="X80:X1048576">
    <cfRule type="cellIs" dxfId="11" priority="6" stopIfTrue="1" operator="greaterThan">
      <formula>1</formula>
    </cfRule>
  </conditionalFormatting>
  <conditionalFormatting sqref="W80:W1048576">
    <cfRule type="cellIs" dxfId="10" priority="7" stopIfTrue="1" operator="greaterThan">
      <formula>0</formula>
    </cfRule>
  </conditionalFormatting>
  <conditionalFormatting sqref="Q8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9">
    <cfRule type="cellIs" dxfId="7" priority="4" stopIfTrue="1" operator="lessThan">
      <formula>0</formula>
    </cfRule>
  </conditionalFormatting>
  <conditionalFormatting sqref="X5:X79">
    <cfRule type="cellIs" dxfId="6" priority="2" stopIfTrue="1" operator="greaterThan">
      <formula>1</formula>
    </cfRule>
  </conditionalFormatting>
  <conditionalFormatting sqref="W5:W79">
    <cfRule type="cellIs" dxfId="5" priority="3" stopIfTrue="1" operator="greaterThan">
      <formula>0</formula>
    </cfRule>
  </conditionalFormatting>
  <conditionalFormatting sqref="S5:S7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3155321</v>
      </c>
      <c r="C3" s="344">
        <f t="shared" ref="C3:L3" si="0">SUBTOTAL(9,C6:C1048576)</f>
        <v>12.810990009208723</v>
      </c>
      <c r="D3" s="344">
        <f t="shared" si="0"/>
        <v>3331227</v>
      </c>
      <c r="E3" s="344">
        <f t="shared" si="0"/>
        <v>8</v>
      </c>
      <c r="F3" s="344">
        <f t="shared" si="0"/>
        <v>3474855</v>
      </c>
      <c r="G3" s="347">
        <f>IF(D3&lt;&gt;0,F3/D3,"")</f>
        <v>1.043115644775934</v>
      </c>
      <c r="H3" s="343">
        <f t="shared" si="0"/>
        <v>86896.31</v>
      </c>
      <c r="I3" s="344">
        <f t="shared" si="0"/>
        <v>6.4667779815212265</v>
      </c>
      <c r="J3" s="344">
        <f t="shared" si="0"/>
        <v>267073.93000000005</v>
      </c>
      <c r="K3" s="344">
        <f t="shared" si="0"/>
        <v>2</v>
      </c>
      <c r="L3" s="344">
        <f t="shared" si="0"/>
        <v>221189.64999999997</v>
      </c>
      <c r="M3" s="345">
        <f>IF(J3&lt;&gt;0,L3/J3,"")</f>
        <v>0.82819633499982537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1249</v>
      </c>
      <c r="B6" s="887">
        <v>84503</v>
      </c>
      <c r="C6" s="825">
        <v>1.1401297947839226</v>
      </c>
      <c r="D6" s="887">
        <v>74117</v>
      </c>
      <c r="E6" s="825">
        <v>1</v>
      </c>
      <c r="F6" s="887">
        <v>123584</v>
      </c>
      <c r="G6" s="830">
        <v>1.6674177314246394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3881</v>
      </c>
      <c r="B7" s="889">
        <v>60104</v>
      </c>
      <c r="C7" s="832">
        <v>6.0164164164164164</v>
      </c>
      <c r="D7" s="889">
        <v>9990</v>
      </c>
      <c r="E7" s="832">
        <v>1</v>
      </c>
      <c r="F7" s="889">
        <v>7983</v>
      </c>
      <c r="G7" s="837">
        <v>0.79909909909909915</v>
      </c>
      <c r="H7" s="889">
        <v>37548.939999999995</v>
      </c>
      <c r="I7" s="832">
        <v>6.2777747126436774</v>
      </c>
      <c r="J7" s="889">
        <v>5981.25</v>
      </c>
      <c r="K7" s="832">
        <v>1</v>
      </c>
      <c r="L7" s="889">
        <v>6157.78</v>
      </c>
      <c r="M7" s="838">
        <v>1.0295138975966562</v>
      </c>
    </row>
    <row r="8" spans="1:13" ht="14.4" customHeight="1" x14ac:dyDescent="0.3">
      <c r="A8" s="857" t="s">
        <v>3885</v>
      </c>
      <c r="B8" s="889">
        <v>44841</v>
      </c>
      <c r="C8" s="832">
        <v>1.4660149736816295</v>
      </c>
      <c r="D8" s="889">
        <v>30587</v>
      </c>
      <c r="E8" s="832">
        <v>1</v>
      </c>
      <c r="F8" s="889">
        <v>37353</v>
      </c>
      <c r="G8" s="837">
        <v>1.2212050871285187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4503</v>
      </c>
      <c r="B9" s="889">
        <v>245764</v>
      </c>
      <c r="C9" s="832">
        <v>1.0405660017867502</v>
      </c>
      <c r="D9" s="889">
        <v>236183</v>
      </c>
      <c r="E9" s="832">
        <v>1</v>
      </c>
      <c r="F9" s="889">
        <v>277508</v>
      </c>
      <c r="G9" s="837">
        <v>1.1749702561149618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4504</v>
      </c>
      <c r="B10" s="889">
        <v>393752</v>
      </c>
      <c r="C10" s="832">
        <v>0.81370362946139807</v>
      </c>
      <c r="D10" s="889">
        <v>483901</v>
      </c>
      <c r="E10" s="832">
        <v>1</v>
      </c>
      <c r="F10" s="889">
        <v>525329</v>
      </c>
      <c r="G10" s="837">
        <v>1.0856125529808782</v>
      </c>
      <c r="H10" s="889">
        <v>49347.37</v>
      </c>
      <c r="I10" s="832">
        <v>0.18900326887754954</v>
      </c>
      <c r="J10" s="889">
        <v>261092.68000000002</v>
      </c>
      <c r="K10" s="832">
        <v>1</v>
      </c>
      <c r="L10" s="889">
        <v>215031.86999999997</v>
      </c>
      <c r="M10" s="838">
        <v>0.82358444518628382</v>
      </c>
    </row>
    <row r="11" spans="1:13" ht="14.4" customHeight="1" x14ac:dyDescent="0.3">
      <c r="A11" s="857" t="s">
        <v>4505</v>
      </c>
      <c r="B11" s="889">
        <v>194254</v>
      </c>
      <c r="C11" s="832">
        <v>0.72946919769428642</v>
      </c>
      <c r="D11" s="889">
        <v>266295</v>
      </c>
      <c r="E11" s="832">
        <v>1</v>
      </c>
      <c r="F11" s="889">
        <v>284122</v>
      </c>
      <c r="G11" s="837">
        <v>1.0669445539720985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4506</v>
      </c>
      <c r="B12" s="889">
        <v>2075121</v>
      </c>
      <c r="C12" s="832">
        <v>0.96758973230334944</v>
      </c>
      <c r="D12" s="889">
        <v>2144629</v>
      </c>
      <c r="E12" s="832">
        <v>1</v>
      </c>
      <c r="F12" s="889">
        <v>2136425</v>
      </c>
      <c r="G12" s="837">
        <v>0.99617462973782411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4507</v>
      </c>
      <c r="B13" s="889">
        <v>54488</v>
      </c>
      <c r="C13" s="832">
        <v>0.63710026308097045</v>
      </c>
      <c r="D13" s="889">
        <v>85525</v>
      </c>
      <c r="E13" s="832">
        <v>1</v>
      </c>
      <c r="F13" s="889">
        <v>79677</v>
      </c>
      <c r="G13" s="837">
        <v>0.93162233265127159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4508</v>
      </c>
      <c r="B14" s="891">
        <v>2494</v>
      </c>
      <c r="C14" s="840"/>
      <c r="D14" s="891"/>
      <c r="E14" s="840"/>
      <c r="F14" s="891">
        <v>2874</v>
      </c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5040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19133.669999999998</v>
      </c>
      <c r="G3" s="211">
        <f t="shared" si="0"/>
        <v>3242217.31</v>
      </c>
      <c r="H3" s="212"/>
      <c r="I3" s="212"/>
      <c r="J3" s="207">
        <f t="shared" si="0"/>
        <v>17812.099999999999</v>
      </c>
      <c r="K3" s="211">
        <f t="shared" si="0"/>
        <v>3598300.93</v>
      </c>
      <c r="L3" s="212"/>
      <c r="M3" s="212"/>
      <c r="N3" s="207">
        <f t="shared" si="0"/>
        <v>17266.300000000003</v>
      </c>
      <c r="O3" s="211">
        <f t="shared" si="0"/>
        <v>3696044.6500000004</v>
      </c>
      <c r="P3" s="177">
        <f>IF(K3=0,"",O3/K3)</f>
        <v>1.0271638536913588</v>
      </c>
      <c r="Q3" s="209">
        <f>IF(N3=0,"",O3/N3)</f>
        <v>214.06118566224379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584</v>
      </c>
      <c r="B6" s="825" t="s">
        <v>3841</v>
      </c>
      <c r="C6" s="825" t="s">
        <v>3605</v>
      </c>
      <c r="D6" s="825" t="s">
        <v>4333</v>
      </c>
      <c r="E6" s="825" t="s">
        <v>4334</v>
      </c>
      <c r="F6" s="225"/>
      <c r="G6" s="225"/>
      <c r="H6" s="225"/>
      <c r="I6" s="225"/>
      <c r="J6" s="225">
        <v>1</v>
      </c>
      <c r="K6" s="225">
        <v>354</v>
      </c>
      <c r="L6" s="225">
        <v>1</v>
      </c>
      <c r="M6" s="225">
        <v>354</v>
      </c>
      <c r="N6" s="225"/>
      <c r="O6" s="225"/>
      <c r="P6" s="830"/>
      <c r="Q6" s="848"/>
    </row>
    <row r="7" spans="1:17" ht="14.4" customHeight="1" x14ac:dyDescent="0.3">
      <c r="A7" s="831" t="s">
        <v>584</v>
      </c>
      <c r="B7" s="832" t="s">
        <v>3841</v>
      </c>
      <c r="C7" s="832" t="s">
        <v>3605</v>
      </c>
      <c r="D7" s="832" t="s">
        <v>3842</v>
      </c>
      <c r="E7" s="832" t="s">
        <v>3843</v>
      </c>
      <c r="F7" s="849">
        <v>1</v>
      </c>
      <c r="G7" s="849">
        <v>225</v>
      </c>
      <c r="H7" s="849"/>
      <c r="I7" s="849">
        <v>225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584</v>
      </c>
      <c r="B8" s="832" t="s">
        <v>3841</v>
      </c>
      <c r="C8" s="832" t="s">
        <v>3605</v>
      </c>
      <c r="D8" s="832" t="s">
        <v>3848</v>
      </c>
      <c r="E8" s="832" t="s">
        <v>3849</v>
      </c>
      <c r="F8" s="849">
        <v>32</v>
      </c>
      <c r="G8" s="849">
        <v>36352</v>
      </c>
      <c r="H8" s="849">
        <v>1.390133843212237</v>
      </c>
      <c r="I8" s="849">
        <v>1136</v>
      </c>
      <c r="J8" s="849">
        <v>23</v>
      </c>
      <c r="K8" s="849">
        <v>26150</v>
      </c>
      <c r="L8" s="849">
        <v>1</v>
      </c>
      <c r="M8" s="849">
        <v>1136.9565217391305</v>
      </c>
      <c r="N8" s="849">
        <v>58</v>
      </c>
      <c r="O8" s="849">
        <v>66178</v>
      </c>
      <c r="P8" s="837">
        <v>2.5307074569789676</v>
      </c>
      <c r="Q8" s="850">
        <v>1141</v>
      </c>
    </row>
    <row r="9" spans="1:17" ht="14.4" customHeight="1" x14ac:dyDescent="0.3">
      <c r="A9" s="831" t="s">
        <v>584</v>
      </c>
      <c r="B9" s="832" t="s">
        <v>3841</v>
      </c>
      <c r="C9" s="832" t="s">
        <v>3605</v>
      </c>
      <c r="D9" s="832" t="s">
        <v>3850</v>
      </c>
      <c r="E9" s="832" t="s">
        <v>3851</v>
      </c>
      <c r="F9" s="849">
        <v>8</v>
      </c>
      <c r="G9" s="849">
        <v>2120</v>
      </c>
      <c r="H9" s="849">
        <v>0.18115013244467232</v>
      </c>
      <c r="I9" s="849">
        <v>265</v>
      </c>
      <c r="J9" s="849">
        <v>44</v>
      </c>
      <c r="K9" s="849">
        <v>11703</v>
      </c>
      <c r="L9" s="849">
        <v>1</v>
      </c>
      <c r="M9" s="849">
        <v>265.97727272727275</v>
      </c>
      <c r="N9" s="849">
        <v>57</v>
      </c>
      <c r="O9" s="849">
        <v>15219</v>
      </c>
      <c r="P9" s="837">
        <v>1.3004357856959754</v>
      </c>
      <c r="Q9" s="850">
        <v>267</v>
      </c>
    </row>
    <row r="10" spans="1:17" ht="14.4" customHeight="1" x14ac:dyDescent="0.3">
      <c r="A10" s="831" t="s">
        <v>584</v>
      </c>
      <c r="B10" s="832" t="s">
        <v>3841</v>
      </c>
      <c r="C10" s="832" t="s">
        <v>3605</v>
      </c>
      <c r="D10" s="832" t="s">
        <v>4335</v>
      </c>
      <c r="E10" s="832" t="s">
        <v>4336</v>
      </c>
      <c r="F10" s="849">
        <v>1</v>
      </c>
      <c r="G10" s="849">
        <v>350</v>
      </c>
      <c r="H10" s="849">
        <v>0.5</v>
      </c>
      <c r="I10" s="849">
        <v>350</v>
      </c>
      <c r="J10" s="849">
        <v>2</v>
      </c>
      <c r="K10" s="849">
        <v>700</v>
      </c>
      <c r="L10" s="849">
        <v>1</v>
      </c>
      <c r="M10" s="849">
        <v>350</v>
      </c>
      <c r="N10" s="849">
        <v>1</v>
      </c>
      <c r="O10" s="849">
        <v>354</v>
      </c>
      <c r="P10" s="837">
        <v>0.50571428571428567</v>
      </c>
      <c r="Q10" s="850">
        <v>354</v>
      </c>
    </row>
    <row r="11" spans="1:17" ht="14.4" customHeight="1" x14ac:dyDescent="0.3">
      <c r="A11" s="831" t="s">
        <v>584</v>
      </c>
      <c r="B11" s="832" t="s">
        <v>3841</v>
      </c>
      <c r="C11" s="832" t="s">
        <v>3605</v>
      </c>
      <c r="D11" s="832" t="s">
        <v>4337</v>
      </c>
      <c r="E11" s="832" t="s">
        <v>4338</v>
      </c>
      <c r="F11" s="849">
        <v>6</v>
      </c>
      <c r="G11" s="849">
        <v>1698</v>
      </c>
      <c r="H11" s="849">
        <v>3</v>
      </c>
      <c r="I11" s="849">
        <v>283</v>
      </c>
      <c r="J11" s="849">
        <v>2</v>
      </c>
      <c r="K11" s="849">
        <v>566</v>
      </c>
      <c r="L11" s="849">
        <v>1</v>
      </c>
      <c r="M11" s="849">
        <v>283</v>
      </c>
      <c r="N11" s="849">
        <v>12</v>
      </c>
      <c r="O11" s="849">
        <v>3408</v>
      </c>
      <c r="P11" s="837">
        <v>6.021201413427562</v>
      </c>
      <c r="Q11" s="850">
        <v>284</v>
      </c>
    </row>
    <row r="12" spans="1:17" ht="14.4" customHeight="1" x14ac:dyDescent="0.3">
      <c r="A12" s="831" t="s">
        <v>584</v>
      </c>
      <c r="B12" s="832" t="s">
        <v>3841</v>
      </c>
      <c r="C12" s="832" t="s">
        <v>3605</v>
      </c>
      <c r="D12" s="832" t="s">
        <v>3852</v>
      </c>
      <c r="E12" s="832" t="s">
        <v>3853</v>
      </c>
      <c r="F12" s="849">
        <v>16</v>
      </c>
      <c r="G12" s="849">
        <v>12816</v>
      </c>
      <c r="H12" s="849">
        <v>0.88778054862842892</v>
      </c>
      <c r="I12" s="849">
        <v>801</v>
      </c>
      <c r="J12" s="849">
        <v>18</v>
      </c>
      <c r="K12" s="849">
        <v>14436</v>
      </c>
      <c r="L12" s="849">
        <v>1</v>
      </c>
      <c r="M12" s="849">
        <v>802</v>
      </c>
      <c r="N12" s="849">
        <v>22</v>
      </c>
      <c r="O12" s="849">
        <v>17776</v>
      </c>
      <c r="P12" s="837">
        <v>1.2313660293710169</v>
      </c>
      <c r="Q12" s="850">
        <v>808</v>
      </c>
    </row>
    <row r="13" spans="1:17" ht="14.4" customHeight="1" x14ac:dyDescent="0.3">
      <c r="A13" s="831" t="s">
        <v>584</v>
      </c>
      <c r="B13" s="832" t="s">
        <v>3841</v>
      </c>
      <c r="C13" s="832" t="s">
        <v>3605</v>
      </c>
      <c r="D13" s="832" t="s">
        <v>3854</v>
      </c>
      <c r="E13" s="832" t="s">
        <v>3855</v>
      </c>
      <c r="F13" s="849">
        <v>4</v>
      </c>
      <c r="G13" s="849">
        <v>2276</v>
      </c>
      <c r="H13" s="849"/>
      <c r="I13" s="849">
        <v>569</v>
      </c>
      <c r="J13" s="849"/>
      <c r="K13" s="849"/>
      <c r="L13" s="849"/>
      <c r="M13" s="849"/>
      <c r="N13" s="849">
        <v>1</v>
      </c>
      <c r="O13" s="849">
        <v>571</v>
      </c>
      <c r="P13" s="837"/>
      <c r="Q13" s="850">
        <v>571</v>
      </c>
    </row>
    <row r="14" spans="1:17" ht="14.4" customHeight="1" x14ac:dyDescent="0.3">
      <c r="A14" s="831" t="s">
        <v>584</v>
      </c>
      <c r="B14" s="832" t="s">
        <v>3841</v>
      </c>
      <c r="C14" s="832" t="s">
        <v>3605</v>
      </c>
      <c r="D14" s="832" t="s">
        <v>3856</v>
      </c>
      <c r="E14" s="832" t="s">
        <v>3857</v>
      </c>
      <c r="F14" s="849">
        <v>2</v>
      </c>
      <c r="G14" s="849">
        <v>11196</v>
      </c>
      <c r="H14" s="849">
        <v>1.9996427933559564</v>
      </c>
      <c r="I14" s="849">
        <v>5598</v>
      </c>
      <c r="J14" s="849">
        <v>1</v>
      </c>
      <c r="K14" s="849">
        <v>5599</v>
      </c>
      <c r="L14" s="849">
        <v>1</v>
      </c>
      <c r="M14" s="849">
        <v>5599</v>
      </c>
      <c r="N14" s="849"/>
      <c r="O14" s="849"/>
      <c r="P14" s="837"/>
      <c r="Q14" s="850"/>
    </row>
    <row r="15" spans="1:17" ht="14.4" customHeight="1" x14ac:dyDescent="0.3">
      <c r="A15" s="831" t="s">
        <v>584</v>
      </c>
      <c r="B15" s="832" t="s">
        <v>3841</v>
      </c>
      <c r="C15" s="832" t="s">
        <v>3605</v>
      </c>
      <c r="D15" s="832" t="s">
        <v>3858</v>
      </c>
      <c r="E15" s="832" t="s">
        <v>3859</v>
      </c>
      <c r="F15" s="849">
        <v>35</v>
      </c>
      <c r="G15" s="849">
        <v>17010</v>
      </c>
      <c r="H15" s="849">
        <v>1.1643507426928605</v>
      </c>
      <c r="I15" s="849">
        <v>486</v>
      </c>
      <c r="J15" s="849">
        <v>30</v>
      </c>
      <c r="K15" s="849">
        <v>14609</v>
      </c>
      <c r="L15" s="849">
        <v>1</v>
      </c>
      <c r="M15" s="849">
        <v>486.96666666666664</v>
      </c>
      <c r="N15" s="849">
        <v>36</v>
      </c>
      <c r="O15" s="849">
        <v>17568</v>
      </c>
      <c r="P15" s="837">
        <v>1.2025463755219385</v>
      </c>
      <c r="Q15" s="850">
        <v>488</v>
      </c>
    </row>
    <row r="16" spans="1:17" ht="14.4" customHeight="1" x14ac:dyDescent="0.3">
      <c r="A16" s="831" t="s">
        <v>584</v>
      </c>
      <c r="B16" s="832" t="s">
        <v>3841</v>
      </c>
      <c r="C16" s="832" t="s">
        <v>3605</v>
      </c>
      <c r="D16" s="832" t="s">
        <v>4339</v>
      </c>
      <c r="E16" s="832" t="s">
        <v>4340</v>
      </c>
      <c r="F16" s="849">
        <v>1</v>
      </c>
      <c r="G16" s="849">
        <v>460</v>
      </c>
      <c r="H16" s="849"/>
      <c r="I16" s="849">
        <v>460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584</v>
      </c>
      <c r="B17" s="832" t="s">
        <v>3841</v>
      </c>
      <c r="C17" s="832" t="s">
        <v>3605</v>
      </c>
      <c r="D17" s="832" t="s">
        <v>4341</v>
      </c>
      <c r="E17" s="832" t="s">
        <v>4342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1843</v>
      </c>
      <c r="P17" s="837"/>
      <c r="Q17" s="850">
        <v>1843</v>
      </c>
    </row>
    <row r="18" spans="1:17" ht="14.4" customHeight="1" x14ac:dyDescent="0.3">
      <c r="A18" s="831" t="s">
        <v>584</v>
      </c>
      <c r="B18" s="832" t="s">
        <v>3841</v>
      </c>
      <c r="C18" s="832" t="s">
        <v>3605</v>
      </c>
      <c r="D18" s="832" t="s">
        <v>4343</v>
      </c>
      <c r="E18" s="832" t="s">
        <v>4344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667</v>
      </c>
      <c r="P18" s="837"/>
      <c r="Q18" s="850">
        <v>667</v>
      </c>
    </row>
    <row r="19" spans="1:17" ht="14.4" customHeight="1" x14ac:dyDescent="0.3">
      <c r="A19" s="831" t="s">
        <v>4351</v>
      </c>
      <c r="B19" s="832" t="s">
        <v>4509</v>
      </c>
      <c r="C19" s="832" t="s">
        <v>3624</v>
      </c>
      <c r="D19" s="832" t="s">
        <v>4510</v>
      </c>
      <c r="E19" s="832" t="s">
        <v>3637</v>
      </c>
      <c r="F19" s="849">
        <v>1.35</v>
      </c>
      <c r="G19" s="849">
        <v>2455.71</v>
      </c>
      <c r="H19" s="849"/>
      <c r="I19" s="849">
        <v>1819.0444444444443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4351</v>
      </c>
      <c r="B20" s="832" t="s">
        <v>4509</v>
      </c>
      <c r="C20" s="832" t="s">
        <v>3624</v>
      </c>
      <c r="D20" s="832" t="s">
        <v>4511</v>
      </c>
      <c r="E20" s="832" t="s">
        <v>4512</v>
      </c>
      <c r="F20" s="849">
        <v>0.1</v>
      </c>
      <c r="G20" s="849">
        <v>90.38</v>
      </c>
      <c r="H20" s="849"/>
      <c r="I20" s="849">
        <v>903.8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4351</v>
      </c>
      <c r="B21" s="832" t="s">
        <v>4509</v>
      </c>
      <c r="C21" s="832" t="s">
        <v>4044</v>
      </c>
      <c r="D21" s="832" t="s">
        <v>4513</v>
      </c>
      <c r="E21" s="832" t="s">
        <v>4514</v>
      </c>
      <c r="F21" s="849">
        <v>270</v>
      </c>
      <c r="G21" s="849">
        <v>2467.8000000000002</v>
      </c>
      <c r="H21" s="849"/>
      <c r="I21" s="849">
        <v>9.14</v>
      </c>
      <c r="J21" s="849"/>
      <c r="K21" s="849"/>
      <c r="L21" s="849"/>
      <c r="M21" s="849"/>
      <c r="N21" s="849">
        <v>208</v>
      </c>
      <c r="O21" s="849">
        <v>1946.88</v>
      </c>
      <c r="P21" s="837"/>
      <c r="Q21" s="850">
        <v>9.3600000000000012</v>
      </c>
    </row>
    <row r="22" spans="1:17" ht="14.4" customHeight="1" x14ac:dyDescent="0.3">
      <c r="A22" s="831" t="s">
        <v>4351</v>
      </c>
      <c r="B22" s="832" t="s">
        <v>4509</v>
      </c>
      <c r="C22" s="832" t="s">
        <v>4044</v>
      </c>
      <c r="D22" s="832" t="s">
        <v>4515</v>
      </c>
      <c r="E22" s="832" t="s">
        <v>4516</v>
      </c>
      <c r="F22" s="849">
        <v>165</v>
      </c>
      <c r="G22" s="849">
        <v>1687.95</v>
      </c>
      <c r="H22" s="849"/>
      <c r="I22" s="849">
        <v>10.23</v>
      </c>
      <c r="J22" s="849"/>
      <c r="K22" s="849"/>
      <c r="L22" s="849"/>
      <c r="M22" s="849"/>
      <c r="N22" s="849">
        <v>139</v>
      </c>
      <c r="O22" s="849">
        <v>1431.7</v>
      </c>
      <c r="P22" s="837"/>
      <c r="Q22" s="850">
        <v>10.3</v>
      </c>
    </row>
    <row r="23" spans="1:17" ht="14.4" customHeight="1" x14ac:dyDescent="0.3">
      <c r="A23" s="831" t="s">
        <v>4351</v>
      </c>
      <c r="B23" s="832" t="s">
        <v>4509</v>
      </c>
      <c r="C23" s="832" t="s">
        <v>4044</v>
      </c>
      <c r="D23" s="832" t="s">
        <v>4517</v>
      </c>
      <c r="E23" s="832" t="s">
        <v>4518</v>
      </c>
      <c r="F23" s="849">
        <v>1520</v>
      </c>
      <c r="G23" s="849">
        <v>5730.4</v>
      </c>
      <c r="H23" s="849">
        <v>0.95806060606060595</v>
      </c>
      <c r="I23" s="849">
        <v>3.7699999999999996</v>
      </c>
      <c r="J23" s="849">
        <v>1595</v>
      </c>
      <c r="K23" s="849">
        <v>5981.25</v>
      </c>
      <c r="L23" s="849">
        <v>1</v>
      </c>
      <c r="M23" s="849">
        <v>3.75</v>
      </c>
      <c r="N23" s="849">
        <v>720</v>
      </c>
      <c r="O23" s="849">
        <v>2779.2</v>
      </c>
      <c r="P23" s="837">
        <v>0.4646520376175548</v>
      </c>
      <c r="Q23" s="850">
        <v>3.86</v>
      </c>
    </row>
    <row r="24" spans="1:17" ht="14.4" customHeight="1" x14ac:dyDescent="0.3">
      <c r="A24" s="831" t="s">
        <v>4351</v>
      </c>
      <c r="B24" s="832" t="s">
        <v>4509</v>
      </c>
      <c r="C24" s="832" t="s">
        <v>4044</v>
      </c>
      <c r="D24" s="832" t="s">
        <v>4519</v>
      </c>
      <c r="E24" s="832" t="s">
        <v>4520</v>
      </c>
      <c r="F24" s="849">
        <v>742</v>
      </c>
      <c r="G24" s="849">
        <v>25116.699999999997</v>
      </c>
      <c r="H24" s="849"/>
      <c r="I24" s="849">
        <v>33.849999999999994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4351</v>
      </c>
      <c r="B25" s="832" t="s">
        <v>4509</v>
      </c>
      <c r="C25" s="832" t="s">
        <v>3605</v>
      </c>
      <c r="D25" s="832" t="s">
        <v>4521</v>
      </c>
      <c r="E25" s="832" t="s">
        <v>4522</v>
      </c>
      <c r="F25" s="849">
        <v>2</v>
      </c>
      <c r="G25" s="849">
        <v>2862</v>
      </c>
      <c r="H25" s="849"/>
      <c r="I25" s="849">
        <v>1431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4351</v>
      </c>
      <c r="B26" s="832" t="s">
        <v>4509</v>
      </c>
      <c r="C26" s="832" t="s">
        <v>3605</v>
      </c>
      <c r="D26" s="832" t="s">
        <v>4523</v>
      </c>
      <c r="E26" s="832" t="s">
        <v>4524</v>
      </c>
      <c r="F26" s="849">
        <v>1</v>
      </c>
      <c r="G26" s="849">
        <v>1912</v>
      </c>
      <c r="H26" s="849"/>
      <c r="I26" s="849">
        <v>1912</v>
      </c>
      <c r="J26" s="849"/>
      <c r="K26" s="849"/>
      <c r="L26" s="849"/>
      <c r="M26" s="849"/>
      <c r="N26" s="849">
        <v>1</v>
      </c>
      <c r="O26" s="849">
        <v>1920</v>
      </c>
      <c r="P26" s="837"/>
      <c r="Q26" s="850">
        <v>1920</v>
      </c>
    </row>
    <row r="27" spans="1:17" ht="14.4" customHeight="1" x14ac:dyDescent="0.3">
      <c r="A27" s="831" t="s">
        <v>4351</v>
      </c>
      <c r="B27" s="832" t="s">
        <v>4509</v>
      </c>
      <c r="C27" s="832" t="s">
        <v>3605</v>
      </c>
      <c r="D27" s="832" t="s">
        <v>4525</v>
      </c>
      <c r="E27" s="832" t="s">
        <v>4526</v>
      </c>
      <c r="F27" s="849">
        <v>5</v>
      </c>
      <c r="G27" s="849">
        <v>9125</v>
      </c>
      <c r="H27" s="849">
        <v>1.249315443592552</v>
      </c>
      <c r="I27" s="849">
        <v>1825</v>
      </c>
      <c r="J27" s="849">
        <v>4</v>
      </c>
      <c r="K27" s="849">
        <v>7304</v>
      </c>
      <c r="L27" s="849">
        <v>1</v>
      </c>
      <c r="M27" s="849">
        <v>1826</v>
      </c>
      <c r="N27" s="849">
        <v>2</v>
      </c>
      <c r="O27" s="849">
        <v>3662</v>
      </c>
      <c r="P27" s="837">
        <v>0.50136911281489593</v>
      </c>
      <c r="Q27" s="850">
        <v>1831</v>
      </c>
    </row>
    <row r="28" spans="1:17" ht="14.4" customHeight="1" x14ac:dyDescent="0.3">
      <c r="A28" s="831" t="s">
        <v>4351</v>
      </c>
      <c r="B28" s="832" t="s">
        <v>4509</v>
      </c>
      <c r="C28" s="832" t="s">
        <v>3605</v>
      </c>
      <c r="D28" s="832" t="s">
        <v>4527</v>
      </c>
      <c r="E28" s="832" t="s">
        <v>4528</v>
      </c>
      <c r="F28" s="849">
        <v>3</v>
      </c>
      <c r="G28" s="849">
        <v>43521</v>
      </c>
      <c r="H28" s="849"/>
      <c r="I28" s="849">
        <v>14507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4351</v>
      </c>
      <c r="B29" s="832" t="s">
        <v>4509</v>
      </c>
      <c r="C29" s="832" t="s">
        <v>3605</v>
      </c>
      <c r="D29" s="832" t="s">
        <v>4529</v>
      </c>
      <c r="E29" s="832" t="s">
        <v>4530</v>
      </c>
      <c r="F29" s="849">
        <v>2</v>
      </c>
      <c r="G29" s="849">
        <v>2684</v>
      </c>
      <c r="H29" s="849">
        <v>0.99925539836187638</v>
      </c>
      <c r="I29" s="849">
        <v>1342</v>
      </c>
      <c r="J29" s="849">
        <v>2</v>
      </c>
      <c r="K29" s="849">
        <v>2686</v>
      </c>
      <c r="L29" s="849">
        <v>1</v>
      </c>
      <c r="M29" s="849">
        <v>1343</v>
      </c>
      <c r="N29" s="849">
        <v>1</v>
      </c>
      <c r="O29" s="849">
        <v>1347</v>
      </c>
      <c r="P29" s="837">
        <v>0.50148920327624724</v>
      </c>
      <c r="Q29" s="850">
        <v>1347</v>
      </c>
    </row>
    <row r="30" spans="1:17" ht="14.4" customHeight="1" x14ac:dyDescent="0.3">
      <c r="A30" s="831" t="s">
        <v>4351</v>
      </c>
      <c r="B30" s="832" t="s">
        <v>4509</v>
      </c>
      <c r="C30" s="832" t="s">
        <v>3605</v>
      </c>
      <c r="D30" s="832" t="s">
        <v>4531</v>
      </c>
      <c r="E30" s="832" t="s">
        <v>4532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1054</v>
      </c>
      <c r="P30" s="837"/>
      <c r="Q30" s="850">
        <v>527</v>
      </c>
    </row>
    <row r="31" spans="1:17" ht="14.4" customHeight="1" x14ac:dyDescent="0.3">
      <c r="A31" s="831" t="s">
        <v>4355</v>
      </c>
      <c r="B31" s="832" t="s">
        <v>4533</v>
      </c>
      <c r="C31" s="832" t="s">
        <v>3605</v>
      </c>
      <c r="D31" s="832" t="s">
        <v>4534</v>
      </c>
      <c r="E31" s="832" t="s">
        <v>4535</v>
      </c>
      <c r="F31" s="849">
        <v>2</v>
      </c>
      <c r="G31" s="849">
        <v>708</v>
      </c>
      <c r="H31" s="849">
        <v>0.2857142857142857</v>
      </c>
      <c r="I31" s="849">
        <v>354</v>
      </c>
      <c r="J31" s="849">
        <v>7</v>
      </c>
      <c r="K31" s="849">
        <v>2478</v>
      </c>
      <c r="L31" s="849">
        <v>1</v>
      </c>
      <c r="M31" s="849">
        <v>354</v>
      </c>
      <c r="N31" s="849">
        <v>7</v>
      </c>
      <c r="O31" s="849">
        <v>2485</v>
      </c>
      <c r="P31" s="837">
        <v>1.0028248587570621</v>
      </c>
      <c r="Q31" s="850">
        <v>355</v>
      </c>
    </row>
    <row r="32" spans="1:17" ht="14.4" customHeight="1" x14ac:dyDescent="0.3">
      <c r="A32" s="831" t="s">
        <v>4355</v>
      </c>
      <c r="B32" s="832" t="s">
        <v>4533</v>
      </c>
      <c r="C32" s="832" t="s">
        <v>3605</v>
      </c>
      <c r="D32" s="832" t="s">
        <v>4536</v>
      </c>
      <c r="E32" s="832" t="s">
        <v>4537</v>
      </c>
      <c r="F32" s="849">
        <v>134</v>
      </c>
      <c r="G32" s="849">
        <v>8710</v>
      </c>
      <c r="H32" s="849">
        <v>1.4565217391304348</v>
      </c>
      <c r="I32" s="849">
        <v>65</v>
      </c>
      <c r="J32" s="849">
        <v>92</v>
      </c>
      <c r="K32" s="849">
        <v>5980</v>
      </c>
      <c r="L32" s="849">
        <v>1</v>
      </c>
      <c r="M32" s="849">
        <v>65</v>
      </c>
      <c r="N32" s="849">
        <v>101</v>
      </c>
      <c r="O32" s="849">
        <v>6565</v>
      </c>
      <c r="P32" s="837">
        <v>1.0978260869565217</v>
      </c>
      <c r="Q32" s="850">
        <v>65</v>
      </c>
    </row>
    <row r="33" spans="1:17" ht="14.4" customHeight="1" x14ac:dyDescent="0.3">
      <c r="A33" s="831" t="s">
        <v>4355</v>
      </c>
      <c r="B33" s="832" t="s">
        <v>4533</v>
      </c>
      <c r="C33" s="832" t="s">
        <v>3605</v>
      </c>
      <c r="D33" s="832" t="s">
        <v>4538</v>
      </c>
      <c r="E33" s="832" t="s">
        <v>4539</v>
      </c>
      <c r="F33" s="849">
        <v>16</v>
      </c>
      <c r="G33" s="849">
        <v>9472</v>
      </c>
      <c r="H33" s="849"/>
      <c r="I33" s="849">
        <v>592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4355</v>
      </c>
      <c r="B34" s="832" t="s">
        <v>4533</v>
      </c>
      <c r="C34" s="832" t="s">
        <v>3605</v>
      </c>
      <c r="D34" s="832" t="s">
        <v>4540</v>
      </c>
      <c r="E34" s="832" t="s">
        <v>4541</v>
      </c>
      <c r="F34" s="849">
        <v>5</v>
      </c>
      <c r="G34" s="849">
        <v>120</v>
      </c>
      <c r="H34" s="849">
        <v>0.7142857142857143</v>
      </c>
      <c r="I34" s="849">
        <v>24</v>
      </c>
      <c r="J34" s="849">
        <v>7</v>
      </c>
      <c r="K34" s="849">
        <v>168</v>
      </c>
      <c r="L34" s="849">
        <v>1</v>
      </c>
      <c r="M34" s="849">
        <v>24</v>
      </c>
      <c r="N34" s="849">
        <v>3</v>
      </c>
      <c r="O34" s="849">
        <v>78</v>
      </c>
      <c r="P34" s="837">
        <v>0.4642857142857143</v>
      </c>
      <c r="Q34" s="850">
        <v>26</v>
      </c>
    </row>
    <row r="35" spans="1:17" ht="14.4" customHeight="1" x14ac:dyDescent="0.3">
      <c r="A35" s="831" t="s">
        <v>4355</v>
      </c>
      <c r="B35" s="832" t="s">
        <v>4533</v>
      </c>
      <c r="C35" s="832" t="s">
        <v>3605</v>
      </c>
      <c r="D35" s="832" t="s">
        <v>4542</v>
      </c>
      <c r="E35" s="832" t="s">
        <v>4543</v>
      </c>
      <c r="F35" s="849">
        <v>4</v>
      </c>
      <c r="G35" s="849">
        <v>220</v>
      </c>
      <c r="H35" s="849">
        <v>4</v>
      </c>
      <c r="I35" s="849">
        <v>55</v>
      </c>
      <c r="J35" s="849">
        <v>1</v>
      </c>
      <c r="K35" s="849">
        <v>55</v>
      </c>
      <c r="L35" s="849">
        <v>1</v>
      </c>
      <c r="M35" s="849">
        <v>55</v>
      </c>
      <c r="N35" s="849">
        <v>4</v>
      </c>
      <c r="O35" s="849">
        <v>220</v>
      </c>
      <c r="P35" s="837">
        <v>4</v>
      </c>
      <c r="Q35" s="850">
        <v>55</v>
      </c>
    </row>
    <row r="36" spans="1:17" ht="14.4" customHeight="1" x14ac:dyDescent="0.3">
      <c r="A36" s="831" t="s">
        <v>4355</v>
      </c>
      <c r="B36" s="832" t="s">
        <v>4533</v>
      </c>
      <c r="C36" s="832" t="s">
        <v>3605</v>
      </c>
      <c r="D36" s="832" t="s">
        <v>4544</v>
      </c>
      <c r="E36" s="832" t="s">
        <v>4545</v>
      </c>
      <c r="F36" s="849">
        <v>271</v>
      </c>
      <c r="G36" s="849">
        <v>20867</v>
      </c>
      <c r="H36" s="849">
        <v>1.1531914893617021</v>
      </c>
      <c r="I36" s="849">
        <v>77</v>
      </c>
      <c r="J36" s="849">
        <v>235</v>
      </c>
      <c r="K36" s="849">
        <v>18095</v>
      </c>
      <c r="L36" s="849">
        <v>1</v>
      </c>
      <c r="M36" s="849">
        <v>77</v>
      </c>
      <c r="N36" s="849">
        <v>229</v>
      </c>
      <c r="O36" s="849">
        <v>17862</v>
      </c>
      <c r="P36" s="837">
        <v>0.98712351478308924</v>
      </c>
      <c r="Q36" s="850">
        <v>78</v>
      </c>
    </row>
    <row r="37" spans="1:17" ht="14.4" customHeight="1" x14ac:dyDescent="0.3">
      <c r="A37" s="831" t="s">
        <v>4355</v>
      </c>
      <c r="B37" s="832" t="s">
        <v>4533</v>
      </c>
      <c r="C37" s="832" t="s">
        <v>3605</v>
      </c>
      <c r="D37" s="832" t="s">
        <v>4546</v>
      </c>
      <c r="E37" s="832" t="s">
        <v>4547</v>
      </c>
      <c r="F37" s="849">
        <v>13</v>
      </c>
      <c r="G37" s="849">
        <v>312</v>
      </c>
      <c r="H37" s="849">
        <v>0.72222222222222221</v>
      </c>
      <c r="I37" s="849">
        <v>24</v>
      </c>
      <c r="J37" s="849">
        <v>18</v>
      </c>
      <c r="K37" s="849">
        <v>432</v>
      </c>
      <c r="L37" s="849">
        <v>1</v>
      </c>
      <c r="M37" s="849">
        <v>24</v>
      </c>
      <c r="N37" s="849">
        <v>9</v>
      </c>
      <c r="O37" s="849">
        <v>216</v>
      </c>
      <c r="P37" s="837">
        <v>0.5</v>
      </c>
      <c r="Q37" s="850">
        <v>24</v>
      </c>
    </row>
    <row r="38" spans="1:17" ht="14.4" customHeight="1" x14ac:dyDescent="0.3">
      <c r="A38" s="831" t="s">
        <v>4355</v>
      </c>
      <c r="B38" s="832" t="s">
        <v>4533</v>
      </c>
      <c r="C38" s="832" t="s">
        <v>3605</v>
      </c>
      <c r="D38" s="832" t="s">
        <v>4548</v>
      </c>
      <c r="E38" s="832" t="s">
        <v>4549</v>
      </c>
      <c r="F38" s="849">
        <v>1</v>
      </c>
      <c r="G38" s="849">
        <v>66</v>
      </c>
      <c r="H38" s="849">
        <v>0.25</v>
      </c>
      <c r="I38" s="849">
        <v>66</v>
      </c>
      <c r="J38" s="849">
        <v>4</v>
      </c>
      <c r="K38" s="849">
        <v>264</v>
      </c>
      <c r="L38" s="849">
        <v>1</v>
      </c>
      <c r="M38" s="849">
        <v>66</v>
      </c>
      <c r="N38" s="849">
        <v>24</v>
      </c>
      <c r="O38" s="849">
        <v>1584</v>
      </c>
      <c r="P38" s="837">
        <v>6</v>
      </c>
      <c r="Q38" s="850">
        <v>66</v>
      </c>
    </row>
    <row r="39" spans="1:17" ht="14.4" customHeight="1" x14ac:dyDescent="0.3">
      <c r="A39" s="831" t="s">
        <v>4355</v>
      </c>
      <c r="B39" s="832" t="s">
        <v>4533</v>
      </c>
      <c r="C39" s="832" t="s">
        <v>3605</v>
      </c>
      <c r="D39" s="832" t="s">
        <v>4550</v>
      </c>
      <c r="E39" s="832" t="s">
        <v>4551</v>
      </c>
      <c r="F39" s="849">
        <v>7</v>
      </c>
      <c r="G39" s="849">
        <v>175</v>
      </c>
      <c r="H39" s="849">
        <v>0.63636363636363635</v>
      </c>
      <c r="I39" s="849">
        <v>25</v>
      </c>
      <c r="J39" s="849">
        <v>11</v>
      </c>
      <c r="K39" s="849">
        <v>275</v>
      </c>
      <c r="L39" s="849">
        <v>1</v>
      </c>
      <c r="M39" s="849">
        <v>25</v>
      </c>
      <c r="N39" s="849">
        <v>6</v>
      </c>
      <c r="O39" s="849">
        <v>150</v>
      </c>
      <c r="P39" s="837">
        <v>0.54545454545454541</v>
      </c>
      <c r="Q39" s="850">
        <v>25</v>
      </c>
    </row>
    <row r="40" spans="1:17" ht="14.4" customHeight="1" x14ac:dyDescent="0.3">
      <c r="A40" s="831" t="s">
        <v>4355</v>
      </c>
      <c r="B40" s="832" t="s">
        <v>4533</v>
      </c>
      <c r="C40" s="832" t="s">
        <v>3605</v>
      </c>
      <c r="D40" s="832" t="s">
        <v>4552</v>
      </c>
      <c r="E40" s="832" t="s">
        <v>4553</v>
      </c>
      <c r="F40" s="849">
        <v>4</v>
      </c>
      <c r="G40" s="849">
        <v>724</v>
      </c>
      <c r="H40" s="849">
        <v>4</v>
      </c>
      <c r="I40" s="849">
        <v>181</v>
      </c>
      <c r="J40" s="849">
        <v>1</v>
      </c>
      <c r="K40" s="849">
        <v>181</v>
      </c>
      <c r="L40" s="849">
        <v>1</v>
      </c>
      <c r="M40" s="849">
        <v>181</v>
      </c>
      <c r="N40" s="849">
        <v>6</v>
      </c>
      <c r="O40" s="849">
        <v>1086</v>
      </c>
      <c r="P40" s="837">
        <v>6</v>
      </c>
      <c r="Q40" s="850">
        <v>181</v>
      </c>
    </row>
    <row r="41" spans="1:17" ht="14.4" customHeight="1" x14ac:dyDescent="0.3">
      <c r="A41" s="831" t="s">
        <v>4355</v>
      </c>
      <c r="B41" s="832" t="s">
        <v>4533</v>
      </c>
      <c r="C41" s="832" t="s">
        <v>3605</v>
      </c>
      <c r="D41" s="832" t="s">
        <v>4554</v>
      </c>
      <c r="E41" s="832" t="s">
        <v>4555</v>
      </c>
      <c r="F41" s="849">
        <v>7</v>
      </c>
      <c r="G41" s="849">
        <v>1778</v>
      </c>
      <c r="H41" s="849">
        <v>1.1666666666666667</v>
      </c>
      <c r="I41" s="849">
        <v>254</v>
      </c>
      <c r="J41" s="849">
        <v>6</v>
      </c>
      <c r="K41" s="849">
        <v>1524</v>
      </c>
      <c r="L41" s="849">
        <v>1</v>
      </c>
      <c r="M41" s="849">
        <v>254</v>
      </c>
      <c r="N41" s="849">
        <v>22</v>
      </c>
      <c r="O41" s="849">
        <v>5588</v>
      </c>
      <c r="P41" s="837">
        <v>3.6666666666666665</v>
      </c>
      <c r="Q41" s="850">
        <v>254</v>
      </c>
    </row>
    <row r="42" spans="1:17" ht="14.4" customHeight="1" x14ac:dyDescent="0.3">
      <c r="A42" s="831" t="s">
        <v>4355</v>
      </c>
      <c r="B42" s="832" t="s">
        <v>4533</v>
      </c>
      <c r="C42" s="832" t="s">
        <v>3605</v>
      </c>
      <c r="D42" s="832" t="s">
        <v>4556</v>
      </c>
      <c r="E42" s="832" t="s">
        <v>4557</v>
      </c>
      <c r="F42" s="849">
        <v>6</v>
      </c>
      <c r="G42" s="849">
        <v>1302</v>
      </c>
      <c r="H42" s="849">
        <v>1.2</v>
      </c>
      <c r="I42" s="849">
        <v>217</v>
      </c>
      <c r="J42" s="849">
        <v>5</v>
      </c>
      <c r="K42" s="849">
        <v>1085</v>
      </c>
      <c r="L42" s="849">
        <v>1</v>
      </c>
      <c r="M42" s="849">
        <v>217</v>
      </c>
      <c r="N42" s="849">
        <v>7</v>
      </c>
      <c r="O42" s="849">
        <v>1519</v>
      </c>
      <c r="P42" s="837">
        <v>1.4</v>
      </c>
      <c r="Q42" s="850">
        <v>217</v>
      </c>
    </row>
    <row r="43" spans="1:17" ht="14.4" customHeight="1" x14ac:dyDescent="0.3">
      <c r="A43" s="831" t="s">
        <v>4355</v>
      </c>
      <c r="B43" s="832" t="s">
        <v>4533</v>
      </c>
      <c r="C43" s="832" t="s">
        <v>3605</v>
      </c>
      <c r="D43" s="832" t="s">
        <v>4558</v>
      </c>
      <c r="E43" s="832" t="s">
        <v>4559</v>
      </c>
      <c r="F43" s="849"/>
      <c r="G43" s="849"/>
      <c r="H43" s="849"/>
      <c r="I43" s="849"/>
      <c r="J43" s="849">
        <v>1</v>
      </c>
      <c r="K43" s="849">
        <v>50</v>
      </c>
      <c r="L43" s="849">
        <v>1</v>
      </c>
      <c r="M43" s="849">
        <v>50</v>
      </c>
      <c r="N43" s="849"/>
      <c r="O43" s="849"/>
      <c r="P43" s="837"/>
      <c r="Q43" s="850"/>
    </row>
    <row r="44" spans="1:17" ht="14.4" customHeight="1" x14ac:dyDescent="0.3">
      <c r="A44" s="831" t="s">
        <v>4355</v>
      </c>
      <c r="B44" s="832" t="s">
        <v>4533</v>
      </c>
      <c r="C44" s="832" t="s">
        <v>3605</v>
      </c>
      <c r="D44" s="832" t="s">
        <v>4560</v>
      </c>
      <c r="E44" s="832" t="s">
        <v>4561</v>
      </c>
      <c r="F44" s="849">
        <v>1</v>
      </c>
      <c r="G44" s="849">
        <v>387</v>
      </c>
      <c r="H44" s="849"/>
      <c r="I44" s="849">
        <v>387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4562</v>
      </c>
      <c r="B45" s="832" t="s">
        <v>4563</v>
      </c>
      <c r="C45" s="832" t="s">
        <v>3605</v>
      </c>
      <c r="D45" s="832" t="s">
        <v>4564</v>
      </c>
      <c r="E45" s="832" t="s">
        <v>4565</v>
      </c>
      <c r="F45" s="849">
        <v>137</v>
      </c>
      <c r="G45" s="849">
        <v>3699</v>
      </c>
      <c r="H45" s="849">
        <v>1.3838383838383839</v>
      </c>
      <c r="I45" s="849">
        <v>27</v>
      </c>
      <c r="J45" s="849">
        <v>99</v>
      </c>
      <c r="K45" s="849">
        <v>2673</v>
      </c>
      <c r="L45" s="849">
        <v>1</v>
      </c>
      <c r="M45" s="849">
        <v>27</v>
      </c>
      <c r="N45" s="849">
        <v>113</v>
      </c>
      <c r="O45" s="849">
        <v>3164</v>
      </c>
      <c r="P45" s="837">
        <v>1.1836887392442947</v>
      </c>
      <c r="Q45" s="850">
        <v>28</v>
      </c>
    </row>
    <row r="46" spans="1:17" ht="14.4" customHeight="1" x14ac:dyDescent="0.3">
      <c r="A46" s="831" t="s">
        <v>4562</v>
      </c>
      <c r="B46" s="832" t="s">
        <v>4563</v>
      </c>
      <c r="C46" s="832" t="s">
        <v>3605</v>
      </c>
      <c r="D46" s="832" t="s">
        <v>4566</v>
      </c>
      <c r="E46" s="832" t="s">
        <v>4567</v>
      </c>
      <c r="F46" s="849">
        <v>46</v>
      </c>
      <c r="G46" s="849">
        <v>2484</v>
      </c>
      <c r="H46" s="849">
        <v>1.1219512195121952</v>
      </c>
      <c r="I46" s="849">
        <v>54</v>
      </c>
      <c r="J46" s="849">
        <v>41</v>
      </c>
      <c r="K46" s="849">
        <v>2214</v>
      </c>
      <c r="L46" s="849">
        <v>1</v>
      </c>
      <c r="M46" s="849">
        <v>54</v>
      </c>
      <c r="N46" s="849">
        <v>48</v>
      </c>
      <c r="O46" s="849">
        <v>2592</v>
      </c>
      <c r="P46" s="837">
        <v>1.1707317073170731</v>
      </c>
      <c r="Q46" s="850">
        <v>54</v>
      </c>
    </row>
    <row r="47" spans="1:17" ht="14.4" customHeight="1" x14ac:dyDescent="0.3">
      <c r="A47" s="831" t="s">
        <v>4562</v>
      </c>
      <c r="B47" s="832" t="s">
        <v>4563</v>
      </c>
      <c r="C47" s="832" t="s">
        <v>3605</v>
      </c>
      <c r="D47" s="832" t="s">
        <v>4568</v>
      </c>
      <c r="E47" s="832" t="s">
        <v>4569</v>
      </c>
      <c r="F47" s="849">
        <v>122</v>
      </c>
      <c r="G47" s="849">
        <v>2928</v>
      </c>
      <c r="H47" s="849">
        <v>1.3863636363636365</v>
      </c>
      <c r="I47" s="849">
        <v>24</v>
      </c>
      <c r="J47" s="849">
        <v>88</v>
      </c>
      <c r="K47" s="849">
        <v>2112</v>
      </c>
      <c r="L47" s="849">
        <v>1</v>
      </c>
      <c r="M47" s="849">
        <v>24</v>
      </c>
      <c r="N47" s="849">
        <v>106</v>
      </c>
      <c r="O47" s="849">
        <v>2544</v>
      </c>
      <c r="P47" s="837">
        <v>1.2045454545454546</v>
      </c>
      <c r="Q47" s="850">
        <v>24</v>
      </c>
    </row>
    <row r="48" spans="1:17" ht="14.4" customHeight="1" x14ac:dyDescent="0.3">
      <c r="A48" s="831" t="s">
        <v>4562</v>
      </c>
      <c r="B48" s="832" t="s">
        <v>4563</v>
      </c>
      <c r="C48" s="832" t="s">
        <v>3605</v>
      </c>
      <c r="D48" s="832" t="s">
        <v>4570</v>
      </c>
      <c r="E48" s="832" t="s">
        <v>4571</v>
      </c>
      <c r="F48" s="849">
        <v>428</v>
      </c>
      <c r="G48" s="849">
        <v>11556</v>
      </c>
      <c r="H48" s="849">
        <v>1.1758241758241759</v>
      </c>
      <c r="I48" s="849">
        <v>27</v>
      </c>
      <c r="J48" s="849">
        <v>364</v>
      </c>
      <c r="K48" s="849">
        <v>9828</v>
      </c>
      <c r="L48" s="849">
        <v>1</v>
      </c>
      <c r="M48" s="849">
        <v>27</v>
      </c>
      <c r="N48" s="849">
        <v>393</v>
      </c>
      <c r="O48" s="849">
        <v>10611</v>
      </c>
      <c r="P48" s="837">
        <v>1.0796703296703296</v>
      </c>
      <c r="Q48" s="850">
        <v>27</v>
      </c>
    </row>
    <row r="49" spans="1:17" ht="14.4" customHeight="1" x14ac:dyDescent="0.3">
      <c r="A49" s="831" t="s">
        <v>4562</v>
      </c>
      <c r="B49" s="832" t="s">
        <v>4563</v>
      </c>
      <c r="C49" s="832" t="s">
        <v>3605</v>
      </c>
      <c r="D49" s="832" t="s">
        <v>4572</v>
      </c>
      <c r="E49" s="832" t="s">
        <v>4573</v>
      </c>
      <c r="F49" s="849"/>
      <c r="G49" s="849"/>
      <c r="H49" s="849"/>
      <c r="I49" s="849"/>
      <c r="J49" s="849"/>
      <c r="K49" s="849"/>
      <c r="L49" s="849"/>
      <c r="M49" s="849"/>
      <c r="N49" s="849">
        <v>2</v>
      </c>
      <c r="O49" s="849">
        <v>114</v>
      </c>
      <c r="P49" s="837"/>
      <c r="Q49" s="850">
        <v>57</v>
      </c>
    </row>
    <row r="50" spans="1:17" ht="14.4" customHeight="1" x14ac:dyDescent="0.3">
      <c r="A50" s="831" t="s">
        <v>4562</v>
      </c>
      <c r="B50" s="832" t="s">
        <v>4563</v>
      </c>
      <c r="C50" s="832" t="s">
        <v>3605</v>
      </c>
      <c r="D50" s="832" t="s">
        <v>4574</v>
      </c>
      <c r="E50" s="832" t="s">
        <v>4575</v>
      </c>
      <c r="F50" s="849">
        <v>103</v>
      </c>
      <c r="G50" s="849">
        <v>2781</v>
      </c>
      <c r="H50" s="849">
        <v>1.3552631578947369</v>
      </c>
      <c r="I50" s="849">
        <v>27</v>
      </c>
      <c r="J50" s="849">
        <v>76</v>
      </c>
      <c r="K50" s="849">
        <v>2052</v>
      </c>
      <c r="L50" s="849">
        <v>1</v>
      </c>
      <c r="M50" s="849">
        <v>27</v>
      </c>
      <c r="N50" s="849">
        <v>73</v>
      </c>
      <c r="O50" s="849">
        <v>1971</v>
      </c>
      <c r="P50" s="837">
        <v>0.96052631578947367</v>
      </c>
      <c r="Q50" s="850">
        <v>27</v>
      </c>
    </row>
    <row r="51" spans="1:17" ht="14.4" customHeight="1" x14ac:dyDescent="0.3">
      <c r="A51" s="831" t="s">
        <v>4562</v>
      </c>
      <c r="B51" s="832" t="s">
        <v>4563</v>
      </c>
      <c r="C51" s="832" t="s">
        <v>3605</v>
      </c>
      <c r="D51" s="832" t="s">
        <v>4576</v>
      </c>
      <c r="E51" s="832" t="s">
        <v>4577</v>
      </c>
      <c r="F51" s="849">
        <v>448</v>
      </c>
      <c r="G51" s="849">
        <v>9856</v>
      </c>
      <c r="H51" s="849">
        <v>1.2010723860589811</v>
      </c>
      <c r="I51" s="849">
        <v>22</v>
      </c>
      <c r="J51" s="849">
        <v>373</v>
      </c>
      <c r="K51" s="849">
        <v>8206</v>
      </c>
      <c r="L51" s="849">
        <v>1</v>
      </c>
      <c r="M51" s="849">
        <v>22</v>
      </c>
      <c r="N51" s="849">
        <v>409</v>
      </c>
      <c r="O51" s="849">
        <v>9407</v>
      </c>
      <c r="P51" s="837">
        <v>1.1463563246405069</v>
      </c>
      <c r="Q51" s="850">
        <v>23</v>
      </c>
    </row>
    <row r="52" spans="1:17" ht="14.4" customHeight="1" x14ac:dyDescent="0.3">
      <c r="A52" s="831" t="s">
        <v>4562</v>
      </c>
      <c r="B52" s="832" t="s">
        <v>4563</v>
      </c>
      <c r="C52" s="832" t="s">
        <v>3605</v>
      </c>
      <c r="D52" s="832" t="s">
        <v>4578</v>
      </c>
      <c r="E52" s="832" t="s">
        <v>4579</v>
      </c>
      <c r="F52" s="849">
        <v>1</v>
      </c>
      <c r="G52" s="849">
        <v>68</v>
      </c>
      <c r="H52" s="849">
        <v>1</v>
      </c>
      <c r="I52" s="849">
        <v>68</v>
      </c>
      <c r="J52" s="849">
        <v>1</v>
      </c>
      <c r="K52" s="849">
        <v>68</v>
      </c>
      <c r="L52" s="849">
        <v>1</v>
      </c>
      <c r="M52" s="849">
        <v>68</v>
      </c>
      <c r="N52" s="849">
        <v>1</v>
      </c>
      <c r="O52" s="849">
        <v>69</v>
      </c>
      <c r="P52" s="837">
        <v>1.0147058823529411</v>
      </c>
      <c r="Q52" s="850">
        <v>69</v>
      </c>
    </row>
    <row r="53" spans="1:17" ht="14.4" customHeight="1" x14ac:dyDescent="0.3">
      <c r="A53" s="831" t="s">
        <v>4562</v>
      </c>
      <c r="B53" s="832" t="s">
        <v>4563</v>
      </c>
      <c r="C53" s="832" t="s">
        <v>3605</v>
      </c>
      <c r="D53" s="832" t="s">
        <v>4580</v>
      </c>
      <c r="E53" s="832" t="s">
        <v>4581</v>
      </c>
      <c r="F53" s="849">
        <v>19</v>
      </c>
      <c r="G53" s="849">
        <v>1178</v>
      </c>
      <c r="H53" s="849">
        <v>1.9</v>
      </c>
      <c r="I53" s="849">
        <v>62</v>
      </c>
      <c r="J53" s="849">
        <v>10</v>
      </c>
      <c r="K53" s="849">
        <v>620</v>
      </c>
      <c r="L53" s="849">
        <v>1</v>
      </c>
      <c r="M53" s="849">
        <v>62</v>
      </c>
      <c r="N53" s="849">
        <v>11</v>
      </c>
      <c r="O53" s="849">
        <v>682</v>
      </c>
      <c r="P53" s="837">
        <v>1.1000000000000001</v>
      </c>
      <c r="Q53" s="850">
        <v>62</v>
      </c>
    </row>
    <row r="54" spans="1:17" ht="14.4" customHeight="1" x14ac:dyDescent="0.3">
      <c r="A54" s="831" t="s">
        <v>4562</v>
      </c>
      <c r="B54" s="832" t="s">
        <v>4563</v>
      </c>
      <c r="C54" s="832" t="s">
        <v>3605</v>
      </c>
      <c r="D54" s="832" t="s">
        <v>4582</v>
      </c>
      <c r="E54" s="832" t="s">
        <v>4583</v>
      </c>
      <c r="F54" s="849">
        <v>21</v>
      </c>
      <c r="G54" s="849">
        <v>8274</v>
      </c>
      <c r="H54" s="849">
        <v>0.65625</v>
      </c>
      <c r="I54" s="849">
        <v>394</v>
      </c>
      <c r="J54" s="849">
        <v>32</v>
      </c>
      <c r="K54" s="849">
        <v>12608</v>
      </c>
      <c r="L54" s="849">
        <v>1</v>
      </c>
      <c r="M54" s="849">
        <v>394</v>
      </c>
      <c r="N54" s="849">
        <v>10</v>
      </c>
      <c r="O54" s="849">
        <v>3950</v>
      </c>
      <c r="P54" s="837">
        <v>0.31329314720812185</v>
      </c>
      <c r="Q54" s="850">
        <v>395</v>
      </c>
    </row>
    <row r="55" spans="1:17" ht="14.4" customHeight="1" x14ac:dyDescent="0.3">
      <c r="A55" s="831" t="s">
        <v>4562</v>
      </c>
      <c r="B55" s="832" t="s">
        <v>4563</v>
      </c>
      <c r="C55" s="832" t="s">
        <v>3605</v>
      </c>
      <c r="D55" s="832" t="s">
        <v>4584</v>
      </c>
      <c r="E55" s="832" t="s">
        <v>4585</v>
      </c>
      <c r="F55" s="849"/>
      <c r="G55" s="849"/>
      <c r="H55" s="849"/>
      <c r="I55" s="849"/>
      <c r="J55" s="849"/>
      <c r="K55" s="849"/>
      <c r="L55" s="849"/>
      <c r="M55" s="849"/>
      <c r="N55" s="849">
        <v>3</v>
      </c>
      <c r="O55" s="849">
        <v>252</v>
      </c>
      <c r="P55" s="837"/>
      <c r="Q55" s="850">
        <v>84</v>
      </c>
    </row>
    <row r="56" spans="1:17" ht="14.4" customHeight="1" x14ac:dyDescent="0.3">
      <c r="A56" s="831" t="s">
        <v>4562</v>
      </c>
      <c r="B56" s="832" t="s">
        <v>4563</v>
      </c>
      <c r="C56" s="832" t="s">
        <v>3605</v>
      </c>
      <c r="D56" s="832" t="s">
        <v>4586</v>
      </c>
      <c r="E56" s="832" t="s">
        <v>4587</v>
      </c>
      <c r="F56" s="849">
        <v>9</v>
      </c>
      <c r="G56" s="849">
        <v>8892</v>
      </c>
      <c r="H56" s="849">
        <v>1.2857142857142858</v>
      </c>
      <c r="I56" s="849">
        <v>988</v>
      </c>
      <c r="J56" s="849">
        <v>7</v>
      </c>
      <c r="K56" s="849">
        <v>6916</v>
      </c>
      <c r="L56" s="849">
        <v>1</v>
      </c>
      <c r="M56" s="849">
        <v>988</v>
      </c>
      <c r="N56" s="849">
        <v>12</v>
      </c>
      <c r="O56" s="849">
        <v>11856</v>
      </c>
      <c r="P56" s="837">
        <v>1.7142857142857142</v>
      </c>
      <c r="Q56" s="850">
        <v>988</v>
      </c>
    </row>
    <row r="57" spans="1:17" ht="14.4" customHeight="1" x14ac:dyDescent="0.3">
      <c r="A57" s="831" t="s">
        <v>4562</v>
      </c>
      <c r="B57" s="832" t="s">
        <v>4563</v>
      </c>
      <c r="C57" s="832" t="s">
        <v>3605</v>
      </c>
      <c r="D57" s="832" t="s">
        <v>4588</v>
      </c>
      <c r="E57" s="832" t="s">
        <v>4589</v>
      </c>
      <c r="F57" s="849"/>
      <c r="G57" s="849"/>
      <c r="H57" s="849"/>
      <c r="I57" s="849"/>
      <c r="J57" s="849">
        <v>1</v>
      </c>
      <c r="K57" s="849">
        <v>82</v>
      </c>
      <c r="L57" s="849">
        <v>1</v>
      </c>
      <c r="M57" s="849">
        <v>82</v>
      </c>
      <c r="N57" s="849"/>
      <c r="O57" s="849"/>
      <c r="P57" s="837"/>
      <c r="Q57" s="850"/>
    </row>
    <row r="58" spans="1:17" ht="14.4" customHeight="1" x14ac:dyDescent="0.3">
      <c r="A58" s="831" t="s">
        <v>4562</v>
      </c>
      <c r="B58" s="832" t="s">
        <v>4563</v>
      </c>
      <c r="C58" s="832" t="s">
        <v>3605</v>
      </c>
      <c r="D58" s="832" t="s">
        <v>4590</v>
      </c>
      <c r="E58" s="832" t="s">
        <v>4591</v>
      </c>
      <c r="F58" s="849"/>
      <c r="G58" s="849"/>
      <c r="H58" s="849"/>
      <c r="I58" s="849"/>
      <c r="J58" s="849"/>
      <c r="K58" s="849"/>
      <c r="L58" s="849"/>
      <c r="M58" s="849"/>
      <c r="N58" s="849">
        <v>3</v>
      </c>
      <c r="O58" s="849">
        <v>798</v>
      </c>
      <c r="P58" s="837"/>
      <c r="Q58" s="850">
        <v>266</v>
      </c>
    </row>
    <row r="59" spans="1:17" ht="14.4" customHeight="1" x14ac:dyDescent="0.3">
      <c r="A59" s="831" t="s">
        <v>4562</v>
      </c>
      <c r="B59" s="832" t="s">
        <v>4563</v>
      </c>
      <c r="C59" s="832" t="s">
        <v>3605</v>
      </c>
      <c r="D59" s="832" t="s">
        <v>4592</v>
      </c>
      <c r="E59" s="832" t="s">
        <v>4593</v>
      </c>
      <c r="F59" s="849"/>
      <c r="G59" s="849"/>
      <c r="H59" s="849"/>
      <c r="I59" s="849"/>
      <c r="J59" s="849">
        <v>1</v>
      </c>
      <c r="K59" s="849">
        <v>63</v>
      </c>
      <c r="L59" s="849">
        <v>1</v>
      </c>
      <c r="M59" s="849">
        <v>63</v>
      </c>
      <c r="N59" s="849">
        <v>1</v>
      </c>
      <c r="O59" s="849">
        <v>64</v>
      </c>
      <c r="P59" s="837">
        <v>1.0158730158730158</v>
      </c>
      <c r="Q59" s="850">
        <v>64</v>
      </c>
    </row>
    <row r="60" spans="1:17" ht="14.4" customHeight="1" x14ac:dyDescent="0.3">
      <c r="A60" s="831" t="s">
        <v>4562</v>
      </c>
      <c r="B60" s="832" t="s">
        <v>4563</v>
      </c>
      <c r="C60" s="832" t="s">
        <v>3605</v>
      </c>
      <c r="D60" s="832" t="s">
        <v>4594</v>
      </c>
      <c r="E60" s="832" t="s">
        <v>4595</v>
      </c>
      <c r="F60" s="849">
        <v>20</v>
      </c>
      <c r="G60" s="849">
        <v>340</v>
      </c>
      <c r="H60" s="849">
        <v>1.0526315789473684</v>
      </c>
      <c r="I60" s="849">
        <v>17</v>
      </c>
      <c r="J60" s="849">
        <v>19</v>
      </c>
      <c r="K60" s="849">
        <v>323</v>
      </c>
      <c r="L60" s="849">
        <v>1</v>
      </c>
      <c r="M60" s="849">
        <v>17</v>
      </c>
      <c r="N60" s="849">
        <v>13</v>
      </c>
      <c r="O60" s="849">
        <v>221</v>
      </c>
      <c r="P60" s="837">
        <v>0.68421052631578949</v>
      </c>
      <c r="Q60" s="850">
        <v>17</v>
      </c>
    </row>
    <row r="61" spans="1:17" ht="14.4" customHeight="1" x14ac:dyDescent="0.3">
      <c r="A61" s="831" t="s">
        <v>4562</v>
      </c>
      <c r="B61" s="832" t="s">
        <v>4563</v>
      </c>
      <c r="C61" s="832" t="s">
        <v>3605</v>
      </c>
      <c r="D61" s="832" t="s">
        <v>4596</v>
      </c>
      <c r="E61" s="832" t="s">
        <v>4597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94</v>
      </c>
      <c r="P61" s="837"/>
      <c r="Q61" s="850">
        <v>47</v>
      </c>
    </row>
    <row r="62" spans="1:17" ht="14.4" customHeight="1" x14ac:dyDescent="0.3">
      <c r="A62" s="831" t="s">
        <v>4562</v>
      </c>
      <c r="B62" s="832" t="s">
        <v>4563</v>
      </c>
      <c r="C62" s="832" t="s">
        <v>3605</v>
      </c>
      <c r="D62" s="832" t="s">
        <v>4598</v>
      </c>
      <c r="E62" s="832" t="s">
        <v>4599</v>
      </c>
      <c r="F62" s="849">
        <v>1</v>
      </c>
      <c r="G62" s="849">
        <v>60</v>
      </c>
      <c r="H62" s="849">
        <v>1</v>
      </c>
      <c r="I62" s="849">
        <v>60</v>
      </c>
      <c r="J62" s="849">
        <v>1</v>
      </c>
      <c r="K62" s="849">
        <v>60</v>
      </c>
      <c r="L62" s="849">
        <v>1</v>
      </c>
      <c r="M62" s="849">
        <v>60</v>
      </c>
      <c r="N62" s="849"/>
      <c r="O62" s="849"/>
      <c r="P62" s="837"/>
      <c r="Q62" s="850"/>
    </row>
    <row r="63" spans="1:17" ht="14.4" customHeight="1" x14ac:dyDescent="0.3">
      <c r="A63" s="831" t="s">
        <v>4562</v>
      </c>
      <c r="B63" s="832" t="s">
        <v>4563</v>
      </c>
      <c r="C63" s="832" t="s">
        <v>3605</v>
      </c>
      <c r="D63" s="832" t="s">
        <v>4600</v>
      </c>
      <c r="E63" s="832" t="s">
        <v>4601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19</v>
      </c>
      <c r="P63" s="837"/>
      <c r="Q63" s="850">
        <v>19</v>
      </c>
    </row>
    <row r="64" spans="1:17" ht="14.4" customHeight="1" x14ac:dyDescent="0.3">
      <c r="A64" s="831" t="s">
        <v>4562</v>
      </c>
      <c r="B64" s="832" t="s">
        <v>4563</v>
      </c>
      <c r="C64" s="832" t="s">
        <v>3605</v>
      </c>
      <c r="D64" s="832" t="s">
        <v>4602</v>
      </c>
      <c r="E64" s="832" t="s">
        <v>4603</v>
      </c>
      <c r="F64" s="849">
        <v>6</v>
      </c>
      <c r="G64" s="849">
        <v>2352</v>
      </c>
      <c r="H64" s="849">
        <v>1.2</v>
      </c>
      <c r="I64" s="849">
        <v>392</v>
      </c>
      <c r="J64" s="849">
        <v>5</v>
      </c>
      <c r="K64" s="849">
        <v>1960</v>
      </c>
      <c r="L64" s="849">
        <v>1</v>
      </c>
      <c r="M64" s="849">
        <v>392</v>
      </c>
      <c r="N64" s="849">
        <v>10</v>
      </c>
      <c r="O64" s="849">
        <v>3920</v>
      </c>
      <c r="P64" s="837">
        <v>2</v>
      </c>
      <c r="Q64" s="850">
        <v>392</v>
      </c>
    </row>
    <row r="65" spans="1:17" ht="14.4" customHeight="1" x14ac:dyDescent="0.3">
      <c r="A65" s="831" t="s">
        <v>4562</v>
      </c>
      <c r="B65" s="832" t="s">
        <v>4563</v>
      </c>
      <c r="C65" s="832" t="s">
        <v>3605</v>
      </c>
      <c r="D65" s="832" t="s">
        <v>4604</v>
      </c>
      <c r="E65" s="832" t="s">
        <v>4605</v>
      </c>
      <c r="F65" s="849">
        <v>3</v>
      </c>
      <c r="G65" s="849">
        <v>2559</v>
      </c>
      <c r="H65" s="849">
        <v>0.5</v>
      </c>
      <c r="I65" s="849">
        <v>853</v>
      </c>
      <c r="J65" s="849">
        <v>6</v>
      </c>
      <c r="K65" s="849">
        <v>5118</v>
      </c>
      <c r="L65" s="849">
        <v>1</v>
      </c>
      <c r="M65" s="849">
        <v>853</v>
      </c>
      <c r="N65" s="849">
        <v>9</v>
      </c>
      <c r="O65" s="849">
        <v>7686</v>
      </c>
      <c r="P65" s="837">
        <v>1.5017584994138335</v>
      </c>
      <c r="Q65" s="850">
        <v>854</v>
      </c>
    </row>
    <row r="66" spans="1:17" ht="14.4" customHeight="1" x14ac:dyDescent="0.3">
      <c r="A66" s="831" t="s">
        <v>4562</v>
      </c>
      <c r="B66" s="832" t="s">
        <v>4563</v>
      </c>
      <c r="C66" s="832" t="s">
        <v>3605</v>
      </c>
      <c r="D66" s="832" t="s">
        <v>4606</v>
      </c>
      <c r="E66" s="832" t="s">
        <v>4607</v>
      </c>
      <c r="F66" s="849">
        <v>13</v>
      </c>
      <c r="G66" s="849">
        <v>2431</v>
      </c>
      <c r="H66" s="849">
        <v>2.6</v>
      </c>
      <c r="I66" s="849">
        <v>187</v>
      </c>
      <c r="J66" s="849">
        <v>5</v>
      </c>
      <c r="K66" s="849">
        <v>935</v>
      </c>
      <c r="L66" s="849">
        <v>1</v>
      </c>
      <c r="M66" s="849">
        <v>187</v>
      </c>
      <c r="N66" s="849">
        <v>1</v>
      </c>
      <c r="O66" s="849">
        <v>188</v>
      </c>
      <c r="P66" s="837">
        <v>0.20106951871657755</v>
      </c>
      <c r="Q66" s="850">
        <v>188</v>
      </c>
    </row>
    <row r="67" spans="1:17" ht="14.4" customHeight="1" x14ac:dyDescent="0.3">
      <c r="A67" s="831" t="s">
        <v>4562</v>
      </c>
      <c r="B67" s="832" t="s">
        <v>4563</v>
      </c>
      <c r="C67" s="832" t="s">
        <v>3605</v>
      </c>
      <c r="D67" s="832" t="s">
        <v>4608</v>
      </c>
      <c r="E67" s="832" t="s">
        <v>4609</v>
      </c>
      <c r="F67" s="849">
        <v>3</v>
      </c>
      <c r="G67" s="849">
        <v>2364</v>
      </c>
      <c r="H67" s="849">
        <v>0.5</v>
      </c>
      <c r="I67" s="849">
        <v>788</v>
      </c>
      <c r="J67" s="849">
        <v>6</v>
      </c>
      <c r="K67" s="849">
        <v>4728</v>
      </c>
      <c r="L67" s="849">
        <v>1</v>
      </c>
      <c r="M67" s="849">
        <v>788</v>
      </c>
      <c r="N67" s="849">
        <v>10</v>
      </c>
      <c r="O67" s="849">
        <v>7890</v>
      </c>
      <c r="P67" s="837">
        <v>1.6687817258883249</v>
      </c>
      <c r="Q67" s="850">
        <v>789</v>
      </c>
    </row>
    <row r="68" spans="1:17" ht="14.4" customHeight="1" x14ac:dyDescent="0.3">
      <c r="A68" s="831" t="s">
        <v>4562</v>
      </c>
      <c r="B68" s="832" t="s">
        <v>4563</v>
      </c>
      <c r="C68" s="832" t="s">
        <v>3605</v>
      </c>
      <c r="D68" s="832" t="s">
        <v>4610</v>
      </c>
      <c r="E68" s="832" t="s">
        <v>4611</v>
      </c>
      <c r="F68" s="849">
        <v>1</v>
      </c>
      <c r="G68" s="849">
        <v>189</v>
      </c>
      <c r="H68" s="849"/>
      <c r="I68" s="849">
        <v>189</v>
      </c>
      <c r="J68" s="849"/>
      <c r="K68" s="849"/>
      <c r="L68" s="849"/>
      <c r="M68" s="849"/>
      <c r="N68" s="849">
        <v>8</v>
      </c>
      <c r="O68" s="849">
        <v>1520</v>
      </c>
      <c r="P68" s="837"/>
      <c r="Q68" s="850">
        <v>190</v>
      </c>
    </row>
    <row r="69" spans="1:17" ht="14.4" customHeight="1" x14ac:dyDescent="0.3">
      <c r="A69" s="831" t="s">
        <v>4562</v>
      </c>
      <c r="B69" s="832" t="s">
        <v>4563</v>
      </c>
      <c r="C69" s="832" t="s">
        <v>3605</v>
      </c>
      <c r="D69" s="832" t="s">
        <v>4612</v>
      </c>
      <c r="E69" s="832" t="s">
        <v>4613</v>
      </c>
      <c r="F69" s="849">
        <v>1</v>
      </c>
      <c r="G69" s="849">
        <v>229</v>
      </c>
      <c r="H69" s="849"/>
      <c r="I69" s="849">
        <v>229</v>
      </c>
      <c r="J69" s="849"/>
      <c r="K69" s="849"/>
      <c r="L69" s="849"/>
      <c r="M69" s="849"/>
      <c r="N69" s="849">
        <v>1</v>
      </c>
      <c r="O69" s="849">
        <v>229</v>
      </c>
      <c r="P69" s="837"/>
      <c r="Q69" s="850">
        <v>229</v>
      </c>
    </row>
    <row r="70" spans="1:17" ht="14.4" customHeight="1" x14ac:dyDescent="0.3">
      <c r="A70" s="831" t="s">
        <v>4562</v>
      </c>
      <c r="B70" s="832" t="s">
        <v>4563</v>
      </c>
      <c r="C70" s="832" t="s">
        <v>3605</v>
      </c>
      <c r="D70" s="832" t="s">
        <v>4614</v>
      </c>
      <c r="E70" s="832" t="s">
        <v>4615</v>
      </c>
      <c r="F70" s="849"/>
      <c r="G70" s="849"/>
      <c r="H70" s="849"/>
      <c r="I70" s="849"/>
      <c r="J70" s="849">
        <v>1</v>
      </c>
      <c r="K70" s="849">
        <v>462</v>
      </c>
      <c r="L70" s="849">
        <v>1</v>
      </c>
      <c r="M70" s="849">
        <v>462</v>
      </c>
      <c r="N70" s="849"/>
      <c r="O70" s="849"/>
      <c r="P70" s="837"/>
      <c r="Q70" s="850"/>
    </row>
    <row r="71" spans="1:17" ht="14.4" customHeight="1" x14ac:dyDescent="0.3">
      <c r="A71" s="831" t="s">
        <v>4562</v>
      </c>
      <c r="B71" s="832" t="s">
        <v>4563</v>
      </c>
      <c r="C71" s="832" t="s">
        <v>3605</v>
      </c>
      <c r="D71" s="832" t="s">
        <v>4616</v>
      </c>
      <c r="E71" s="832" t="s">
        <v>4617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563</v>
      </c>
      <c r="P71" s="837"/>
      <c r="Q71" s="850">
        <v>563</v>
      </c>
    </row>
    <row r="72" spans="1:17" ht="14.4" customHeight="1" x14ac:dyDescent="0.3">
      <c r="A72" s="831" t="s">
        <v>4562</v>
      </c>
      <c r="B72" s="832" t="s">
        <v>4563</v>
      </c>
      <c r="C72" s="832" t="s">
        <v>3605</v>
      </c>
      <c r="D72" s="832" t="s">
        <v>4618</v>
      </c>
      <c r="E72" s="832" t="s">
        <v>1708</v>
      </c>
      <c r="F72" s="849">
        <v>2</v>
      </c>
      <c r="G72" s="849">
        <v>358</v>
      </c>
      <c r="H72" s="849">
        <v>0.33333333333333331</v>
      </c>
      <c r="I72" s="849">
        <v>179</v>
      </c>
      <c r="J72" s="849">
        <v>6</v>
      </c>
      <c r="K72" s="849">
        <v>1074</v>
      </c>
      <c r="L72" s="849">
        <v>1</v>
      </c>
      <c r="M72" s="849">
        <v>179</v>
      </c>
      <c r="N72" s="849">
        <v>2</v>
      </c>
      <c r="O72" s="849">
        <v>358</v>
      </c>
      <c r="P72" s="837">
        <v>0.33333333333333331</v>
      </c>
      <c r="Q72" s="850">
        <v>179</v>
      </c>
    </row>
    <row r="73" spans="1:17" ht="14.4" customHeight="1" x14ac:dyDescent="0.3">
      <c r="A73" s="831" t="s">
        <v>4562</v>
      </c>
      <c r="B73" s="832" t="s">
        <v>4563</v>
      </c>
      <c r="C73" s="832" t="s">
        <v>3605</v>
      </c>
      <c r="D73" s="832" t="s">
        <v>4619</v>
      </c>
      <c r="E73" s="832" t="s">
        <v>4620</v>
      </c>
      <c r="F73" s="849">
        <v>1</v>
      </c>
      <c r="G73" s="849">
        <v>414</v>
      </c>
      <c r="H73" s="849"/>
      <c r="I73" s="849">
        <v>414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4562</v>
      </c>
      <c r="B74" s="832" t="s">
        <v>4563</v>
      </c>
      <c r="C74" s="832" t="s">
        <v>3605</v>
      </c>
      <c r="D74" s="832" t="s">
        <v>4621</v>
      </c>
      <c r="E74" s="832" t="s">
        <v>4622</v>
      </c>
      <c r="F74" s="849">
        <v>1</v>
      </c>
      <c r="G74" s="849">
        <v>311</v>
      </c>
      <c r="H74" s="849">
        <v>0.5</v>
      </c>
      <c r="I74" s="849">
        <v>311</v>
      </c>
      <c r="J74" s="849">
        <v>2</v>
      </c>
      <c r="K74" s="849">
        <v>622</v>
      </c>
      <c r="L74" s="849">
        <v>1</v>
      </c>
      <c r="M74" s="849">
        <v>311</v>
      </c>
      <c r="N74" s="849">
        <v>2</v>
      </c>
      <c r="O74" s="849">
        <v>624</v>
      </c>
      <c r="P74" s="837">
        <v>1.0032154340836013</v>
      </c>
      <c r="Q74" s="850">
        <v>312</v>
      </c>
    </row>
    <row r="75" spans="1:17" ht="14.4" customHeight="1" x14ac:dyDescent="0.3">
      <c r="A75" s="831" t="s">
        <v>4562</v>
      </c>
      <c r="B75" s="832" t="s">
        <v>4563</v>
      </c>
      <c r="C75" s="832" t="s">
        <v>3605</v>
      </c>
      <c r="D75" s="832" t="s">
        <v>4623</v>
      </c>
      <c r="E75" s="832" t="s">
        <v>4624</v>
      </c>
      <c r="F75" s="849">
        <v>447</v>
      </c>
      <c r="G75" s="849">
        <v>13410</v>
      </c>
      <c r="H75" s="849">
        <v>1.1919999999999999</v>
      </c>
      <c r="I75" s="849">
        <v>30</v>
      </c>
      <c r="J75" s="849">
        <v>375</v>
      </c>
      <c r="K75" s="849">
        <v>11250</v>
      </c>
      <c r="L75" s="849">
        <v>1</v>
      </c>
      <c r="M75" s="849">
        <v>30</v>
      </c>
      <c r="N75" s="849">
        <v>413</v>
      </c>
      <c r="O75" s="849">
        <v>12390</v>
      </c>
      <c r="P75" s="837">
        <v>1.1013333333333333</v>
      </c>
      <c r="Q75" s="850">
        <v>30</v>
      </c>
    </row>
    <row r="76" spans="1:17" ht="14.4" customHeight="1" x14ac:dyDescent="0.3">
      <c r="A76" s="831" t="s">
        <v>4562</v>
      </c>
      <c r="B76" s="832" t="s">
        <v>4563</v>
      </c>
      <c r="C76" s="832" t="s">
        <v>3605</v>
      </c>
      <c r="D76" s="832" t="s">
        <v>4625</v>
      </c>
      <c r="E76" s="832" t="s">
        <v>4626</v>
      </c>
      <c r="F76" s="849">
        <v>1</v>
      </c>
      <c r="G76" s="849">
        <v>50</v>
      </c>
      <c r="H76" s="849">
        <v>1</v>
      </c>
      <c r="I76" s="849">
        <v>50</v>
      </c>
      <c r="J76" s="849">
        <v>1</v>
      </c>
      <c r="K76" s="849">
        <v>50</v>
      </c>
      <c r="L76" s="849">
        <v>1</v>
      </c>
      <c r="M76" s="849">
        <v>50</v>
      </c>
      <c r="N76" s="849"/>
      <c r="O76" s="849"/>
      <c r="P76" s="837"/>
      <c r="Q76" s="850"/>
    </row>
    <row r="77" spans="1:17" ht="14.4" customHeight="1" x14ac:dyDescent="0.3">
      <c r="A77" s="831" t="s">
        <v>4562</v>
      </c>
      <c r="B77" s="832" t="s">
        <v>4563</v>
      </c>
      <c r="C77" s="832" t="s">
        <v>3605</v>
      </c>
      <c r="D77" s="832" t="s">
        <v>4627</v>
      </c>
      <c r="E77" s="832" t="s">
        <v>4628</v>
      </c>
      <c r="F77" s="849">
        <v>37</v>
      </c>
      <c r="G77" s="849">
        <v>444</v>
      </c>
      <c r="H77" s="849">
        <v>1.2758620689655173</v>
      </c>
      <c r="I77" s="849">
        <v>12</v>
      </c>
      <c r="J77" s="849">
        <v>29</v>
      </c>
      <c r="K77" s="849">
        <v>348</v>
      </c>
      <c r="L77" s="849">
        <v>1</v>
      </c>
      <c r="M77" s="849">
        <v>12</v>
      </c>
      <c r="N77" s="849">
        <v>47</v>
      </c>
      <c r="O77" s="849">
        <v>611</v>
      </c>
      <c r="P77" s="837">
        <v>1.7557471264367817</v>
      </c>
      <c r="Q77" s="850">
        <v>13</v>
      </c>
    </row>
    <row r="78" spans="1:17" ht="14.4" customHeight="1" x14ac:dyDescent="0.3">
      <c r="A78" s="831" t="s">
        <v>4562</v>
      </c>
      <c r="B78" s="832" t="s">
        <v>4563</v>
      </c>
      <c r="C78" s="832" t="s">
        <v>3605</v>
      </c>
      <c r="D78" s="832" t="s">
        <v>4629</v>
      </c>
      <c r="E78" s="832" t="s">
        <v>4630</v>
      </c>
      <c r="F78" s="849">
        <v>3</v>
      </c>
      <c r="G78" s="849">
        <v>549</v>
      </c>
      <c r="H78" s="849">
        <v>3</v>
      </c>
      <c r="I78" s="849">
        <v>183</v>
      </c>
      <c r="J78" s="849">
        <v>1</v>
      </c>
      <c r="K78" s="849">
        <v>183</v>
      </c>
      <c r="L78" s="849">
        <v>1</v>
      </c>
      <c r="M78" s="849">
        <v>183</v>
      </c>
      <c r="N78" s="849">
        <v>1</v>
      </c>
      <c r="O78" s="849">
        <v>184</v>
      </c>
      <c r="P78" s="837">
        <v>1.0054644808743169</v>
      </c>
      <c r="Q78" s="850">
        <v>184</v>
      </c>
    </row>
    <row r="79" spans="1:17" ht="14.4" customHeight="1" x14ac:dyDescent="0.3">
      <c r="A79" s="831" t="s">
        <v>4562</v>
      </c>
      <c r="B79" s="832" t="s">
        <v>4563</v>
      </c>
      <c r="C79" s="832" t="s">
        <v>3605</v>
      </c>
      <c r="D79" s="832" t="s">
        <v>4631</v>
      </c>
      <c r="E79" s="832" t="s">
        <v>4632</v>
      </c>
      <c r="F79" s="849">
        <v>38</v>
      </c>
      <c r="G79" s="849">
        <v>2774</v>
      </c>
      <c r="H79" s="849">
        <v>0.80851063829787229</v>
      </c>
      <c r="I79" s="849">
        <v>73</v>
      </c>
      <c r="J79" s="849">
        <v>47</v>
      </c>
      <c r="K79" s="849">
        <v>3431</v>
      </c>
      <c r="L79" s="849">
        <v>1</v>
      </c>
      <c r="M79" s="849">
        <v>73</v>
      </c>
      <c r="N79" s="849">
        <v>27</v>
      </c>
      <c r="O79" s="849">
        <v>1971</v>
      </c>
      <c r="P79" s="837">
        <v>0.57446808510638303</v>
      </c>
      <c r="Q79" s="850">
        <v>73</v>
      </c>
    </row>
    <row r="80" spans="1:17" ht="14.4" customHeight="1" x14ac:dyDescent="0.3">
      <c r="A80" s="831" t="s">
        <v>4562</v>
      </c>
      <c r="B80" s="832" t="s">
        <v>4563</v>
      </c>
      <c r="C80" s="832" t="s">
        <v>3605</v>
      </c>
      <c r="D80" s="832" t="s">
        <v>4633</v>
      </c>
      <c r="E80" s="832" t="s">
        <v>4634</v>
      </c>
      <c r="F80" s="849">
        <v>2</v>
      </c>
      <c r="G80" s="849">
        <v>368</v>
      </c>
      <c r="H80" s="849">
        <v>2</v>
      </c>
      <c r="I80" s="849">
        <v>184</v>
      </c>
      <c r="J80" s="849">
        <v>1</v>
      </c>
      <c r="K80" s="849">
        <v>184</v>
      </c>
      <c r="L80" s="849">
        <v>1</v>
      </c>
      <c r="M80" s="849">
        <v>184</v>
      </c>
      <c r="N80" s="849">
        <v>1</v>
      </c>
      <c r="O80" s="849">
        <v>185</v>
      </c>
      <c r="P80" s="837">
        <v>1.0054347826086956</v>
      </c>
      <c r="Q80" s="850">
        <v>185</v>
      </c>
    </row>
    <row r="81" spans="1:17" ht="14.4" customHeight="1" x14ac:dyDescent="0.3">
      <c r="A81" s="831" t="s">
        <v>4562</v>
      </c>
      <c r="B81" s="832" t="s">
        <v>4563</v>
      </c>
      <c r="C81" s="832" t="s">
        <v>3605</v>
      </c>
      <c r="D81" s="832" t="s">
        <v>4635</v>
      </c>
      <c r="E81" s="832" t="s">
        <v>4636</v>
      </c>
      <c r="F81" s="849">
        <v>619</v>
      </c>
      <c r="G81" s="849">
        <v>92231</v>
      </c>
      <c r="H81" s="849">
        <v>1.0282392026578073</v>
      </c>
      <c r="I81" s="849">
        <v>149</v>
      </c>
      <c r="J81" s="849">
        <v>602</v>
      </c>
      <c r="K81" s="849">
        <v>89698</v>
      </c>
      <c r="L81" s="849">
        <v>1</v>
      </c>
      <c r="M81" s="849">
        <v>149</v>
      </c>
      <c r="N81" s="849">
        <v>798</v>
      </c>
      <c r="O81" s="849">
        <v>119700</v>
      </c>
      <c r="P81" s="837">
        <v>1.3344779147807087</v>
      </c>
      <c r="Q81" s="850">
        <v>150</v>
      </c>
    </row>
    <row r="82" spans="1:17" ht="14.4" customHeight="1" x14ac:dyDescent="0.3">
      <c r="A82" s="831" t="s">
        <v>4562</v>
      </c>
      <c r="B82" s="832" t="s">
        <v>4563</v>
      </c>
      <c r="C82" s="832" t="s">
        <v>3605</v>
      </c>
      <c r="D82" s="832" t="s">
        <v>4637</v>
      </c>
      <c r="E82" s="832" t="s">
        <v>4638</v>
      </c>
      <c r="F82" s="849">
        <v>472</v>
      </c>
      <c r="G82" s="849">
        <v>14160</v>
      </c>
      <c r="H82" s="849">
        <v>1.2388451443569555</v>
      </c>
      <c r="I82" s="849">
        <v>30</v>
      </c>
      <c r="J82" s="849">
        <v>381</v>
      </c>
      <c r="K82" s="849">
        <v>11430</v>
      </c>
      <c r="L82" s="849">
        <v>1</v>
      </c>
      <c r="M82" s="849">
        <v>30</v>
      </c>
      <c r="N82" s="849">
        <v>434</v>
      </c>
      <c r="O82" s="849">
        <v>13020</v>
      </c>
      <c r="P82" s="837">
        <v>1.1391076115485563</v>
      </c>
      <c r="Q82" s="850">
        <v>30</v>
      </c>
    </row>
    <row r="83" spans="1:17" ht="14.4" customHeight="1" x14ac:dyDescent="0.3">
      <c r="A83" s="831" t="s">
        <v>4562</v>
      </c>
      <c r="B83" s="832" t="s">
        <v>4563</v>
      </c>
      <c r="C83" s="832" t="s">
        <v>3605</v>
      </c>
      <c r="D83" s="832" t="s">
        <v>4639</v>
      </c>
      <c r="E83" s="832" t="s">
        <v>4640</v>
      </c>
      <c r="F83" s="849">
        <v>95</v>
      </c>
      <c r="G83" s="849">
        <v>2945</v>
      </c>
      <c r="H83" s="849">
        <v>1.4393939393939394</v>
      </c>
      <c r="I83" s="849">
        <v>31</v>
      </c>
      <c r="J83" s="849">
        <v>66</v>
      </c>
      <c r="K83" s="849">
        <v>2046</v>
      </c>
      <c r="L83" s="849">
        <v>1</v>
      </c>
      <c r="M83" s="849">
        <v>31</v>
      </c>
      <c r="N83" s="849">
        <v>64</v>
      </c>
      <c r="O83" s="849">
        <v>1984</v>
      </c>
      <c r="P83" s="837">
        <v>0.96969696969696972</v>
      </c>
      <c r="Q83" s="850">
        <v>31</v>
      </c>
    </row>
    <row r="84" spans="1:17" ht="14.4" customHeight="1" x14ac:dyDescent="0.3">
      <c r="A84" s="831" t="s">
        <v>4562</v>
      </c>
      <c r="B84" s="832" t="s">
        <v>4563</v>
      </c>
      <c r="C84" s="832" t="s">
        <v>3605</v>
      </c>
      <c r="D84" s="832" t="s">
        <v>4641</v>
      </c>
      <c r="E84" s="832" t="s">
        <v>4642</v>
      </c>
      <c r="F84" s="849">
        <v>138</v>
      </c>
      <c r="G84" s="849">
        <v>3726</v>
      </c>
      <c r="H84" s="849">
        <v>1.393939393939394</v>
      </c>
      <c r="I84" s="849">
        <v>27</v>
      </c>
      <c r="J84" s="849">
        <v>99</v>
      </c>
      <c r="K84" s="849">
        <v>2673</v>
      </c>
      <c r="L84" s="849">
        <v>1</v>
      </c>
      <c r="M84" s="849">
        <v>27</v>
      </c>
      <c r="N84" s="849">
        <v>114</v>
      </c>
      <c r="O84" s="849">
        <v>3192</v>
      </c>
      <c r="P84" s="837">
        <v>1.1941638608305274</v>
      </c>
      <c r="Q84" s="850">
        <v>28</v>
      </c>
    </row>
    <row r="85" spans="1:17" ht="14.4" customHeight="1" x14ac:dyDescent="0.3">
      <c r="A85" s="831" t="s">
        <v>4562</v>
      </c>
      <c r="B85" s="832" t="s">
        <v>4563</v>
      </c>
      <c r="C85" s="832" t="s">
        <v>3605</v>
      </c>
      <c r="D85" s="832" t="s">
        <v>4643</v>
      </c>
      <c r="E85" s="832" t="s">
        <v>4644</v>
      </c>
      <c r="F85" s="849">
        <v>24</v>
      </c>
      <c r="G85" s="849">
        <v>6144</v>
      </c>
      <c r="H85" s="849">
        <v>0.54545454545454541</v>
      </c>
      <c r="I85" s="849">
        <v>256</v>
      </c>
      <c r="J85" s="849">
        <v>44</v>
      </c>
      <c r="K85" s="849">
        <v>11264</v>
      </c>
      <c r="L85" s="849">
        <v>1</v>
      </c>
      <c r="M85" s="849">
        <v>256</v>
      </c>
      <c r="N85" s="849">
        <v>11</v>
      </c>
      <c r="O85" s="849">
        <v>2827</v>
      </c>
      <c r="P85" s="837">
        <v>0.2509765625</v>
      </c>
      <c r="Q85" s="850">
        <v>257</v>
      </c>
    </row>
    <row r="86" spans="1:17" ht="14.4" customHeight="1" x14ac:dyDescent="0.3">
      <c r="A86" s="831" t="s">
        <v>4562</v>
      </c>
      <c r="B86" s="832" t="s">
        <v>4563</v>
      </c>
      <c r="C86" s="832" t="s">
        <v>3605</v>
      </c>
      <c r="D86" s="832" t="s">
        <v>4645</v>
      </c>
      <c r="E86" s="832" t="s">
        <v>4646</v>
      </c>
      <c r="F86" s="849">
        <v>1</v>
      </c>
      <c r="G86" s="849">
        <v>163</v>
      </c>
      <c r="H86" s="849"/>
      <c r="I86" s="849">
        <v>163</v>
      </c>
      <c r="J86" s="849"/>
      <c r="K86" s="849"/>
      <c r="L86" s="849"/>
      <c r="M86" s="849"/>
      <c r="N86" s="849">
        <v>1</v>
      </c>
      <c r="O86" s="849">
        <v>163</v>
      </c>
      <c r="P86" s="837"/>
      <c r="Q86" s="850">
        <v>163</v>
      </c>
    </row>
    <row r="87" spans="1:17" ht="14.4" customHeight="1" x14ac:dyDescent="0.3">
      <c r="A87" s="831" t="s">
        <v>4562</v>
      </c>
      <c r="B87" s="832" t="s">
        <v>4563</v>
      </c>
      <c r="C87" s="832" t="s">
        <v>3605</v>
      </c>
      <c r="D87" s="832" t="s">
        <v>4647</v>
      </c>
      <c r="E87" s="832" t="s">
        <v>4648</v>
      </c>
      <c r="F87" s="849">
        <v>4</v>
      </c>
      <c r="G87" s="849">
        <v>88</v>
      </c>
      <c r="H87" s="849">
        <v>4</v>
      </c>
      <c r="I87" s="849">
        <v>22</v>
      </c>
      <c r="J87" s="849">
        <v>1</v>
      </c>
      <c r="K87" s="849">
        <v>22</v>
      </c>
      <c r="L87" s="849">
        <v>1</v>
      </c>
      <c r="M87" s="849">
        <v>22</v>
      </c>
      <c r="N87" s="849">
        <v>1</v>
      </c>
      <c r="O87" s="849">
        <v>23</v>
      </c>
      <c r="P87" s="837">
        <v>1.0454545454545454</v>
      </c>
      <c r="Q87" s="850">
        <v>23</v>
      </c>
    </row>
    <row r="88" spans="1:17" ht="14.4" customHeight="1" x14ac:dyDescent="0.3">
      <c r="A88" s="831" t="s">
        <v>4562</v>
      </c>
      <c r="B88" s="832" t="s">
        <v>4563</v>
      </c>
      <c r="C88" s="832" t="s">
        <v>3605</v>
      </c>
      <c r="D88" s="832" t="s">
        <v>4649</v>
      </c>
      <c r="E88" s="832" t="s">
        <v>4650</v>
      </c>
      <c r="F88" s="849">
        <v>428</v>
      </c>
      <c r="G88" s="849">
        <v>10700</v>
      </c>
      <c r="H88" s="849">
        <v>1.1758241758241759</v>
      </c>
      <c r="I88" s="849">
        <v>25</v>
      </c>
      <c r="J88" s="849">
        <v>364</v>
      </c>
      <c r="K88" s="849">
        <v>9100</v>
      </c>
      <c r="L88" s="849">
        <v>1</v>
      </c>
      <c r="M88" s="849">
        <v>25</v>
      </c>
      <c r="N88" s="849">
        <v>398</v>
      </c>
      <c r="O88" s="849">
        <v>10348</v>
      </c>
      <c r="P88" s="837">
        <v>1.1371428571428572</v>
      </c>
      <c r="Q88" s="850">
        <v>26</v>
      </c>
    </row>
    <row r="89" spans="1:17" ht="14.4" customHeight="1" x14ac:dyDescent="0.3">
      <c r="A89" s="831" t="s">
        <v>4562</v>
      </c>
      <c r="B89" s="832" t="s">
        <v>4563</v>
      </c>
      <c r="C89" s="832" t="s">
        <v>3605</v>
      </c>
      <c r="D89" s="832" t="s">
        <v>4651</v>
      </c>
      <c r="E89" s="832" t="s">
        <v>4652</v>
      </c>
      <c r="F89" s="849">
        <v>6</v>
      </c>
      <c r="G89" s="849">
        <v>198</v>
      </c>
      <c r="H89" s="849">
        <v>0.8571428571428571</v>
      </c>
      <c r="I89" s="849">
        <v>33</v>
      </c>
      <c r="J89" s="849">
        <v>7</v>
      </c>
      <c r="K89" s="849">
        <v>231</v>
      </c>
      <c r="L89" s="849">
        <v>1</v>
      </c>
      <c r="M89" s="849">
        <v>33</v>
      </c>
      <c r="N89" s="849">
        <v>9</v>
      </c>
      <c r="O89" s="849">
        <v>297</v>
      </c>
      <c r="P89" s="837">
        <v>1.2857142857142858</v>
      </c>
      <c r="Q89" s="850">
        <v>33</v>
      </c>
    </row>
    <row r="90" spans="1:17" ht="14.4" customHeight="1" x14ac:dyDescent="0.3">
      <c r="A90" s="831" t="s">
        <v>4562</v>
      </c>
      <c r="B90" s="832" t="s">
        <v>4563</v>
      </c>
      <c r="C90" s="832" t="s">
        <v>3605</v>
      </c>
      <c r="D90" s="832" t="s">
        <v>4653</v>
      </c>
      <c r="E90" s="832" t="s">
        <v>4654</v>
      </c>
      <c r="F90" s="849"/>
      <c r="G90" s="849"/>
      <c r="H90" s="849"/>
      <c r="I90" s="849"/>
      <c r="J90" s="849">
        <v>1</v>
      </c>
      <c r="K90" s="849">
        <v>30</v>
      </c>
      <c r="L90" s="849">
        <v>1</v>
      </c>
      <c r="M90" s="849">
        <v>30</v>
      </c>
      <c r="N90" s="849">
        <v>1</v>
      </c>
      <c r="O90" s="849">
        <v>30</v>
      </c>
      <c r="P90" s="837">
        <v>1</v>
      </c>
      <c r="Q90" s="850">
        <v>30</v>
      </c>
    </row>
    <row r="91" spans="1:17" ht="14.4" customHeight="1" x14ac:dyDescent="0.3">
      <c r="A91" s="831" t="s">
        <v>4562</v>
      </c>
      <c r="B91" s="832" t="s">
        <v>4563</v>
      </c>
      <c r="C91" s="832" t="s">
        <v>3605</v>
      </c>
      <c r="D91" s="832" t="s">
        <v>4655</v>
      </c>
      <c r="E91" s="832" t="s">
        <v>4656</v>
      </c>
      <c r="F91" s="849">
        <v>1</v>
      </c>
      <c r="G91" s="849">
        <v>205</v>
      </c>
      <c r="H91" s="849"/>
      <c r="I91" s="849">
        <v>205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4562</v>
      </c>
      <c r="B92" s="832" t="s">
        <v>4563</v>
      </c>
      <c r="C92" s="832" t="s">
        <v>3605</v>
      </c>
      <c r="D92" s="832" t="s">
        <v>4657</v>
      </c>
      <c r="E92" s="832" t="s">
        <v>4658</v>
      </c>
      <c r="F92" s="849">
        <v>7</v>
      </c>
      <c r="G92" s="849">
        <v>182</v>
      </c>
      <c r="H92" s="849">
        <v>0.77777777777777779</v>
      </c>
      <c r="I92" s="849">
        <v>26</v>
      </c>
      <c r="J92" s="849">
        <v>9</v>
      </c>
      <c r="K92" s="849">
        <v>234</v>
      </c>
      <c r="L92" s="849">
        <v>1</v>
      </c>
      <c r="M92" s="849">
        <v>26</v>
      </c>
      <c r="N92" s="849">
        <v>11</v>
      </c>
      <c r="O92" s="849">
        <v>286</v>
      </c>
      <c r="P92" s="837">
        <v>1.2222222222222223</v>
      </c>
      <c r="Q92" s="850">
        <v>26</v>
      </c>
    </row>
    <row r="93" spans="1:17" ht="14.4" customHeight="1" x14ac:dyDescent="0.3">
      <c r="A93" s="831" t="s">
        <v>4562</v>
      </c>
      <c r="B93" s="832" t="s">
        <v>4563</v>
      </c>
      <c r="C93" s="832" t="s">
        <v>3605</v>
      </c>
      <c r="D93" s="832" t="s">
        <v>4659</v>
      </c>
      <c r="E93" s="832" t="s">
        <v>4660</v>
      </c>
      <c r="F93" s="849">
        <v>44</v>
      </c>
      <c r="G93" s="849">
        <v>3696</v>
      </c>
      <c r="H93" s="849">
        <v>1.0731707317073171</v>
      </c>
      <c r="I93" s="849">
        <v>84</v>
      </c>
      <c r="J93" s="849">
        <v>41</v>
      </c>
      <c r="K93" s="849">
        <v>3444</v>
      </c>
      <c r="L93" s="849">
        <v>1</v>
      </c>
      <c r="M93" s="849">
        <v>84</v>
      </c>
      <c r="N93" s="849">
        <v>41</v>
      </c>
      <c r="O93" s="849">
        <v>3444</v>
      </c>
      <c r="P93" s="837">
        <v>1</v>
      </c>
      <c r="Q93" s="850">
        <v>84</v>
      </c>
    </row>
    <row r="94" spans="1:17" ht="14.4" customHeight="1" x14ac:dyDescent="0.3">
      <c r="A94" s="831" t="s">
        <v>4562</v>
      </c>
      <c r="B94" s="832" t="s">
        <v>4563</v>
      </c>
      <c r="C94" s="832" t="s">
        <v>3605</v>
      </c>
      <c r="D94" s="832" t="s">
        <v>4661</v>
      </c>
      <c r="E94" s="832" t="s">
        <v>4662</v>
      </c>
      <c r="F94" s="849">
        <v>4</v>
      </c>
      <c r="G94" s="849">
        <v>704</v>
      </c>
      <c r="H94" s="849">
        <v>4</v>
      </c>
      <c r="I94" s="849">
        <v>176</v>
      </c>
      <c r="J94" s="849">
        <v>1</v>
      </c>
      <c r="K94" s="849">
        <v>176</v>
      </c>
      <c r="L94" s="849">
        <v>1</v>
      </c>
      <c r="M94" s="849">
        <v>176</v>
      </c>
      <c r="N94" s="849">
        <v>1</v>
      </c>
      <c r="O94" s="849">
        <v>177</v>
      </c>
      <c r="P94" s="837">
        <v>1.0056818181818181</v>
      </c>
      <c r="Q94" s="850">
        <v>177</v>
      </c>
    </row>
    <row r="95" spans="1:17" ht="14.4" customHeight="1" x14ac:dyDescent="0.3">
      <c r="A95" s="831" t="s">
        <v>4562</v>
      </c>
      <c r="B95" s="832" t="s">
        <v>4563</v>
      </c>
      <c r="C95" s="832" t="s">
        <v>3605</v>
      </c>
      <c r="D95" s="832" t="s">
        <v>4663</v>
      </c>
      <c r="E95" s="832" t="s">
        <v>4664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254</v>
      </c>
      <c r="P95" s="837"/>
      <c r="Q95" s="850">
        <v>254</v>
      </c>
    </row>
    <row r="96" spans="1:17" ht="14.4" customHeight="1" x14ac:dyDescent="0.3">
      <c r="A96" s="831" t="s">
        <v>4562</v>
      </c>
      <c r="B96" s="832" t="s">
        <v>4563</v>
      </c>
      <c r="C96" s="832" t="s">
        <v>3605</v>
      </c>
      <c r="D96" s="832" t="s">
        <v>4665</v>
      </c>
      <c r="E96" s="832" t="s">
        <v>4666</v>
      </c>
      <c r="F96" s="849">
        <v>33</v>
      </c>
      <c r="G96" s="849">
        <v>495</v>
      </c>
      <c r="H96" s="849">
        <v>1.1000000000000001</v>
      </c>
      <c r="I96" s="849">
        <v>15</v>
      </c>
      <c r="J96" s="849">
        <v>30</v>
      </c>
      <c r="K96" s="849">
        <v>450</v>
      </c>
      <c r="L96" s="849">
        <v>1</v>
      </c>
      <c r="M96" s="849">
        <v>15</v>
      </c>
      <c r="N96" s="849">
        <v>7</v>
      </c>
      <c r="O96" s="849">
        <v>112</v>
      </c>
      <c r="P96" s="837">
        <v>0.24888888888888888</v>
      </c>
      <c r="Q96" s="850">
        <v>16</v>
      </c>
    </row>
    <row r="97" spans="1:17" ht="14.4" customHeight="1" x14ac:dyDescent="0.3">
      <c r="A97" s="831" t="s">
        <v>4562</v>
      </c>
      <c r="B97" s="832" t="s">
        <v>4563</v>
      </c>
      <c r="C97" s="832" t="s">
        <v>3605</v>
      </c>
      <c r="D97" s="832" t="s">
        <v>4667</v>
      </c>
      <c r="E97" s="832" t="s">
        <v>4668</v>
      </c>
      <c r="F97" s="849">
        <v>15</v>
      </c>
      <c r="G97" s="849">
        <v>345</v>
      </c>
      <c r="H97" s="849">
        <v>0.88235294117647056</v>
      </c>
      <c r="I97" s="849">
        <v>23</v>
      </c>
      <c r="J97" s="849">
        <v>17</v>
      </c>
      <c r="K97" s="849">
        <v>391</v>
      </c>
      <c r="L97" s="849">
        <v>1</v>
      </c>
      <c r="M97" s="849">
        <v>23</v>
      </c>
      <c r="N97" s="849">
        <v>7</v>
      </c>
      <c r="O97" s="849">
        <v>161</v>
      </c>
      <c r="P97" s="837">
        <v>0.41176470588235292</v>
      </c>
      <c r="Q97" s="850">
        <v>23</v>
      </c>
    </row>
    <row r="98" spans="1:17" ht="14.4" customHeight="1" x14ac:dyDescent="0.3">
      <c r="A98" s="831" t="s">
        <v>4562</v>
      </c>
      <c r="B98" s="832" t="s">
        <v>4563</v>
      </c>
      <c r="C98" s="832" t="s">
        <v>3605</v>
      </c>
      <c r="D98" s="832" t="s">
        <v>4669</v>
      </c>
      <c r="E98" s="832" t="s">
        <v>4670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253</v>
      </c>
      <c r="P98" s="837"/>
      <c r="Q98" s="850">
        <v>253</v>
      </c>
    </row>
    <row r="99" spans="1:17" ht="14.4" customHeight="1" x14ac:dyDescent="0.3">
      <c r="A99" s="831" t="s">
        <v>4562</v>
      </c>
      <c r="B99" s="832" t="s">
        <v>4563</v>
      </c>
      <c r="C99" s="832" t="s">
        <v>3605</v>
      </c>
      <c r="D99" s="832" t="s">
        <v>4671</v>
      </c>
      <c r="E99" s="832" t="s">
        <v>4672</v>
      </c>
      <c r="F99" s="849">
        <v>3</v>
      </c>
      <c r="G99" s="849">
        <v>111</v>
      </c>
      <c r="H99" s="849">
        <v>3</v>
      </c>
      <c r="I99" s="849">
        <v>37</v>
      </c>
      <c r="J99" s="849">
        <v>1</v>
      </c>
      <c r="K99" s="849">
        <v>37</v>
      </c>
      <c r="L99" s="849">
        <v>1</v>
      </c>
      <c r="M99" s="849">
        <v>37</v>
      </c>
      <c r="N99" s="849">
        <v>7</v>
      </c>
      <c r="O99" s="849">
        <v>259</v>
      </c>
      <c r="P99" s="837">
        <v>7</v>
      </c>
      <c r="Q99" s="850">
        <v>37</v>
      </c>
    </row>
    <row r="100" spans="1:17" ht="14.4" customHeight="1" x14ac:dyDescent="0.3">
      <c r="A100" s="831" t="s">
        <v>4562</v>
      </c>
      <c r="B100" s="832" t="s">
        <v>4563</v>
      </c>
      <c r="C100" s="832" t="s">
        <v>3605</v>
      </c>
      <c r="D100" s="832" t="s">
        <v>4673</v>
      </c>
      <c r="E100" s="832" t="s">
        <v>4674</v>
      </c>
      <c r="F100" s="849">
        <v>160</v>
      </c>
      <c r="G100" s="849">
        <v>3680</v>
      </c>
      <c r="H100" s="849">
        <v>1.4953271028037383</v>
      </c>
      <c r="I100" s="849">
        <v>23</v>
      </c>
      <c r="J100" s="849">
        <v>107</v>
      </c>
      <c r="K100" s="849">
        <v>2461</v>
      </c>
      <c r="L100" s="849">
        <v>1</v>
      </c>
      <c r="M100" s="849">
        <v>23</v>
      </c>
      <c r="N100" s="849">
        <v>135</v>
      </c>
      <c r="O100" s="849">
        <v>3105</v>
      </c>
      <c r="P100" s="837">
        <v>1.2616822429906542</v>
      </c>
      <c r="Q100" s="850">
        <v>23</v>
      </c>
    </row>
    <row r="101" spans="1:17" ht="14.4" customHeight="1" x14ac:dyDescent="0.3">
      <c r="A101" s="831" t="s">
        <v>4562</v>
      </c>
      <c r="B101" s="832" t="s">
        <v>4563</v>
      </c>
      <c r="C101" s="832" t="s">
        <v>3605</v>
      </c>
      <c r="D101" s="832" t="s">
        <v>4675</v>
      </c>
      <c r="E101" s="832" t="s">
        <v>4676</v>
      </c>
      <c r="F101" s="849">
        <v>1</v>
      </c>
      <c r="G101" s="849">
        <v>331</v>
      </c>
      <c r="H101" s="849">
        <v>1</v>
      </c>
      <c r="I101" s="849">
        <v>331</v>
      </c>
      <c r="J101" s="849">
        <v>1</v>
      </c>
      <c r="K101" s="849">
        <v>331</v>
      </c>
      <c r="L101" s="849">
        <v>1</v>
      </c>
      <c r="M101" s="849">
        <v>331</v>
      </c>
      <c r="N101" s="849">
        <v>1</v>
      </c>
      <c r="O101" s="849">
        <v>331</v>
      </c>
      <c r="P101" s="837">
        <v>1</v>
      </c>
      <c r="Q101" s="850">
        <v>331</v>
      </c>
    </row>
    <row r="102" spans="1:17" ht="14.4" customHeight="1" x14ac:dyDescent="0.3">
      <c r="A102" s="831" t="s">
        <v>4562</v>
      </c>
      <c r="B102" s="832" t="s">
        <v>4563</v>
      </c>
      <c r="C102" s="832" t="s">
        <v>3605</v>
      </c>
      <c r="D102" s="832" t="s">
        <v>4677</v>
      </c>
      <c r="E102" s="832" t="s">
        <v>4678</v>
      </c>
      <c r="F102" s="849">
        <v>6</v>
      </c>
      <c r="G102" s="849">
        <v>174</v>
      </c>
      <c r="H102" s="849">
        <v>0.54545454545454541</v>
      </c>
      <c r="I102" s="849">
        <v>29</v>
      </c>
      <c r="J102" s="849">
        <v>11</v>
      </c>
      <c r="K102" s="849">
        <v>319</v>
      </c>
      <c r="L102" s="849">
        <v>1</v>
      </c>
      <c r="M102" s="849">
        <v>29</v>
      </c>
      <c r="N102" s="849">
        <v>18</v>
      </c>
      <c r="O102" s="849">
        <v>522</v>
      </c>
      <c r="P102" s="837">
        <v>1.6363636363636365</v>
      </c>
      <c r="Q102" s="850">
        <v>29</v>
      </c>
    </row>
    <row r="103" spans="1:17" ht="14.4" customHeight="1" x14ac:dyDescent="0.3">
      <c r="A103" s="831" t="s">
        <v>4562</v>
      </c>
      <c r="B103" s="832" t="s">
        <v>4563</v>
      </c>
      <c r="C103" s="832" t="s">
        <v>3605</v>
      </c>
      <c r="D103" s="832" t="s">
        <v>4679</v>
      </c>
      <c r="E103" s="832" t="s">
        <v>4680</v>
      </c>
      <c r="F103" s="849">
        <v>16</v>
      </c>
      <c r="G103" s="849">
        <v>2848</v>
      </c>
      <c r="H103" s="849">
        <v>2.2857142857142856</v>
      </c>
      <c r="I103" s="849">
        <v>178</v>
      </c>
      <c r="J103" s="849">
        <v>7</v>
      </c>
      <c r="K103" s="849">
        <v>1246</v>
      </c>
      <c r="L103" s="849">
        <v>1</v>
      </c>
      <c r="M103" s="849">
        <v>178</v>
      </c>
      <c r="N103" s="849">
        <v>3</v>
      </c>
      <c r="O103" s="849">
        <v>537</v>
      </c>
      <c r="P103" s="837">
        <v>0.43097913322632425</v>
      </c>
      <c r="Q103" s="850">
        <v>179</v>
      </c>
    </row>
    <row r="104" spans="1:17" ht="14.4" customHeight="1" x14ac:dyDescent="0.3">
      <c r="A104" s="831" t="s">
        <v>4562</v>
      </c>
      <c r="B104" s="832" t="s">
        <v>4563</v>
      </c>
      <c r="C104" s="832" t="s">
        <v>3605</v>
      </c>
      <c r="D104" s="832" t="s">
        <v>4681</v>
      </c>
      <c r="E104" s="832" t="s">
        <v>4682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200</v>
      </c>
      <c r="P104" s="837"/>
      <c r="Q104" s="850">
        <v>200</v>
      </c>
    </row>
    <row r="105" spans="1:17" ht="14.4" customHeight="1" x14ac:dyDescent="0.3">
      <c r="A105" s="831" t="s">
        <v>4562</v>
      </c>
      <c r="B105" s="832" t="s">
        <v>4563</v>
      </c>
      <c r="C105" s="832" t="s">
        <v>3605</v>
      </c>
      <c r="D105" s="832" t="s">
        <v>4683</v>
      </c>
      <c r="E105" s="832" t="s">
        <v>4684</v>
      </c>
      <c r="F105" s="849">
        <v>1</v>
      </c>
      <c r="G105" s="849">
        <v>15</v>
      </c>
      <c r="H105" s="849">
        <v>1</v>
      </c>
      <c r="I105" s="849">
        <v>15</v>
      </c>
      <c r="J105" s="849">
        <v>1</v>
      </c>
      <c r="K105" s="849">
        <v>15</v>
      </c>
      <c r="L105" s="849">
        <v>1</v>
      </c>
      <c r="M105" s="849">
        <v>15</v>
      </c>
      <c r="N105" s="849"/>
      <c r="O105" s="849"/>
      <c r="P105" s="837"/>
      <c r="Q105" s="850"/>
    </row>
    <row r="106" spans="1:17" ht="14.4" customHeight="1" x14ac:dyDescent="0.3">
      <c r="A106" s="831" t="s">
        <v>4562</v>
      </c>
      <c r="B106" s="832" t="s">
        <v>4563</v>
      </c>
      <c r="C106" s="832" t="s">
        <v>3605</v>
      </c>
      <c r="D106" s="832" t="s">
        <v>4685</v>
      </c>
      <c r="E106" s="832" t="s">
        <v>4686</v>
      </c>
      <c r="F106" s="849">
        <v>9</v>
      </c>
      <c r="G106" s="849">
        <v>171</v>
      </c>
      <c r="H106" s="849">
        <v>0.75</v>
      </c>
      <c r="I106" s="849">
        <v>19</v>
      </c>
      <c r="J106" s="849">
        <v>12</v>
      </c>
      <c r="K106" s="849">
        <v>228</v>
      </c>
      <c r="L106" s="849">
        <v>1</v>
      </c>
      <c r="M106" s="849">
        <v>19</v>
      </c>
      <c r="N106" s="849">
        <v>13</v>
      </c>
      <c r="O106" s="849">
        <v>260</v>
      </c>
      <c r="P106" s="837">
        <v>1.1403508771929824</v>
      </c>
      <c r="Q106" s="850">
        <v>20</v>
      </c>
    </row>
    <row r="107" spans="1:17" ht="14.4" customHeight="1" x14ac:dyDescent="0.3">
      <c r="A107" s="831" t="s">
        <v>4562</v>
      </c>
      <c r="B107" s="832" t="s">
        <v>4563</v>
      </c>
      <c r="C107" s="832" t="s">
        <v>3605</v>
      </c>
      <c r="D107" s="832" t="s">
        <v>4687</v>
      </c>
      <c r="E107" s="832" t="s">
        <v>4688</v>
      </c>
      <c r="F107" s="849">
        <v>30</v>
      </c>
      <c r="G107" s="849">
        <v>600</v>
      </c>
      <c r="H107" s="849">
        <v>0.8571428571428571</v>
      </c>
      <c r="I107" s="849">
        <v>20</v>
      </c>
      <c r="J107" s="849">
        <v>35</v>
      </c>
      <c r="K107" s="849">
        <v>700</v>
      </c>
      <c r="L107" s="849">
        <v>1</v>
      </c>
      <c r="M107" s="849">
        <v>20</v>
      </c>
      <c r="N107" s="849">
        <v>38</v>
      </c>
      <c r="O107" s="849">
        <v>760</v>
      </c>
      <c r="P107" s="837">
        <v>1.0857142857142856</v>
      </c>
      <c r="Q107" s="850">
        <v>20</v>
      </c>
    </row>
    <row r="108" spans="1:17" ht="14.4" customHeight="1" x14ac:dyDescent="0.3">
      <c r="A108" s="831" t="s">
        <v>4562</v>
      </c>
      <c r="B108" s="832" t="s">
        <v>4563</v>
      </c>
      <c r="C108" s="832" t="s">
        <v>3605</v>
      </c>
      <c r="D108" s="832" t="s">
        <v>4689</v>
      </c>
      <c r="E108" s="832" t="s">
        <v>4690</v>
      </c>
      <c r="F108" s="849">
        <v>6</v>
      </c>
      <c r="G108" s="849">
        <v>1116</v>
      </c>
      <c r="H108" s="849">
        <v>1.2</v>
      </c>
      <c r="I108" s="849">
        <v>186</v>
      </c>
      <c r="J108" s="849">
        <v>5</v>
      </c>
      <c r="K108" s="849">
        <v>930</v>
      </c>
      <c r="L108" s="849">
        <v>1</v>
      </c>
      <c r="M108" s="849">
        <v>186</v>
      </c>
      <c r="N108" s="849">
        <v>10</v>
      </c>
      <c r="O108" s="849">
        <v>1870</v>
      </c>
      <c r="P108" s="837">
        <v>2.010752688172043</v>
      </c>
      <c r="Q108" s="850">
        <v>187</v>
      </c>
    </row>
    <row r="109" spans="1:17" ht="14.4" customHeight="1" x14ac:dyDescent="0.3">
      <c r="A109" s="831" t="s">
        <v>4562</v>
      </c>
      <c r="B109" s="832" t="s">
        <v>4563</v>
      </c>
      <c r="C109" s="832" t="s">
        <v>3605</v>
      </c>
      <c r="D109" s="832" t="s">
        <v>4691</v>
      </c>
      <c r="E109" s="832" t="s">
        <v>4692</v>
      </c>
      <c r="F109" s="849">
        <v>2</v>
      </c>
      <c r="G109" s="849">
        <v>376</v>
      </c>
      <c r="H109" s="849"/>
      <c r="I109" s="849">
        <v>188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4562</v>
      </c>
      <c r="B110" s="832" t="s">
        <v>4563</v>
      </c>
      <c r="C110" s="832" t="s">
        <v>3605</v>
      </c>
      <c r="D110" s="832" t="s">
        <v>4693</v>
      </c>
      <c r="E110" s="832" t="s">
        <v>4694</v>
      </c>
      <c r="F110" s="849">
        <v>1</v>
      </c>
      <c r="G110" s="849">
        <v>163</v>
      </c>
      <c r="H110" s="849"/>
      <c r="I110" s="849">
        <v>163</v>
      </c>
      <c r="J110" s="849"/>
      <c r="K110" s="849"/>
      <c r="L110" s="849"/>
      <c r="M110" s="849"/>
      <c r="N110" s="849">
        <v>1</v>
      </c>
      <c r="O110" s="849">
        <v>163</v>
      </c>
      <c r="P110" s="837"/>
      <c r="Q110" s="850">
        <v>163</v>
      </c>
    </row>
    <row r="111" spans="1:17" ht="14.4" customHeight="1" x14ac:dyDescent="0.3">
      <c r="A111" s="831" t="s">
        <v>4562</v>
      </c>
      <c r="B111" s="832" t="s">
        <v>4563</v>
      </c>
      <c r="C111" s="832" t="s">
        <v>3605</v>
      </c>
      <c r="D111" s="832" t="s">
        <v>4695</v>
      </c>
      <c r="E111" s="832" t="s">
        <v>4696</v>
      </c>
      <c r="F111" s="849"/>
      <c r="G111" s="849"/>
      <c r="H111" s="849"/>
      <c r="I111" s="849"/>
      <c r="J111" s="849"/>
      <c r="K111" s="849"/>
      <c r="L111" s="849"/>
      <c r="M111" s="849"/>
      <c r="N111" s="849">
        <v>4</v>
      </c>
      <c r="O111" s="849">
        <v>336</v>
      </c>
      <c r="P111" s="837"/>
      <c r="Q111" s="850">
        <v>84</v>
      </c>
    </row>
    <row r="112" spans="1:17" ht="14.4" customHeight="1" x14ac:dyDescent="0.3">
      <c r="A112" s="831" t="s">
        <v>4562</v>
      </c>
      <c r="B112" s="832" t="s">
        <v>4563</v>
      </c>
      <c r="C112" s="832" t="s">
        <v>3605</v>
      </c>
      <c r="D112" s="832" t="s">
        <v>4697</v>
      </c>
      <c r="E112" s="832" t="s">
        <v>4698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79</v>
      </c>
      <c r="P112" s="837"/>
      <c r="Q112" s="850">
        <v>79</v>
      </c>
    </row>
    <row r="113" spans="1:17" ht="14.4" customHeight="1" x14ac:dyDescent="0.3">
      <c r="A113" s="831" t="s">
        <v>4562</v>
      </c>
      <c r="B113" s="832" t="s">
        <v>4563</v>
      </c>
      <c r="C113" s="832" t="s">
        <v>3605</v>
      </c>
      <c r="D113" s="832" t="s">
        <v>4699</v>
      </c>
      <c r="E113" s="832" t="s">
        <v>4700</v>
      </c>
      <c r="F113" s="849">
        <v>1</v>
      </c>
      <c r="G113" s="849">
        <v>21</v>
      </c>
      <c r="H113" s="849">
        <v>0.5</v>
      </c>
      <c r="I113" s="849">
        <v>21</v>
      </c>
      <c r="J113" s="849">
        <v>2</v>
      </c>
      <c r="K113" s="849">
        <v>42</v>
      </c>
      <c r="L113" s="849">
        <v>1</v>
      </c>
      <c r="M113" s="849">
        <v>21</v>
      </c>
      <c r="N113" s="849">
        <v>2</v>
      </c>
      <c r="O113" s="849">
        <v>44</v>
      </c>
      <c r="P113" s="837">
        <v>1.0476190476190477</v>
      </c>
      <c r="Q113" s="850">
        <v>22</v>
      </c>
    </row>
    <row r="114" spans="1:17" ht="14.4" customHeight="1" x14ac:dyDescent="0.3">
      <c r="A114" s="831" t="s">
        <v>4562</v>
      </c>
      <c r="B114" s="832" t="s">
        <v>4563</v>
      </c>
      <c r="C114" s="832" t="s">
        <v>3605</v>
      </c>
      <c r="D114" s="832" t="s">
        <v>4701</v>
      </c>
      <c r="E114" s="832" t="s">
        <v>4702</v>
      </c>
      <c r="F114" s="849">
        <v>20</v>
      </c>
      <c r="G114" s="849">
        <v>440</v>
      </c>
      <c r="H114" s="849">
        <v>0.95238095238095233</v>
      </c>
      <c r="I114" s="849">
        <v>22</v>
      </c>
      <c r="J114" s="849">
        <v>21</v>
      </c>
      <c r="K114" s="849">
        <v>462</v>
      </c>
      <c r="L114" s="849">
        <v>1</v>
      </c>
      <c r="M114" s="849">
        <v>22</v>
      </c>
      <c r="N114" s="849">
        <v>9</v>
      </c>
      <c r="O114" s="849">
        <v>198</v>
      </c>
      <c r="P114" s="837">
        <v>0.42857142857142855</v>
      </c>
      <c r="Q114" s="850">
        <v>22</v>
      </c>
    </row>
    <row r="115" spans="1:17" ht="14.4" customHeight="1" x14ac:dyDescent="0.3">
      <c r="A115" s="831" t="s">
        <v>4562</v>
      </c>
      <c r="B115" s="832" t="s">
        <v>4563</v>
      </c>
      <c r="C115" s="832" t="s">
        <v>3605</v>
      </c>
      <c r="D115" s="832" t="s">
        <v>4703</v>
      </c>
      <c r="E115" s="832" t="s">
        <v>4704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571</v>
      </c>
      <c r="P115" s="837"/>
      <c r="Q115" s="850">
        <v>571</v>
      </c>
    </row>
    <row r="116" spans="1:17" ht="14.4" customHeight="1" x14ac:dyDescent="0.3">
      <c r="A116" s="831" t="s">
        <v>4562</v>
      </c>
      <c r="B116" s="832" t="s">
        <v>4563</v>
      </c>
      <c r="C116" s="832" t="s">
        <v>3605</v>
      </c>
      <c r="D116" s="832" t="s">
        <v>4705</v>
      </c>
      <c r="E116" s="832" t="s">
        <v>4706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173</v>
      </c>
      <c r="P116" s="837"/>
      <c r="Q116" s="850">
        <v>173</v>
      </c>
    </row>
    <row r="117" spans="1:17" ht="14.4" customHeight="1" x14ac:dyDescent="0.3">
      <c r="A117" s="831" t="s">
        <v>4562</v>
      </c>
      <c r="B117" s="832" t="s">
        <v>4563</v>
      </c>
      <c r="C117" s="832" t="s">
        <v>3605</v>
      </c>
      <c r="D117" s="832" t="s">
        <v>4707</v>
      </c>
      <c r="E117" s="832" t="s">
        <v>4708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990</v>
      </c>
      <c r="P117" s="837"/>
      <c r="Q117" s="850">
        <v>495</v>
      </c>
    </row>
    <row r="118" spans="1:17" ht="14.4" customHeight="1" x14ac:dyDescent="0.3">
      <c r="A118" s="831" t="s">
        <v>4562</v>
      </c>
      <c r="B118" s="832" t="s">
        <v>4563</v>
      </c>
      <c r="C118" s="832" t="s">
        <v>3605</v>
      </c>
      <c r="D118" s="832" t="s">
        <v>4709</v>
      </c>
      <c r="E118" s="832" t="s">
        <v>4710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168</v>
      </c>
      <c r="P118" s="837"/>
      <c r="Q118" s="850">
        <v>168</v>
      </c>
    </row>
    <row r="119" spans="1:17" ht="14.4" customHeight="1" x14ac:dyDescent="0.3">
      <c r="A119" s="831" t="s">
        <v>4562</v>
      </c>
      <c r="B119" s="832" t="s">
        <v>4563</v>
      </c>
      <c r="C119" s="832" t="s">
        <v>3605</v>
      </c>
      <c r="D119" s="832" t="s">
        <v>4711</v>
      </c>
      <c r="E119" s="832" t="s">
        <v>4712</v>
      </c>
      <c r="F119" s="849"/>
      <c r="G119" s="849"/>
      <c r="H119" s="849"/>
      <c r="I119" s="849"/>
      <c r="J119" s="849">
        <v>1</v>
      </c>
      <c r="K119" s="849">
        <v>266</v>
      </c>
      <c r="L119" s="849">
        <v>1</v>
      </c>
      <c r="M119" s="849">
        <v>266</v>
      </c>
      <c r="N119" s="849"/>
      <c r="O119" s="849"/>
      <c r="P119" s="837"/>
      <c r="Q119" s="850"/>
    </row>
    <row r="120" spans="1:17" ht="14.4" customHeight="1" x14ac:dyDescent="0.3">
      <c r="A120" s="831" t="s">
        <v>4562</v>
      </c>
      <c r="B120" s="832" t="s">
        <v>4563</v>
      </c>
      <c r="C120" s="832" t="s">
        <v>3605</v>
      </c>
      <c r="D120" s="832" t="s">
        <v>4713</v>
      </c>
      <c r="E120" s="832" t="s">
        <v>4714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266</v>
      </c>
      <c r="P120" s="837"/>
      <c r="Q120" s="850">
        <v>266</v>
      </c>
    </row>
    <row r="121" spans="1:17" ht="14.4" customHeight="1" x14ac:dyDescent="0.3">
      <c r="A121" s="831" t="s">
        <v>4562</v>
      </c>
      <c r="B121" s="832" t="s">
        <v>4563</v>
      </c>
      <c r="C121" s="832" t="s">
        <v>3605</v>
      </c>
      <c r="D121" s="832" t="s">
        <v>4715</v>
      </c>
      <c r="E121" s="832" t="s">
        <v>4716</v>
      </c>
      <c r="F121" s="849">
        <v>2</v>
      </c>
      <c r="G121" s="849">
        <v>46</v>
      </c>
      <c r="H121" s="849">
        <v>0.66666666666666663</v>
      </c>
      <c r="I121" s="849">
        <v>23</v>
      </c>
      <c r="J121" s="849">
        <v>3</v>
      </c>
      <c r="K121" s="849">
        <v>69</v>
      </c>
      <c r="L121" s="849">
        <v>1</v>
      </c>
      <c r="M121" s="849">
        <v>23</v>
      </c>
      <c r="N121" s="849">
        <v>2</v>
      </c>
      <c r="O121" s="849">
        <v>46</v>
      </c>
      <c r="P121" s="837">
        <v>0.66666666666666663</v>
      </c>
      <c r="Q121" s="850">
        <v>23</v>
      </c>
    </row>
    <row r="122" spans="1:17" ht="14.4" customHeight="1" x14ac:dyDescent="0.3">
      <c r="A122" s="831" t="s">
        <v>4562</v>
      </c>
      <c r="B122" s="832" t="s">
        <v>4563</v>
      </c>
      <c r="C122" s="832" t="s">
        <v>3605</v>
      </c>
      <c r="D122" s="832" t="s">
        <v>4717</v>
      </c>
      <c r="E122" s="832" t="s">
        <v>4718</v>
      </c>
      <c r="F122" s="849">
        <v>1</v>
      </c>
      <c r="G122" s="849">
        <v>294</v>
      </c>
      <c r="H122" s="849">
        <v>0.49830508474576274</v>
      </c>
      <c r="I122" s="849">
        <v>294</v>
      </c>
      <c r="J122" s="849">
        <v>2</v>
      </c>
      <c r="K122" s="849">
        <v>590</v>
      </c>
      <c r="L122" s="849">
        <v>1</v>
      </c>
      <c r="M122" s="849">
        <v>295</v>
      </c>
      <c r="N122" s="849">
        <v>2</v>
      </c>
      <c r="O122" s="849">
        <v>592</v>
      </c>
      <c r="P122" s="837">
        <v>1.0033898305084745</v>
      </c>
      <c r="Q122" s="850">
        <v>296</v>
      </c>
    </row>
    <row r="123" spans="1:17" ht="14.4" customHeight="1" x14ac:dyDescent="0.3">
      <c r="A123" s="831" t="s">
        <v>4562</v>
      </c>
      <c r="B123" s="832" t="s">
        <v>4563</v>
      </c>
      <c r="C123" s="832" t="s">
        <v>3605</v>
      </c>
      <c r="D123" s="832" t="s">
        <v>4719</v>
      </c>
      <c r="E123" s="832" t="s">
        <v>4720</v>
      </c>
      <c r="F123" s="849">
        <v>1</v>
      </c>
      <c r="G123" s="849">
        <v>45</v>
      </c>
      <c r="H123" s="849"/>
      <c r="I123" s="849">
        <v>45</v>
      </c>
      <c r="J123" s="849"/>
      <c r="K123" s="849"/>
      <c r="L123" s="849"/>
      <c r="M123" s="849"/>
      <c r="N123" s="849">
        <v>1</v>
      </c>
      <c r="O123" s="849">
        <v>45</v>
      </c>
      <c r="P123" s="837"/>
      <c r="Q123" s="850">
        <v>45</v>
      </c>
    </row>
    <row r="124" spans="1:17" ht="14.4" customHeight="1" x14ac:dyDescent="0.3">
      <c r="A124" s="831" t="s">
        <v>4562</v>
      </c>
      <c r="B124" s="832" t="s">
        <v>4563</v>
      </c>
      <c r="C124" s="832" t="s">
        <v>3605</v>
      </c>
      <c r="D124" s="832" t="s">
        <v>4721</v>
      </c>
      <c r="E124" s="832" t="s">
        <v>4722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2220</v>
      </c>
      <c r="P124" s="837"/>
      <c r="Q124" s="850">
        <v>1110</v>
      </c>
    </row>
    <row r="125" spans="1:17" ht="14.4" customHeight="1" x14ac:dyDescent="0.3">
      <c r="A125" s="831" t="s">
        <v>4562</v>
      </c>
      <c r="B125" s="832" t="s">
        <v>4563</v>
      </c>
      <c r="C125" s="832" t="s">
        <v>3605</v>
      </c>
      <c r="D125" s="832" t="s">
        <v>4723</v>
      </c>
      <c r="E125" s="832" t="s">
        <v>4724</v>
      </c>
      <c r="F125" s="849"/>
      <c r="G125" s="849"/>
      <c r="H125" s="849"/>
      <c r="I125" s="849"/>
      <c r="J125" s="849"/>
      <c r="K125" s="849"/>
      <c r="L125" s="849"/>
      <c r="M125" s="849"/>
      <c r="N125" s="849">
        <v>2</v>
      </c>
      <c r="O125" s="849">
        <v>292</v>
      </c>
      <c r="P125" s="837"/>
      <c r="Q125" s="850">
        <v>146</v>
      </c>
    </row>
    <row r="126" spans="1:17" ht="14.4" customHeight="1" x14ac:dyDescent="0.3">
      <c r="A126" s="831" t="s">
        <v>4562</v>
      </c>
      <c r="B126" s="832" t="s">
        <v>4563</v>
      </c>
      <c r="C126" s="832" t="s">
        <v>3605</v>
      </c>
      <c r="D126" s="832" t="s">
        <v>4725</v>
      </c>
      <c r="E126" s="832" t="s">
        <v>4726</v>
      </c>
      <c r="F126" s="849"/>
      <c r="G126" s="849"/>
      <c r="H126" s="849"/>
      <c r="I126" s="849"/>
      <c r="J126" s="849"/>
      <c r="K126" s="849"/>
      <c r="L126" s="849"/>
      <c r="M126" s="849"/>
      <c r="N126" s="849">
        <v>3</v>
      </c>
      <c r="O126" s="849">
        <v>138</v>
      </c>
      <c r="P126" s="837"/>
      <c r="Q126" s="850">
        <v>46</v>
      </c>
    </row>
    <row r="127" spans="1:17" ht="14.4" customHeight="1" x14ac:dyDescent="0.3">
      <c r="A127" s="831" t="s">
        <v>4562</v>
      </c>
      <c r="B127" s="832" t="s">
        <v>4563</v>
      </c>
      <c r="C127" s="832" t="s">
        <v>3605</v>
      </c>
      <c r="D127" s="832" t="s">
        <v>4727</v>
      </c>
      <c r="E127" s="832" t="s">
        <v>4728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43</v>
      </c>
      <c r="P127" s="837"/>
      <c r="Q127" s="850">
        <v>43</v>
      </c>
    </row>
    <row r="128" spans="1:17" ht="14.4" customHeight="1" x14ac:dyDescent="0.3">
      <c r="A128" s="831" t="s">
        <v>4562</v>
      </c>
      <c r="B128" s="832" t="s">
        <v>4563</v>
      </c>
      <c r="C128" s="832" t="s">
        <v>3605</v>
      </c>
      <c r="D128" s="832" t="s">
        <v>4729</v>
      </c>
      <c r="E128" s="832" t="s">
        <v>4730</v>
      </c>
      <c r="F128" s="849"/>
      <c r="G128" s="849"/>
      <c r="H128" s="849"/>
      <c r="I128" s="849"/>
      <c r="J128" s="849">
        <v>1</v>
      </c>
      <c r="K128" s="849">
        <v>528</v>
      </c>
      <c r="L128" s="849">
        <v>1</v>
      </c>
      <c r="M128" s="849">
        <v>528</v>
      </c>
      <c r="N128" s="849"/>
      <c r="O128" s="849"/>
      <c r="P128" s="837"/>
      <c r="Q128" s="850"/>
    </row>
    <row r="129" spans="1:17" ht="14.4" customHeight="1" x14ac:dyDescent="0.3">
      <c r="A129" s="831" t="s">
        <v>4562</v>
      </c>
      <c r="B129" s="832" t="s">
        <v>4563</v>
      </c>
      <c r="C129" s="832" t="s">
        <v>3605</v>
      </c>
      <c r="D129" s="832" t="s">
        <v>4731</v>
      </c>
      <c r="E129" s="832" t="s">
        <v>4732</v>
      </c>
      <c r="F129" s="849">
        <v>3</v>
      </c>
      <c r="G129" s="849">
        <v>93</v>
      </c>
      <c r="H129" s="849">
        <v>1.5</v>
      </c>
      <c r="I129" s="849">
        <v>31</v>
      </c>
      <c r="J129" s="849">
        <v>2</v>
      </c>
      <c r="K129" s="849">
        <v>62</v>
      </c>
      <c r="L129" s="849">
        <v>1</v>
      </c>
      <c r="M129" s="849">
        <v>31</v>
      </c>
      <c r="N129" s="849">
        <v>6</v>
      </c>
      <c r="O129" s="849">
        <v>186</v>
      </c>
      <c r="P129" s="837">
        <v>3</v>
      </c>
      <c r="Q129" s="850">
        <v>31</v>
      </c>
    </row>
    <row r="130" spans="1:17" ht="14.4" customHeight="1" x14ac:dyDescent="0.3">
      <c r="A130" s="831" t="s">
        <v>4562</v>
      </c>
      <c r="B130" s="832" t="s">
        <v>4563</v>
      </c>
      <c r="C130" s="832" t="s">
        <v>3605</v>
      </c>
      <c r="D130" s="832" t="s">
        <v>4733</v>
      </c>
      <c r="E130" s="832" t="s">
        <v>4734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26</v>
      </c>
      <c r="P130" s="837"/>
      <c r="Q130" s="850">
        <v>26</v>
      </c>
    </row>
    <row r="131" spans="1:17" ht="14.4" customHeight="1" x14ac:dyDescent="0.3">
      <c r="A131" s="831" t="s">
        <v>4562</v>
      </c>
      <c r="B131" s="832" t="s">
        <v>4563</v>
      </c>
      <c r="C131" s="832" t="s">
        <v>3605</v>
      </c>
      <c r="D131" s="832" t="s">
        <v>4735</v>
      </c>
      <c r="E131" s="832" t="s">
        <v>4736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357</v>
      </c>
      <c r="P131" s="837"/>
      <c r="Q131" s="850">
        <v>357</v>
      </c>
    </row>
    <row r="132" spans="1:17" ht="14.4" customHeight="1" x14ac:dyDescent="0.3">
      <c r="A132" s="831" t="s">
        <v>4562</v>
      </c>
      <c r="B132" s="832" t="s">
        <v>4563</v>
      </c>
      <c r="C132" s="832" t="s">
        <v>3605</v>
      </c>
      <c r="D132" s="832" t="s">
        <v>4737</v>
      </c>
      <c r="E132" s="832" t="s">
        <v>4738</v>
      </c>
      <c r="F132" s="849">
        <v>1</v>
      </c>
      <c r="G132" s="849">
        <v>407</v>
      </c>
      <c r="H132" s="849"/>
      <c r="I132" s="849">
        <v>407</v>
      </c>
      <c r="J132" s="849"/>
      <c r="K132" s="849"/>
      <c r="L132" s="849"/>
      <c r="M132" s="849"/>
      <c r="N132" s="849">
        <v>1</v>
      </c>
      <c r="O132" s="849">
        <v>408</v>
      </c>
      <c r="P132" s="837"/>
      <c r="Q132" s="850">
        <v>408</v>
      </c>
    </row>
    <row r="133" spans="1:17" ht="14.4" customHeight="1" x14ac:dyDescent="0.3">
      <c r="A133" s="831" t="s">
        <v>4562</v>
      </c>
      <c r="B133" s="832" t="s">
        <v>4563</v>
      </c>
      <c r="C133" s="832" t="s">
        <v>3605</v>
      </c>
      <c r="D133" s="832" t="s">
        <v>4739</v>
      </c>
      <c r="E133" s="832" t="s">
        <v>4740</v>
      </c>
      <c r="F133" s="849"/>
      <c r="G133" s="849"/>
      <c r="H133" s="849"/>
      <c r="I133" s="849"/>
      <c r="J133" s="849"/>
      <c r="K133" s="849"/>
      <c r="L133" s="849"/>
      <c r="M133" s="849"/>
      <c r="N133" s="849">
        <v>2</v>
      </c>
      <c r="O133" s="849">
        <v>380</v>
      </c>
      <c r="P133" s="837"/>
      <c r="Q133" s="850">
        <v>190</v>
      </c>
    </row>
    <row r="134" spans="1:17" ht="14.4" customHeight="1" x14ac:dyDescent="0.3">
      <c r="A134" s="831" t="s">
        <v>4562</v>
      </c>
      <c r="B134" s="832" t="s">
        <v>4563</v>
      </c>
      <c r="C134" s="832" t="s">
        <v>3605</v>
      </c>
      <c r="D134" s="832" t="s">
        <v>4741</v>
      </c>
      <c r="E134" s="832" t="s">
        <v>4742</v>
      </c>
      <c r="F134" s="849"/>
      <c r="G134" s="849"/>
      <c r="H134" s="849"/>
      <c r="I134" s="849"/>
      <c r="J134" s="849">
        <v>1</v>
      </c>
      <c r="K134" s="849">
        <v>133</v>
      </c>
      <c r="L134" s="849">
        <v>1</v>
      </c>
      <c r="M134" s="849">
        <v>133</v>
      </c>
      <c r="N134" s="849">
        <v>2</v>
      </c>
      <c r="O134" s="849">
        <v>266</v>
      </c>
      <c r="P134" s="837">
        <v>2</v>
      </c>
      <c r="Q134" s="850">
        <v>133</v>
      </c>
    </row>
    <row r="135" spans="1:17" ht="14.4" customHeight="1" x14ac:dyDescent="0.3">
      <c r="A135" s="831" t="s">
        <v>4562</v>
      </c>
      <c r="B135" s="832" t="s">
        <v>4563</v>
      </c>
      <c r="C135" s="832" t="s">
        <v>3605</v>
      </c>
      <c r="D135" s="832" t="s">
        <v>4743</v>
      </c>
      <c r="E135" s="832" t="s">
        <v>4744</v>
      </c>
      <c r="F135" s="849">
        <v>452</v>
      </c>
      <c r="G135" s="849">
        <v>16724</v>
      </c>
      <c r="H135" s="849">
        <v>1.0180180180180181</v>
      </c>
      <c r="I135" s="849">
        <v>37</v>
      </c>
      <c r="J135" s="849">
        <v>444</v>
      </c>
      <c r="K135" s="849">
        <v>16428</v>
      </c>
      <c r="L135" s="849">
        <v>1</v>
      </c>
      <c r="M135" s="849">
        <v>37</v>
      </c>
      <c r="N135" s="849">
        <v>481</v>
      </c>
      <c r="O135" s="849">
        <v>17797</v>
      </c>
      <c r="P135" s="837">
        <v>1.0833333333333333</v>
      </c>
      <c r="Q135" s="850">
        <v>37</v>
      </c>
    </row>
    <row r="136" spans="1:17" ht="14.4" customHeight="1" x14ac:dyDescent="0.3">
      <c r="A136" s="831" t="s">
        <v>4562</v>
      </c>
      <c r="B136" s="832" t="s">
        <v>4563</v>
      </c>
      <c r="C136" s="832" t="s">
        <v>3605</v>
      </c>
      <c r="D136" s="832" t="s">
        <v>4745</v>
      </c>
      <c r="E136" s="832" t="s">
        <v>4746</v>
      </c>
      <c r="F136" s="849"/>
      <c r="G136" s="849"/>
      <c r="H136" s="849"/>
      <c r="I136" s="849"/>
      <c r="J136" s="849">
        <v>1</v>
      </c>
      <c r="K136" s="849">
        <v>474</v>
      </c>
      <c r="L136" s="849">
        <v>1</v>
      </c>
      <c r="M136" s="849">
        <v>474</v>
      </c>
      <c r="N136" s="849"/>
      <c r="O136" s="849"/>
      <c r="P136" s="837"/>
      <c r="Q136" s="850"/>
    </row>
    <row r="137" spans="1:17" ht="14.4" customHeight="1" x14ac:dyDescent="0.3">
      <c r="A137" s="831" t="s">
        <v>4562</v>
      </c>
      <c r="B137" s="832" t="s">
        <v>4563</v>
      </c>
      <c r="C137" s="832" t="s">
        <v>3605</v>
      </c>
      <c r="D137" s="832" t="s">
        <v>4747</v>
      </c>
      <c r="E137" s="832" t="s">
        <v>4748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255</v>
      </c>
      <c r="P137" s="837"/>
      <c r="Q137" s="850">
        <v>255</v>
      </c>
    </row>
    <row r="138" spans="1:17" ht="14.4" customHeight="1" x14ac:dyDescent="0.3">
      <c r="A138" s="831" t="s">
        <v>4562</v>
      </c>
      <c r="B138" s="832" t="s">
        <v>4563</v>
      </c>
      <c r="C138" s="832" t="s">
        <v>3605</v>
      </c>
      <c r="D138" s="832" t="s">
        <v>4749</v>
      </c>
      <c r="E138" s="832" t="s">
        <v>4750</v>
      </c>
      <c r="F138" s="849">
        <v>13</v>
      </c>
      <c r="G138" s="849">
        <v>1209</v>
      </c>
      <c r="H138" s="849">
        <v>2.6</v>
      </c>
      <c r="I138" s="849">
        <v>93</v>
      </c>
      <c r="J138" s="849">
        <v>5</v>
      </c>
      <c r="K138" s="849">
        <v>465</v>
      </c>
      <c r="L138" s="849">
        <v>1</v>
      </c>
      <c r="M138" s="849">
        <v>93</v>
      </c>
      <c r="N138" s="849">
        <v>1</v>
      </c>
      <c r="O138" s="849">
        <v>94</v>
      </c>
      <c r="P138" s="837">
        <v>0.2021505376344086</v>
      </c>
      <c r="Q138" s="850">
        <v>94</v>
      </c>
    </row>
    <row r="139" spans="1:17" ht="14.4" customHeight="1" x14ac:dyDescent="0.3">
      <c r="A139" s="831" t="s">
        <v>4562</v>
      </c>
      <c r="B139" s="832" t="s">
        <v>4563</v>
      </c>
      <c r="C139" s="832" t="s">
        <v>3605</v>
      </c>
      <c r="D139" s="832" t="s">
        <v>4751</v>
      </c>
      <c r="E139" s="832" t="s">
        <v>4752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533</v>
      </c>
      <c r="P139" s="837"/>
      <c r="Q139" s="850">
        <v>533</v>
      </c>
    </row>
    <row r="140" spans="1:17" ht="14.4" customHeight="1" x14ac:dyDescent="0.3">
      <c r="A140" s="831" t="s">
        <v>4562</v>
      </c>
      <c r="B140" s="832" t="s">
        <v>4753</v>
      </c>
      <c r="C140" s="832" t="s">
        <v>3605</v>
      </c>
      <c r="D140" s="832" t="s">
        <v>4754</v>
      </c>
      <c r="E140" s="832" t="s">
        <v>4755</v>
      </c>
      <c r="F140" s="849"/>
      <c r="G140" s="849"/>
      <c r="H140" s="849"/>
      <c r="I140" s="849"/>
      <c r="J140" s="849">
        <v>1</v>
      </c>
      <c r="K140" s="849">
        <v>1038</v>
      </c>
      <c r="L140" s="849">
        <v>1</v>
      </c>
      <c r="M140" s="849">
        <v>1038</v>
      </c>
      <c r="N140" s="849"/>
      <c r="O140" s="849"/>
      <c r="P140" s="837"/>
      <c r="Q140" s="850"/>
    </row>
    <row r="141" spans="1:17" ht="14.4" customHeight="1" x14ac:dyDescent="0.3">
      <c r="A141" s="831" t="s">
        <v>4756</v>
      </c>
      <c r="B141" s="832" t="s">
        <v>3841</v>
      </c>
      <c r="C141" s="832" t="s">
        <v>3624</v>
      </c>
      <c r="D141" s="832" t="s">
        <v>4757</v>
      </c>
      <c r="E141" s="832" t="s">
        <v>4758</v>
      </c>
      <c r="F141" s="849"/>
      <c r="G141" s="849"/>
      <c r="H141" s="849"/>
      <c r="I141" s="849"/>
      <c r="J141" s="849">
        <v>0.2</v>
      </c>
      <c r="K141" s="849">
        <v>1295.26</v>
      </c>
      <c r="L141" s="849">
        <v>1</v>
      </c>
      <c r="M141" s="849">
        <v>6476.2999999999993</v>
      </c>
      <c r="N141" s="849"/>
      <c r="O141" s="849"/>
      <c r="P141" s="837"/>
      <c r="Q141" s="850"/>
    </row>
    <row r="142" spans="1:17" ht="14.4" customHeight="1" x14ac:dyDescent="0.3">
      <c r="A142" s="831" t="s">
        <v>4756</v>
      </c>
      <c r="B142" s="832" t="s">
        <v>3841</v>
      </c>
      <c r="C142" s="832" t="s">
        <v>3624</v>
      </c>
      <c r="D142" s="832" t="s">
        <v>4759</v>
      </c>
      <c r="E142" s="832" t="s">
        <v>4760</v>
      </c>
      <c r="F142" s="849"/>
      <c r="G142" s="849"/>
      <c r="H142" s="849"/>
      <c r="I142" s="849"/>
      <c r="J142" s="849"/>
      <c r="K142" s="849"/>
      <c r="L142" s="849"/>
      <c r="M142" s="849"/>
      <c r="N142" s="849">
        <v>0.1</v>
      </c>
      <c r="O142" s="849">
        <v>486.31</v>
      </c>
      <c r="P142" s="837"/>
      <c r="Q142" s="850">
        <v>4863.0999999999995</v>
      </c>
    </row>
    <row r="143" spans="1:17" ht="14.4" customHeight="1" x14ac:dyDescent="0.3">
      <c r="A143" s="831" t="s">
        <v>4756</v>
      </c>
      <c r="B143" s="832" t="s">
        <v>3841</v>
      </c>
      <c r="C143" s="832" t="s">
        <v>3624</v>
      </c>
      <c r="D143" s="832" t="s">
        <v>4761</v>
      </c>
      <c r="E143" s="832" t="s">
        <v>4762</v>
      </c>
      <c r="F143" s="849">
        <v>2.6</v>
      </c>
      <c r="G143" s="849">
        <v>2612.5500000000002</v>
      </c>
      <c r="H143" s="849"/>
      <c r="I143" s="849">
        <v>1004.8269230769231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4756</v>
      </c>
      <c r="B144" s="832" t="s">
        <v>3841</v>
      </c>
      <c r="C144" s="832" t="s">
        <v>3624</v>
      </c>
      <c r="D144" s="832" t="s">
        <v>4763</v>
      </c>
      <c r="E144" s="832" t="s">
        <v>4760</v>
      </c>
      <c r="F144" s="849">
        <v>7.0000000000000007E-2</v>
      </c>
      <c r="G144" s="849">
        <v>692.15</v>
      </c>
      <c r="H144" s="849">
        <v>0.13725455201653045</v>
      </c>
      <c r="I144" s="849">
        <v>9887.8571428571413</v>
      </c>
      <c r="J144" s="849">
        <v>0.51</v>
      </c>
      <c r="K144" s="849">
        <v>5042.82</v>
      </c>
      <c r="L144" s="849">
        <v>1</v>
      </c>
      <c r="M144" s="849">
        <v>9887.8823529411766</v>
      </c>
      <c r="N144" s="849">
        <v>0.52</v>
      </c>
      <c r="O144" s="849">
        <v>4549.58</v>
      </c>
      <c r="P144" s="837">
        <v>0.90218964785576328</v>
      </c>
      <c r="Q144" s="850">
        <v>8749.1923076923067</v>
      </c>
    </row>
    <row r="145" spans="1:17" ht="14.4" customHeight="1" x14ac:dyDescent="0.3">
      <c r="A145" s="831" t="s">
        <v>4756</v>
      </c>
      <c r="B145" s="832" t="s">
        <v>3841</v>
      </c>
      <c r="C145" s="832" t="s">
        <v>3624</v>
      </c>
      <c r="D145" s="832" t="s">
        <v>4764</v>
      </c>
      <c r="E145" s="832" t="s">
        <v>4765</v>
      </c>
      <c r="F145" s="849"/>
      <c r="G145" s="849"/>
      <c r="H145" s="849"/>
      <c r="I145" s="849"/>
      <c r="J145" s="849">
        <v>1</v>
      </c>
      <c r="K145" s="849">
        <v>5189.8</v>
      </c>
      <c r="L145" s="849">
        <v>1</v>
      </c>
      <c r="M145" s="849">
        <v>5189.8</v>
      </c>
      <c r="N145" s="849">
        <v>1</v>
      </c>
      <c r="O145" s="849">
        <v>5170</v>
      </c>
      <c r="P145" s="837">
        <v>0.99618482407799913</v>
      </c>
      <c r="Q145" s="850">
        <v>5170</v>
      </c>
    </row>
    <row r="146" spans="1:17" ht="14.4" customHeight="1" x14ac:dyDescent="0.3">
      <c r="A146" s="831" t="s">
        <v>4756</v>
      </c>
      <c r="B146" s="832" t="s">
        <v>3841</v>
      </c>
      <c r="C146" s="832" t="s">
        <v>3624</v>
      </c>
      <c r="D146" s="832" t="s">
        <v>3636</v>
      </c>
      <c r="E146" s="832" t="s">
        <v>3637</v>
      </c>
      <c r="F146" s="849">
        <v>0.3</v>
      </c>
      <c r="G146" s="849">
        <v>1364.28</v>
      </c>
      <c r="H146" s="849"/>
      <c r="I146" s="849">
        <v>4547.6000000000004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4756</v>
      </c>
      <c r="B147" s="832" t="s">
        <v>3841</v>
      </c>
      <c r="C147" s="832" t="s">
        <v>3624</v>
      </c>
      <c r="D147" s="832" t="s">
        <v>4766</v>
      </c>
      <c r="E147" s="832" t="s">
        <v>4767</v>
      </c>
      <c r="F147" s="849">
        <v>0.4</v>
      </c>
      <c r="G147" s="849">
        <v>779.72</v>
      </c>
      <c r="H147" s="849">
        <v>1.3333333333333335</v>
      </c>
      <c r="I147" s="849">
        <v>1949.3</v>
      </c>
      <c r="J147" s="849">
        <v>0.30000000000000004</v>
      </c>
      <c r="K147" s="849">
        <v>584.79</v>
      </c>
      <c r="L147" s="849">
        <v>1</v>
      </c>
      <c r="M147" s="849">
        <v>1949.2999999999995</v>
      </c>
      <c r="N147" s="849"/>
      <c r="O147" s="849"/>
      <c r="P147" s="837"/>
      <c r="Q147" s="850"/>
    </row>
    <row r="148" spans="1:17" ht="14.4" customHeight="1" x14ac:dyDescent="0.3">
      <c r="A148" s="831" t="s">
        <v>4756</v>
      </c>
      <c r="B148" s="832" t="s">
        <v>3841</v>
      </c>
      <c r="C148" s="832" t="s">
        <v>3624</v>
      </c>
      <c r="D148" s="832" t="s">
        <v>4510</v>
      </c>
      <c r="E148" s="832" t="s">
        <v>3637</v>
      </c>
      <c r="F148" s="849">
        <v>1.4</v>
      </c>
      <c r="G148" s="849">
        <v>2546.64</v>
      </c>
      <c r="H148" s="849">
        <v>0.29787179292235166</v>
      </c>
      <c r="I148" s="849">
        <v>1819.0285714285715</v>
      </c>
      <c r="J148" s="849">
        <v>4.6999999999999993</v>
      </c>
      <c r="K148" s="849">
        <v>8549.4500000000007</v>
      </c>
      <c r="L148" s="849">
        <v>1</v>
      </c>
      <c r="M148" s="849">
        <v>1819.0319148936173</v>
      </c>
      <c r="N148" s="849"/>
      <c r="O148" s="849"/>
      <c r="P148" s="837"/>
      <c r="Q148" s="850"/>
    </row>
    <row r="149" spans="1:17" ht="14.4" customHeight="1" x14ac:dyDescent="0.3">
      <c r="A149" s="831" t="s">
        <v>4756</v>
      </c>
      <c r="B149" s="832" t="s">
        <v>3841</v>
      </c>
      <c r="C149" s="832" t="s">
        <v>3624</v>
      </c>
      <c r="D149" s="832" t="s">
        <v>4768</v>
      </c>
      <c r="E149" s="832" t="s">
        <v>4769</v>
      </c>
      <c r="F149" s="849"/>
      <c r="G149" s="849"/>
      <c r="H149" s="849"/>
      <c r="I149" s="849"/>
      <c r="J149" s="849">
        <v>0.15</v>
      </c>
      <c r="K149" s="849">
        <v>77.64</v>
      </c>
      <c r="L149" s="849">
        <v>1</v>
      </c>
      <c r="M149" s="849">
        <v>517.6</v>
      </c>
      <c r="N149" s="849"/>
      <c r="O149" s="849"/>
      <c r="P149" s="837"/>
      <c r="Q149" s="850"/>
    </row>
    <row r="150" spans="1:17" ht="14.4" customHeight="1" x14ac:dyDescent="0.3">
      <c r="A150" s="831" t="s">
        <v>4756</v>
      </c>
      <c r="B150" s="832" t="s">
        <v>3841</v>
      </c>
      <c r="C150" s="832" t="s">
        <v>3624</v>
      </c>
      <c r="D150" s="832" t="s">
        <v>4511</v>
      </c>
      <c r="E150" s="832" t="s">
        <v>4512</v>
      </c>
      <c r="F150" s="849">
        <v>0.15000000000000002</v>
      </c>
      <c r="G150" s="849">
        <v>135.57</v>
      </c>
      <c r="H150" s="849">
        <v>1.5</v>
      </c>
      <c r="I150" s="849">
        <v>903.79999999999984</v>
      </c>
      <c r="J150" s="849">
        <v>0.1</v>
      </c>
      <c r="K150" s="849">
        <v>90.38</v>
      </c>
      <c r="L150" s="849">
        <v>1</v>
      </c>
      <c r="M150" s="849">
        <v>903.8</v>
      </c>
      <c r="N150" s="849">
        <v>0.25</v>
      </c>
      <c r="O150" s="849">
        <v>179.7</v>
      </c>
      <c r="P150" s="837">
        <v>1.988271741535738</v>
      </c>
      <c r="Q150" s="850">
        <v>718.8</v>
      </c>
    </row>
    <row r="151" spans="1:17" ht="14.4" customHeight="1" x14ac:dyDescent="0.3">
      <c r="A151" s="831" t="s">
        <v>4756</v>
      </c>
      <c r="B151" s="832" t="s">
        <v>3841</v>
      </c>
      <c r="C151" s="832" t="s">
        <v>3624</v>
      </c>
      <c r="D151" s="832" t="s">
        <v>4770</v>
      </c>
      <c r="E151" s="832" t="s">
        <v>3637</v>
      </c>
      <c r="F151" s="849">
        <v>0.30000000000000004</v>
      </c>
      <c r="G151" s="849">
        <v>10259.32</v>
      </c>
      <c r="H151" s="849">
        <v>2.2380959652701273</v>
      </c>
      <c r="I151" s="849">
        <v>34197.73333333333</v>
      </c>
      <c r="J151" s="849">
        <v>0.14000000000000001</v>
      </c>
      <c r="K151" s="849">
        <v>4583.95</v>
      </c>
      <c r="L151" s="849">
        <v>1</v>
      </c>
      <c r="M151" s="849">
        <v>32742.499999999996</v>
      </c>
      <c r="N151" s="849"/>
      <c r="O151" s="849"/>
      <c r="P151" s="837"/>
      <c r="Q151" s="850"/>
    </row>
    <row r="152" spans="1:17" ht="14.4" customHeight="1" x14ac:dyDescent="0.3">
      <c r="A152" s="831" t="s">
        <v>4756</v>
      </c>
      <c r="B152" s="832" t="s">
        <v>3841</v>
      </c>
      <c r="C152" s="832" t="s">
        <v>3624</v>
      </c>
      <c r="D152" s="832" t="s">
        <v>4771</v>
      </c>
      <c r="E152" s="832" t="s">
        <v>3637</v>
      </c>
      <c r="F152" s="849"/>
      <c r="G152" s="849"/>
      <c r="H152" s="849"/>
      <c r="I152" s="849"/>
      <c r="J152" s="849"/>
      <c r="K152" s="849"/>
      <c r="L152" s="849"/>
      <c r="M152" s="849"/>
      <c r="N152" s="849">
        <v>7</v>
      </c>
      <c r="O152" s="849">
        <v>4588.6000000000004</v>
      </c>
      <c r="P152" s="837"/>
      <c r="Q152" s="850">
        <v>655.51428571428573</v>
      </c>
    </row>
    <row r="153" spans="1:17" ht="14.4" customHeight="1" x14ac:dyDescent="0.3">
      <c r="A153" s="831" t="s">
        <v>4756</v>
      </c>
      <c r="B153" s="832" t="s">
        <v>3841</v>
      </c>
      <c r="C153" s="832" t="s">
        <v>3624</v>
      </c>
      <c r="D153" s="832" t="s">
        <v>4772</v>
      </c>
      <c r="E153" s="832" t="s">
        <v>3637</v>
      </c>
      <c r="F153" s="849"/>
      <c r="G153" s="849"/>
      <c r="H153" s="849"/>
      <c r="I153" s="849"/>
      <c r="J153" s="849"/>
      <c r="K153" s="849"/>
      <c r="L153" s="849"/>
      <c r="M153" s="849"/>
      <c r="N153" s="849">
        <v>0.3</v>
      </c>
      <c r="O153" s="849">
        <v>3400.62</v>
      </c>
      <c r="P153" s="837"/>
      <c r="Q153" s="850">
        <v>11335.4</v>
      </c>
    </row>
    <row r="154" spans="1:17" ht="14.4" customHeight="1" x14ac:dyDescent="0.3">
      <c r="A154" s="831" t="s">
        <v>4756</v>
      </c>
      <c r="B154" s="832" t="s">
        <v>3841</v>
      </c>
      <c r="C154" s="832" t="s">
        <v>3624</v>
      </c>
      <c r="D154" s="832" t="s">
        <v>3661</v>
      </c>
      <c r="E154" s="832" t="s">
        <v>3637</v>
      </c>
      <c r="F154" s="849"/>
      <c r="G154" s="849"/>
      <c r="H154" s="849"/>
      <c r="I154" s="849"/>
      <c r="J154" s="849"/>
      <c r="K154" s="849"/>
      <c r="L154" s="849"/>
      <c r="M154" s="849"/>
      <c r="N154" s="849">
        <v>0.42000000000000004</v>
      </c>
      <c r="O154" s="849">
        <v>688.56999999999994</v>
      </c>
      <c r="P154" s="837"/>
      <c r="Q154" s="850">
        <v>1639.4523809523807</v>
      </c>
    </row>
    <row r="155" spans="1:17" ht="14.4" customHeight="1" x14ac:dyDescent="0.3">
      <c r="A155" s="831" t="s">
        <v>4756</v>
      </c>
      <c r="B155" s="832" t="s">
        <v>3841</v>
      </c>
      <c r="C155" s="832" t="s">
        <v>3624</v>
      </c>
      <c r="D155" s="832" t="s">
        <v>4773</v>
      </c>
      <c r="E155" s="832" t="s">
        <v>4758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1.34</v>
      </c>
      <c r="O155" s="849">
        <v>1951.82</v>
      </c>
      <c r="P155" s="837"/>
      <c r="Q155" s="850">
        <v>1456.5820895522386</v>
      </c>
    </row>
    <row r="156" spans="1:17" ht="14.4" customHeight="1" x14ac:dyDescent="0.3">
      <c r="A156" s="831" t="s">
        <v>4756</v>
      </c>
      <c r="B156" s="832" t="s">
        <v>3841</v>
      </c>
      <c r="C156" s="832" t="s">
        <v>3624</v>
      </c>
      <c r="D156" s="832" t="s">
        <v>4774</v>
      </c>
      <c r="E156" s="832" t="s">
        <v>4758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0.27</v>
      </c>
      <c r="O156" s="849">
        <v>983.09</v>
      </c>
      <c r="P156" s="837"/>
      <c r="Q156" s="850">
        <v>3641.0740740740739</v>
      </c>
    </row>
    <row r="157" spans="1:17" ht="14.4" customHeight="1" x14ac:dyDescent="0.3">
      <c r="A157" s="831" t="s">
        <v>4756</v>
      </c>
      <c r="B157" s="832" t="s">
        <v>3841</v>
      </c>
      <c r="C157" s="832" t="s">
        <v>3624</v>
      </c>
      <c r="D157" s="832" t="s">
        <v>4775</v>
      </c>
      <c r="E157" s="832" t="s">
        <v>4767</v>
      </c>
      <c r="F157" s="849"/>
      <c r="G157" s="849"/>
      <c r="H157" s="849"/>
      <c r="I157" s="849"/>
      <c r="J157" s="849"/>
      <c r="K157" s="849"/>
      <c r="L157" s="849"/>
      <c r="M157" s="849"/>
      <c r="N157" s="849">
        <v>0.1</v>
      </c>
      <c r="O157" s="849">
        <v>53.23</v>
      </c>
      <c r="P157" s="837"/>
      <c r="Q157" s="850">
        <v>532.29999999999995</v>
      </c>
    </row>
    <row r="158" spans="1:17" ht="14.4" customHeight="1" x14ac:dyDescent="0.3">
      <c r="A158" s="831" t="s">
        <v>4756</v>
      </c>
      <c r="B158" s="832" t="s">
        <v>3841</v>
      </c>
      <c r="C158" s="832" t="s">
        <v>3602</v>
      </c>
      <c r="D158" s="832" t="s">
        <v>4776</v>
      </c>
      <c r="E158" s="832" t="s">
        <v>4777</v>
      </c>
      <c r="F158" s="849"/>
      <c r="G158" s="849"/>
      <c r="H158" s="849"/>
      <c r="I158" s="849"/>
      <c r="J158" s="849">
        <v>5</v>
      </c>
      <c r="K158" s="849">
        <v>4861.6000000000004</v>
      </c>
      <c r="L158" s="849">
        <v>1</v>
      </c>
      <c r="M158" s="849">
        <v>972.32</v>
      </c>
      <c r="N158" s="849">
        <v>4</v>
      </c>
      <c r="O158" s="849">
        <v>3889.28</v>
      </c>
      <c r="P158" s="837">
        <v>0.79999999999999993</v>
      </c>
      <c r="Q158" s="850">
        <v>972.32</v>
      </c>
    </row>
    <row r="159" spans="1:17" ht="14.4" customHeight="1" x14ac:dyDescent="0.3">
      <c r="A159" s="831" t="s">
        <v>4756</v>
      </c>
      <c r="B159" s="832" t="s">
        <v>3841</v>
      </c>
      <c r="C159" s="832" t="s">
        <v>3602</v>
      </c>
      <c r="D159" s="832" t="s">
        <v>4778</v>
      </c>
      <c r="E159" s="832" t="s">
        <v>4777</v>
      </c>
      <c r="F159" s="849">
        <v>1</v>
      </c>
      <c r="G159" s="849">
        <v>1707.31</v>
      </c>
      <c r="H159" s="849"/>
      <c r="I159" s="849">
        <v>1707.31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4756</v>
      </c>
      <c r="B160" s="832" t="s">
        <v>3841</v>
      </c>
      <c r="C160" s="832" t="s">
        <v>3602</v>
      </c>
      <c r="D160" s="832" t="s">
        <v>4779</v>
      </c>
      <c r="E160" s="832" t="s">
        <v>4780</v>
      </c>
      <c r="F160" s="849">
        <v>1</v>
      </c>
      <c r="G160" s="849">
        <v>1027.76</v>
      </c>
      <c r="H160" s="849"/>
      <c r="I160" s="849">
        <v>1027.76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4756</v>
      </c>
      <c r="B161" s="832" t="s">
        <v>3841</v>
      </c>
      <c r="C161" s="832" t="s">
        <v>3602</v>
      </c>
      <c r="D161" s="832" t="s">
        <v>4781</v>
      </c>
      <c r="E161" s="832" t="s">
        <v>4782</v>
      </c>
      <c r="F161" s="849"/>
      <c r="G161" s="849"/>
      <c r="H161" s="849"/>
      <c r="I161" s="849"/>
      <c r="J161" s="849">
        <v>2</v>
      </c>
      <c r="K161" s="849">
        <v>4473</v>
      </c>
      <c r="L161" s="849">
        <v>1</v>
      </c>
      <c r="M161" s="849">
        <v>2236.5</v>
      </c>
      <c r="N161" s="849"/>
      <c r="O161" s="849"/>
      <c r="P161" s="837"/>
      <c r="Q161" s="850"/>
    </row>
    <row r="162" spans="1:17" ht="14.4" customHeight="1" x14ac:dyDescent="0.3">
      <c r="A162" s="831" t="s">
        <v>4756</v>
      </c>
      <c r="B162" s="832" t="s">
        <v>3841</v>
      </c>
      <c r="C162" s="832" t="s">
        <v>3602</v>
      </c>
      <c r="D162" s="832" t="s">
        <v>4783</v>
      </c>
      <c r="E162" s="832" t="s">
        <v>4784</v>
      </c>
      <c r="F162" s="849"/>
      <c r="G162" s="849"/>
      <c r="H162" s="849"/>
      <c r="I162" s="849"/>
      <c r="J162" s="849">
        <v>10</v>
      </c>
      <c r="K162" s="849">
        <v>9432.5</v>
      </c>
      <c r="L162" s="849">
        <v>1</v>
      </c>
      <c r="M162" s="849">
        <v>943.25</v>
      </c>
      <c r="N162" s="849">
        <v>7</v>
      </c>
      <c r="O162" s="849">
        <v>6267.7999999999993</v>
      </c>
      <c r="P162" s="837">
        <v>0.66448979591836732</v>
      </c>
      <c r="Q162" s="850">
        <v>895.39999999999986</v>
      </c>
    </row>
    <row r="163" spans="1:17" ht="14.4" customHeight="1" x14ac:dyDescent="0.3">
      <c r="A163" s="831" t="s">
        <v>4756</v>
      </c>
      <c r="B163" s="832" t="s">
        <v>3841</v>
      </c>
      <c r="C163" s="832" t="s">
        <v>3602</v>
      </c>
      <c r="D163" s="832" t="s">
        <v>4785</v>
      </c>
      <c r="E163" s="832" t="s">
        <v>4786</v>
      </c>
      <c r="F163" s="849">
        <v>1</v>
      </c>
      <c r="G163" s="849">
        <v>7650</v>
      </c>
      <c r="H163" s="849"/>
      <c r="I163" s="849">
        <v>7650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4756</v>
      </c>
      <c r="B164" s="832" t="s">
        <v>3841</v>
      </c>
      <c r="C164" s="832" t="s">
        <v>3602</v>
      </c>
      <c r="D164" s="832" t="s">
        <v>4787</v>
      </c>
      <c r="E164" s="832" t="s">
        <v>4788</v>
      </c>
      <c r="F164" s="849"/>
      <c r="G164" s="849"/>
      <c r="H164" s="849"/>
      <c r="I164" s="849"/>
      <c r="J164" s="849">
        <v>2</v>
      </c>
      <c r="K164" s="849">
        <v>9935.7800000000007</v>
      </c>
      <c r="L164" s="849">
        <v>1</v>
      </c>
      <c r="M164" s="849">
        <v>4967.8900000000003</v>
      </c>
      <c r="N164" s="849">
        <v>3</v>
      </c>
      <c r="O164" s="849">
        <v>8590.4699999999993</v>
      </c>
      <c r="P164" s="837">
        <v>0.86459945771746138</v>
      </c>
      <c r="Q164" s="850">
        <v>2863.49</v>
      </c>
    </row>
    <row r="165" spans="1:17" ht="14.4" customHeight="1" x14ac:dyDescent="0.3">
      <c r="A165" s="831" t="s">
        <v>4756</v>
      </c>
      <c r="B165" s="832" t="s">
        <v>3841</v>
      </c>
      <c r="C165" s="832" t="s">
        <v>3602</v>
      </c>
      <c r="D165" s="832" t="s">
        <v>4789</v>
      </c>
      <c r="E165" s="832" t="s">
        <v>4790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20312.2</v>
      </c>
      <c r="P165" s="837"/>
      <c r="Q165" s="850">
        <v>20312.2</v>
      </c>
    </row>
    <row r="166" spans="1:17" ht="14.4" customHeight="1" x14ac:dyDescent="0.3">
      <c r="A166" s="831" t="s">
        <v>4756</v>
      </c>
      <c r="B166" s="832" t="s">
        <v>3841</v>
      </c>
      <c r="C166" s="832" t="s">
        <v>3602</v>
      </c>
      <c r="D166" s="832" t="s">
        <v>4791</v>
      </c>
      <c r="E166" s="832" t="s">
        <v>4792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1662.32</v>
      </c>
      <c r="P166" s="837"/>
      <c r="Q166" s="850">
        <v>831.16</v>
      </c>
    </row>
    <row r="167" spans="1:17" ht="14.4" customHeight="1" x14ac:dyDescent="0.3">
      <c r="A167" s="831" t="s">
        <v>4756</v>
      </c>
      <c r="B167" s="832" t="s">
        <v>3841</v>
      </c>
      <c r="C167" s="832" t="s">
        <v>3602</v>
      </c>
      <c r="D167" s="832" t="s">
        <v>4793</v>
      </c>
      <c r="E167" s="832" t="s">
        <v>4792</v>
      </c>
      <c r="F167" s="849"/>
      <c r="G167" s="849"/>
      <c r="H167" s="849"/>
      <c r="I167" s="849"/>
      <c r="J167" s="849">
        <v>1</v>
      </c>
      <c r="K167" s="849">
        <v>888.06</v>
      </c>
      <c r="L167" s="849">
        <v>1</v>
      </c>
      <c r="M167" s="849">
        <v>888.06</v>
      </c>
      <c r="N167" s="849"/>
      <c r="O167" s="849"/>
      <c r="P167" s="837"/>
      <c r="Q167" s="850"/>
    </row>
    <row r="168" spans="1:17" ht="14.4" customHeight="1" x14ac:dyDescent="0.3">
      <c r="A168" s="831" t="s">
        <v>4756</v>
      </c>
      <c r="B168" s="832" t="s">
        <v>3841</v>
      </c>
      <c r="C168" s="832" t="s">
        <v>3602</v>
      </c>
      <c r="D168" s="832" t="s">
        <v>4794</v>
      </c>
      <c r="E168" s="832" t="s">
        <v>4795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12450.1</v>
      </c>
      <c r="P168" s="837"/>
      <c r="Q168" s="850">
        <v>12450.1</v>
      </c>
    </row>
    <row r="169" spans="1:17" ht="14.4" customHeight="1" x14ac:dyDescent="0.3">
      <c r="A169" s="831" t="s">
        <v>4756</v>
      </c>
      <c r="B169" s="832" t="s">
        <v>3841</v>
      </c>
      <c r="C169" s="832" t="s">
        <v>3602</v>
      </c>
      <c r="D169" s="832" t="s">
        <v>4796</v>
      </c>
      <c r="E169" s="832" t="s">
        <v>4797</v>
      </c>
      <c r="F169" s="849"/>
      <c r="G169" s="849"/>
      <c r="H169" s="849"/>
      <c r="I169" s="849"/>
      <c r="J169" s="849">
        <v>4</v>
      </c>
      <c r="K169" s="849">
        <v>14578.32</v>
      </c>
      <c r="L169" s="849">
        <v>1</v>
      </c>
      <c r="M169" s="849">
        <v>3644.58</v>
      </c>
      <c r="N169" s="849">
        <v>4</v>
      </c>
      <c r="O169" s="849">
        <v>13086.24</v>
      </c>
      <c r="P169" s="837">
        <v>0.89765075811204587</v>
      </c>
      <c r="Q169" s="850">
        <v>3271.56</v>
      </c>
    </row>
    <row r="170" spans="1:17" ht="14.4" customHeight="1" x14ac:dyDescent="0.3">
      <c r="A170" s="831" t="s">
        <v>4756</v>
      </c>
      <c r="B170" s="832" t="s">
        <v>3841</v>
      </c>
      <c r="C170" s="832" t="s">
        <v>3602</v>
      </c>
      <c r="D170" s="832" t="s">
        <v>4798</v>
      </c>
      <c r="E170" s="832" t="s">
        <v>4799</v>
      </c>
      <c r="F170" s="849">
        <v>1</v>
      </c>
      <c r="G170" s="849">
        <v>1146.33</v>
      </c>
      <c r="H170" s="849">
        <v>1.0553872782345304</v>
      </c>
      <c r="I170" s="849">
        <v>1146.33</v>
      </c>
      <c r="J170" s="849">
        <v>1</v>
      </c>
      <c r="K170" s="849">
        <v>1086.17</v>
      </c>
      <c r="L170" s="849">
        <v>1</v>
      </c>
      <c r="M170" s="849">
        <v>1086.17</v>
      </c>
      <c r="N170" s="849"/>
      <c r="O170" s="849"/>
      <c r="P170" s="837"/>
      <c r="Q170" s="850"/>
    </row>
    <row r="171" spans="1:17" ht="14.4" customHeight="1" x14ac:dyDescent="0.3">
      <c r="A171" s="831" t="s">
        <v>4756</v>
      </c>
      <c r="B171" s="832" t="s">
        <v>3841</v>
      </c>
      <c r="C171" s="832" t="s">
        <v>3602</v>
      </c>
      <c r="D171" s="832" t="s">
        <v>4800</v>
      </c>
      <c r="E171" s="832" t="s">
        <v>4801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26122.799999999999</v>
      </c>
      <c r="P171" s="837"/>
      <c r="Q171" s="850">
        <v>13061.4</v>
      </c>
    </row>
    <row r="172" spans="1:17" ht="14.4" customHeight="1" x14ac:dyDescent="0.3">
      <c r="A172" s="831" t="s">
        <v>4756</v>
      </c>
      <c r="B172" s="832" t="s">
        <v>3841</v>
      </c>
      <c r="C172" s="832" t="s">
        <v>3602</v>
      </c>
      <c r="D172" s="832" t="s">
        <v>4802</v>
      </c>
      <c r="E172" s="832" t="s">
        <v>4803</v>
      </c>
      <c r="F172" s="849"/>
      <c r="G172" s="849"/>
      <c r="H172" s="849"/>
      <c r="I172" s="849"/>
      <c r="J172" s="849">
        <v>2</v>
      </c>
      <c r="K172" s="849">
        <v>718.2</v>
      </c>
      <c r="L172" s="849">
        <v>1</v>
      </c>
      <c r="M172" s="849">
        <v>359.1</v>
      </c>
      <c r="N172" s="849">
        <v>2</v>
      </c>
      <c r="O172" s="849">
        <v>718.2</v>
      </c>
      <c r="P172" s="837">
        <v>1</v>
      </c>
      <c r="Q172" s="850">
        <v>359.1</v>
      </c>
    </row>
    <row r="173" spans="1:17" ht="14.4" customHeight="1" x14ac:dyDescent="0.3">
      <c r="A173" s="831" t="s">
        <v>4756</v>
      </c>
      <c r="B173" s="832" t="s">
        <v>3841</v>
      </c>
      <c r="C173" s="832" t="s">
        <v>3602</v>
      </c>
      <c r="D173" s="832" t="s">
        <v>4804</v>
      </c>
      <c r="E173" s="832" t="s">
        <v>4805</v>
      </c>
      <c r="F173" s="849"/>
      <c r="G173" s="849"/>
      <c r="H173" s="849"/>
      <c r="I173" s="849"/>
      <c r="J173" s="849">
        <v>3</v>
      </c>
      <c r="K173" s="849">
        <v>2681.7</v>
      </c>
      <c r="L173" s="849">
        <v>1</v>
      </c>
      <c r="M173" s="849">
        <v>893.9</v>
      </c>
      <c r="N173" s="849">
        <v>1</v>
      </c>
      <c r="O173" s="849">
        <v>893.9</v>
      </c>
      <c r="P173" s="837">
        <v>0.33333333333333337</v>
      </c>
      <c r="Q173" s="850">
        <v>893.9</v>
      </c>
    </row>
    <row r="174" spans="1:17" ht="14.4" customHeight="1" x14ac:dyDescent="0.3">
      <c r="A174" s="831" t="s">
        <v>4756</v>
      </c>
      <c r="B174" s="832" t="s">
        <v>3841</v>
      </c>
      <c r="C174" s="832" t="s">
        <v>3602</v>
      </c>
      <c r="D174" s="832" t="s">
        <v>4806</v>
      </c>
      <c r="E174" s="832" t="s">
        <v>4807</v>
      </c>
      <c r="F174" s="849">
        <v>3</v>
      </c>
      <c r="G174" s="849">
        <v>2681.7</v>
      </c>
      <c r="H174" s="849">
        <v>3.198287377158668</v>
      </c>
      <c r="I174" s="849">
        <v>893.9</v>
      </c>
      <c r="J174" s="849">
        <v>1</v>
      </c>
      <c r="K174" s="849">
        <v>838.48</v>
      </c>
      <c r="L174" s="849">
        <v>1</v>
      </c>
      <c r="M174" s="849">
        <v>838.48</v>
      </c>
      <c r="N174" s="849">
        <v>2</v>
      </c>
      <c r="O174" s="849">
        <v>1676.96</v>
      </c>
      <c r="P174" s="837">
        <v>2</v>
      </c>
      <c r="Q174" s="850">
        <v>838.48</v>
      </c>
    </row>
    <row r="175" spans="1:17" ht="14.4" customHeight="1" x14ac:dyDescent="0.3">
      <c r="A175" s="831" t="s">
        <v>4756</v>
      </c>
      <c r="B175" s="832" t="s">
        <v>3841</v>
      </c>
      <c r="C175" s="832" t="s">
        <v>3602</v>
      </c>
      <c r="D175" s="832" t="s">
        <v>4808</v>
      </c>
      <c r="E175" s="832" t="s">
        <v>4809</v>
      </c>
      <c r="F175" s="849"/>
      <c r="G175" s="849"/>
      <c r="H175" s="849"/>
      <c r="I175" s="849"/>
      <c r="J175" s="849">
        <v>5</v>
      </c>
      <c r="K175" s="849">
        <v>84158.45</v>
      </c>
      <c r="L175" s="849">
        <v>1</v>
      </c>
      <c r="M175" s="849">
        <v>16831.689999999999</v>
      </c>
      <c r="N175" s="849">
        <v>4</v>
      </c>
      <c r="O175" s="849">
        <v>57042.8</v>
      </c>
      <c r="P175" s="837">
        <v>0.67780240724490537</v>
      </c>
      <c r="Q175" s="850">
        <v>14260.7</v>
      </c>
    </row>
    <row r="176" spans="1:17" ht="14.4" customHeight="1" x14ac:dyDescent="0.3">
      <c r="A176" s="831" t="s">
        <v>4756</v>
      </c>
      <c r="B176" s="832" t="s">
        <v>3841</v>
      </c>
      <c r="C176" s="832" t="s">
        <v>3602</v>
      </c>
      <c r="D176" s="832" t="s">
        <v>4810</v>
      </c>
      <c r="E176" s="832" t="s">
        <v>4811</v>
      </c>
      <c r="F176" s="849"/>
      <c r="G176" s="849"/>
      <c r="H176" s="849"/>
      <c r="I176" s="849"/>
      <c r="J176" s="849">
        <v>4</v>
      </c>
      <c r="K176" s="849">
        <v>20802.72</v>
      </c>
      <c r="L176" s="849">
        <v>1</v>
      </c>
      <c r="M176" s="849">
        <v>5200.68</v>
      </c>
      <c r="N176" s="849">
        <v>3</v>
      </c>
      <c r="O176" s="849">
        <v>15602.04</v>
      </c>
      <c r="P176" s="837">
        <v>0.75</v>
      </c>
      <c r="Q176" s="850">
        <v>5200.68</v>
      </c>
    </row>
    <row r="177" spans="1:17" ht="14.4" customHeight="1" x14ac:dyDescent="0.3">
      <c r="A177" s="831" t="s">
        <v>4756</v>
      </c>
      <c r="B177" s="832" t="s">
        <v>3841</v>
      </c>
      <c r="C177" s="832" t="s">
        <v>3602</v>
      </c>
      <c r="D177" s="832" t="s">
        <v>4812</v>
      </c>
      <c r="E177" s="832" t="s">
        <v>4813</v>
      </c>
      <c r="F177" s="849"/>
      <c r="G177" s="849"/>
      <c r="H177" s="849"/>
      <c r="I177" s="849"/>
      <c r="J177" s="849">
        <v>5</v>
      </c>
      <c r="K177" s="849">
        <v>30476.949999999997</v>
      </c>
      <c r="L177" s="849">
        <v>1</v>
      </c>
      <c r="M177" s="849">
        <v>6095.3899999999994</v>
      </c>
      <c r="N177" s="849">
        <v>6</v>
      </c>
      <c r="O177" s="849">
        <v>21028.78</v>
      </c>
      <c r="P177" s="837">
        <v>0.68998964791424344</v>
      </c>
      <c r="Q177" s="850">
        <v>3504.7966666666666</v>
      </c>
    </row>
    <row r="178" spans="1:17" ht="14.4" customHeight="1" x14ac:dyDescent="0.3">
      <c r="A178" s="831" t="s">
        <v>4756</v>
      </c>
      <c r="B178" s="832" t="s">
        <v>3841</v>
      </c>
      <c r="C178" s="832" t="s">
        <v>3602</v>
      </c>
      <c r="D178" s="832" t="s">
        <v>4814</v>
      </c>
      <c r="E178" s="832" t="s">
        <v>4815</v>
      </c>
      <c r="F178" s="849">
        <v>2</v>
      </c>
      <c r="G178" s="849">
        <v>3683.24</v>
      </c>
      <c r="H178" s="849">
        <v>2.1334800741427244</v>
      </c>
      <c r="I178" s="849">
        <v>1841.62</v>
      </c>
      <c r="J178" s="849">
        <v>1</v>
      </c>
      <c r="K178" s="849">
        <v>1726.4</v>
      </c>
      <c r="L178" s="849">
        <v>1</v>
      </c>
      <c r="M178" s="849">
        <v>1726.4</v>
      </c>
      <c r="N178" s="849"/>
      <c r="O178" s="849"/>
      <c r="P178" s="837"/>
      <c r="Q178" s="850"/>
    </row>
    <row r="179" spans="1:17" ht="14.4" customHeight="1" x14ac:dyDescent="0.3">
      <c r="A179" s="831" t="s">
        <v>4756</v>
      </c>
      <c r="B179" s="832" t="s">
        <v>3841</v>
      </c>
      <c r="C179" s="832" t="s">
        <v>3602</v>
      </c>
      <c r="D179" s="832" t="s">
        <v>4816</v>
      </c>
      <c r="E179" s="832" t="s">
        <v>4817</v>
      </c>
      <c r="F179" s="849">
        <v>2</v>
      </c>
      <c r="G179" s="849">
        <v>8720</v>
      </c>
      <c r="H179" s="849"/>
      <c r="I179" s="849">
        <v>4360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4756</v>
      </c>
      <c r="B180" s="832" t="s">
        <v>3841</v>
      </c>
      <c r="C180" s="832" t="s">
        <v>3602</v>
      </c>
      <c r="D180" s="832" t="s">
        <v>4818</v>
      </c>
      <c r="E180" s="832" t="s">
        <v>4819</v>
      </c>
      <c r="F180" s="849"/>
      <c r="G180" s="849"/>
      <c r="H180" s="849"/>
      <c r="I180" s="849"/>
      <c r="J180" s="849">
        <v>1</v>
      </c>
      <c r="K180" s="849">
        <v>19969</v>
      </c>
      <c r="L180" s="849">
        <v>1</v>
      </c>
      <c r="M180" s="849">
        <v>19969</v>
      </c>
      <c r="N180" s="849"/>
      <c r="O180" s="849"/>
      <c r="P180" s="837"/>
      <c r="Q180" s="850"/>
    </row>
    <row r="181" spans="1:17" ht="14.4" customHeight="1" x14ac:dyDescent="0.3">
      <c r="A181" s="831" t="s">
        <v>4756</v>
      </c>
      <c r="B181" s="832" t="s">
        <v>3841</v>
      </c>
      <c r="C181" s="832" t="s">
        <v>3602</v>
      </c>
      <c r="D181" s="832" t="s">
        <v>4820</v>
      </c>
      <c r="E181" s="832" t="s">
        <v>4821</v>
      </c>
      <c r="F181" s="849"/>
      <c r="G181" s="849"/>
      <c r="H181" s="849"/>
      <c r="I181" s="849"/>
      <c r="J181" s="849">
        <v>1</v>
      </c>
      <c r="K181" s="849">
        <v>380.86</v>
      </c>
      <c r="L181" s="849">
        <v>1</v>
      </c>
      <c r="M181" s="849">
        <v>380.86</v>
      </c>
      <c r="N181" s="849">
        <v>1</v>
      </c>
      <c r="O181" s="849">
        <v>380.86</v>
      </c>
      <c r="P181" s="837">
        <v>1</v>
      </c>
      <c r="Q181" s="850">
        <v>380.86</v>
      </c>
    </row>
    <row r="182" spans="1:17" ht="14.4" customHeight="1" x14ac:dyDescent="0.3">
      <c r="A182" s="831" t="s">
        <v>4756</v>
      </c>
      <c r="B182" s="832" t="s">
        <v>3841</v>
      </c>
      <c r="C182" s="832" t="s">
        <v>3602</v>
      </c>
      <c r="D182" s="832" t="s">
        <v>4822</v>
      </c>
      <c r="E182" s="832" t="s">
        <v>4823</v>
      </c>
      <c r="F182" s="849">
        <v>4</v>
      </c>
      <c r="G182" s="849">
        <v>4340.8</v>
      </c>
      <c r="H182" s="849">
        <v>2</v>
      </c>
      <c r="I182" s="849">
        <v>1085.2</v>
      </c>
      <c r="J182" s="849">
        <v>2</v>
      </c>
      <c r="K182" s="849">
        <v>2170.4</v>
      </c>
      <c r="L182" s="849">
        <v>1</v>
      </c>
      <c r="M182" s="849">
        <v>1085.2</v>
      </c>
      <c r="N182" s="849">
        <v>3</v>
      </c>
      <c r="O182" s="849">
        <v>3255.6000000000004</v>
      </c>
      <c r="P182" s="837">
        <v>1.5</v>
      </c>
      <c r="Q182" s="850">
        <v>1085.2</v>
      </c>
    </row>
    <row r="183" spans="1:17" ht="14.4" customHeight="1" x14ac:dyDescent="0.3">
      <c r="A183" s="831" t="s">
        <v>4756</v>
      </c>
      <c r="B183" s="832" t="s">
        <v>3841</v>
      </c>
      <c r="C183" s="832" t="s">
        <v>3602</v>
      </c>
      <c r="D183" s="832" t="s">
        <v>4824</v>
      </c>
      <c r="E183" s="832" t="s">
        <v>4825</v>
      </c>
      <c r="F183" s="849"/>
      <c r="G183" s="849"/>
      <c r="H183" s="849"/>
      <c r="I183" s="849"/>
      <c r="J183" s="849">
        <v>1</v>
      </c>
      <c r="K183" s="849">
        <v>26500</v>
      </c>
      <c r="L183" s="849">
        <v>1</v>
      </c>
      <c r="M183" s="849">
        <v>26500</v>
      </c>
      <c r="N183" s="849"/>
      <c r="O183" s="849"/>
      <c r="P183" s="837"/>
      <c r="Q183" s="850"/>
    </row>
    <row r="184" spans="1:17" ht="14.4" customHeight="1" x14ac:dyDescent="0.3">
      <c r="A184" s="831" t="s">
        <v>4756</v>
      </c>
      <c r="B184" s="832" t="s">
        <v>3841</v>
      </c>
      <c r="C184" s="832" t="s">
        <v>3605</v>
      </c>
      <c r="D184" s="832" t="s">
        <v>4826</v>
      </c>
      <c r="E184" s="832" t="s">
        <v>4827</v>
      </c>
      <c r="F184" s="849"/>
      <c r="G184" s="849"/>
      <c r="H184" s="849"/>
      <c r="I184" s="849"/>
      <c r="J184" s="849">
        <v>1</v>
      </c>
      <c r="K184" s="849">
        <v>214</v>
      </c>
      <c r="L184" s="849">
        <v>1</v>
      </c>
      <c r="M184" s="849">
        <v>214</v>
      </c>
      <c r="N184" s="849">
        <v>1</v>
      </c>
      <c r="O184" s="849">
        <v>215</v>
      </c>
      <c r="P184" s="837">
        <v>1.0046728971962617</v>
      </c>
      <c r="Q184" s="850">
        <v>215</v>
      </c>
    </row>
    <row r="185" spans="1:17" ht="14.4" customHeight="1" x14ac:dyDescent="0.3">
      <c r="A185" s="831" t="s">
        <v>4756</v>
      </c>
      <c r="B185" s="832" t="s">
        <v>3841</v>
      </c>
      <c r="C185" s="832" t="s">
        <v>3605</v>
      </c>
      <c r="D185" s="832" t="s">
        <v>4828</v>
      </c>
      <c r="E185" s="832" t="s">
        <v>4829</v>
      </c>
      <c r="F185" s="849"/>
      <c r="G185" s="849"/>
      <c r="H185" s="849"/>
      <c r="I185" s="849"/>
      <c r="J185" s="849">
        <v>6</v>
      </c>
      <c r="K185" s="849">
        <v>1122</v>
      </c>
      <c r="L185" s="849">
        <v>1</v>
      </c>
      <c r="M185" s="849">
        <v>187</v>
      </c>
      <c r="N185" s="849"/>
      <c r="O185" s="849"/>
      <c r="P185" s="837"/>
      <c r="Q185" s="850"/>
    </row>
    <row r="186" spans="1:17" ht="14.4" customHeight="1" x14ac:dyDescent="0.3">
      <c r="A186" s="831" t="s">
        <v>4756</v>
      </c>
      <c r="B186" s="832" t="s">
        <v>3841</v>
      </c>
      <c r="C186" s="832" t="s">
        <v>3605</v>
      </c>
      <c r="D186" s="832" t="s">
        <v>4830</v>
      </c>
      <c r="E186" s="832" t="s">
        <v>4831</v>
      </c>
      <c r="F186" s="849"/>
      <c r="G186" s="849"/>
      <c r="H186" s="849"/>
      <c r="I186" s="849"/>
      <c r="J186" s="849">
        <v>4</v>
      </c>
      <c r="K186" s="849">
        <v>512</v>
      </c>
      <c r="L186" s="849">
        <v>1</v>
      </c>
      <c r="M186" s="849">
        <v>128</v>
      </c>
      <c r="N186" s="849">
        <v>5</v>
      </c>
      <c r="O186" s="849">
        <v>645</v>
      </c>
      <c r="P186" s="837">
        <v>1.259765625</v>
      </c>
      <c r="Q186" s="850">
        <v>129</v>
      </c>
    </row>
    <row r="187" spans="1:17" ht="14.4" customHeight="1" x14ac:dyDescent="0.3">
      <c r="A187" s="831" t="s">
        <v>4756</v>
      </c>
      <c r="B187" s="832" t="s">
        <v>3841</v>
      </c>
      <c r="C187" s="832" t="s">
        <v>3605</v>
      </c>
      <c r="D187" s="832" t="s">
        <v>4832</v>
      </c>
      <c r="E187" s="832" t="s">
        <v>4833</v>
      </c>
      <c r="F187" s="849">
        <v>5</v>
      </c>
      <c r="G187" s="849">
        <v>1115</v>
      </c>
      <c r="H187" s="849">
        <v>1.6592261904761905</v>
      </c>
      <c r="I187" s="849">
        <v>223</v>
      </c>
      <c r="J187" s="849">
        <v>3</v>
      </c>
      <c r="K187" s="849">
        <v>672</v>
      </c>
      <c r="L187" s="849">
        <v>1</v>
      </c>
      <c r="M187" s="849">
        <v>224</v>
      </c>
      <c r="N187" s="849"/>
      <c r="O187" s="849"/>
      <c r="P187" s="837"/>
      <c r="Q187" s="850"/>
    </row>
    <row r="188" spans="1:17" ht="14.4" customHeight="1" x14ac:dyDescent="0.3">
      <c r="A188" s="831" t="s">
        <v>4756</v>
      </c>
      <c r="B188" s="832" t="s">
        <v>3841</v>
      </c>
      <c r="C188" s="832" t="s">
        <v>3605</v>
      </c>
      <c r="D188" s="832" t="s">
        <v>3842</v>
      </c>
      <c r="E188" s="832" t="s">
        <v>3843</v>
      </c>
      <c r="F188" s="849">
        <v>253</v>
      </c>
      <c r="G188" s="849">
        <v>56925</v>
      </c>
      <c r="H188" s="849">
        <v>1.10473917093619</v>
      </c>
      <c r="I188" s="849">
        <v>225</v>
      </c>
      <c r="J188" s="849">
        <v>228</v>
      </c>
      <c r="K188" s="849">
        <v>51528</v>
      </c>
      <c r="L188" s="849">
        <v>1</v>
      </c>
      <c r="M188" s="849">
        <v>226</v>
      </c>
      <c r="N188" s="849">
        <v>302</v>
      </c>
      <c r="O188" s="849">
        <v>68554</v>
      </c>
      <c r="P188" s="837">
        <v>1.3304222946747399</v>
      </c>
      <c r="Q188" s="850">
        <v>227</v>
      </c>
    </row>
    <row r="189" spans="1:17" ht="14.4" customHeight="1" x14ac:dyDescent="0.3">
      <c r="A189" s="831" t="s">
        <v>4756</v>
      </c>
      <c r="B189" s="832" t="s">
        <v>3841</v>
      </c>
      <c r="C189" s="832" t="s">
        <v>3605</v>
      </c>
      <c r="D189" s="832" t="s">
        <v>4834</v>
      </c>
      <c r="E189" s="832" t="s">
        <v>4835</v>
      </c>
      <c r="F189" s="849">
        <v>1</v>
      </c>
      <c r="G189" s="849">
        <v>626</v>
      </c>
      <c r="H189" s="849">
        <v>1</v>
      </c>
      <c r="I189" s="849">
        <v>626</v>
      </c>
      <c r="J189" s="849">
        <v>1</v>
      </c>
      <c r="K189" s="849">
        <v>626</v>
      </c>
      <c r="L189" s="849">
        <v>1</v>
      </c>
      <c r="M189" s="849">
        <v>626</v>
      </c>
      <c r="N189" s="849"/>
      <c r="O189" s="849"/>
      <c r="P189" s="837"/>
      <c r="Q189" s="850"/>
    </row>
    <row r="190" spans="1:17" ht="14.4" customHeight="1" x14ac:dyDescent="0.3">
      <c r="A190" s="831" t="s">
        <v>4756</v>
      </c>
      <c r="B190" s="832" t="s">
        <v>3841</v>
      </c>
      <c r="C190" s="832" t="s">
        <v>3605</v>
      </c>
      <c r="D190" s="832" t="s">
        <v>3844</v>
      </c>
      <c r="E190" s="832" t="s">
        <v>3845</v>
      </c>
      <c r="F190" s="849">
        <v>1</v>
      </c>
      <c r="G190" s="849">
        <v>1040</v>
      </c>
      <c r="H190" s="849"/>
      <c r="I190" s="849">
        <v>1040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4756</v>
      </c>
      <c r="B191" s="832" t="s">
        <v>3841</v>
      </c>
      <c r="C191" s="832" t="s">
        <v>3605</v>
      </c>
      <c r="D191" s="832" t="s">
        <v>4335</v>
      </c>
      <c r="E191" s="832" t="s">
        <v>4336</v>
      </c>
      <c r="F191" s="849">
        <v>4</v>
      </c>
      <c r="G191" s="849">
        <v>1400</v>
      </c>
      <c r="H191" s="849">
        <v>1.3333333333333333</v>
      </c>
      <c r="I191" s="849">
        <v>350</v>
      </c>
      <c r="J191" s="849">
        <v>3</v>
      </c>
      <c r="K191" s="849">
        <v>1050</v>
      </c>
      <c r="L191" s="849">
        <v>1</v>
      </c>
      <c r="M191" s="849">
        <v>350</v>
      </c>
      <c r="N191" s="849">
        <v>3</v>
      </c>
      <c r="O191" s="849">
        <v>1062</v>
      </c>
      <c r="P191" s="837">
        <v>1.0114285714285713</v>
      </c>
      <c r="Q191" s="850">
        <v>354</v>
      </c>
    </row>
    <row r="192" spans="1:17" ht="14.4" customHeight="1" x14ac:dyDescent="0.3">
      <c r="A192" s="831" t="s">
        <v>4756</v>
      </c>
      <c r="B192" s="832" t="s">
        <v>3841</v>
      </c>
      <c r="C192" s="832" t="s">
        <v>3605</v>
      </c>
      <c r="D192" s="832" t="s">
        <v>4836</v>
      </c>
      <c r="E192" s="832" t="s">
        <v>4837</v>
      </c>
      <c r="F192" s="849"/>
      <c r="G192" s="849"/>
      <c r="H192" s="849"/>
      <c r="I192" s="849"/>
      <c r="J192" s="849">
        <v>5</v>
      </c>
      <c r="K192" s="849">
        <v>20830</v>
      </c>
      <c r="L192" s="849">
        <v>1</v>
      </c>
      <c r="M192" s="849">
        <v>4166</v>
      </c>
      <c r="N192" s="849">
        <v>4</v>
      </c>
      <c r="O192" s="849">
        <v>16692</v>
      </c>
      <c r="P192" s="837">
        <v>0.80134421507441189</v>
      </c>
      <c r="Q192" s="850">
        <v>4173</v>
      </c>
    </row>
    <row r="193" spans="1:17" ht="14.4" customHeight="1" x14ac:dyDescent="0.3">
      <c r="A193" s="831" t="s">
        <v>4756</v>
      </c>
      <c r="B193" s="832" t="s">
        <v>3841</v>
      </c>
      <c r="C193" s="832" t="s">
        <v>3605</v>
      </c>
      <c r="D193" s="832" t="s">
        <v>4838</v>
      </c>
      <c r="E193" s="832" t="s">
        <v>4839</v>
      </c>
      <c r="F193" s="849">
        <v>2</v>
      </c>
      <c r="G193" s="849">
        <v>7720</v>
      </c>
      <c r="H193" s="849">
        <v>0.19989642672190575</v>
      </c>
      <c r="I193" s="849">
        <v>3860</v>
      </c>
      <c r="J193" s="849">
        <v>10</v>
      </c>
      <c r="K193" s="849">
        <v>38620</v>
      </c>
      <c r="L193" s="849">
        <v>1</v>
      </c>
      <c r="M193" s="849">
        <v>3862</v>
      </c>
      <c r="N193" s="849">
        <v>9</v>
      </c>
      <c r="O193" s="849">
        <v>34803</v>
      </c>
      <c r="P193" s="837">
        <v>0.90116519937856032</v>
      </c>
      <c r="Q193" s="850">
        <v>3867</v>
      </c>
    </row>
    <row r="194" spans="1:17" ht="14.4" customHeight="1" x14ac:dyDescent="0.3">
      <c r="A194" s="831" t="s">
        <v>4756</v>
      </c>
      <c r="B194" s="832" t="s">
        <v>3841</v>
      </c>
      <c r="C194" s="832" t="s">
        <v>3605</v>
      </c>
      <c r="D194" s="832" t="s">
        <v>4840</v>
      </c>
      <c r="E194" s="832" t="s">
        <v>4841</v>
      </c>
      <c r="F194" s="849">
        <v>1</v>
      </c>
      <c r="G194" s="849">
        <v>7926</v>
      </c>
      <c r="H194" s="849">
        <v>0.99974772956609481</v>
      </c>
      <c r="I194" s="849">
        <v>7926</v>
      </c>
      <c r="J194" s="849">
        <v>1</v>
      </c>
      <c r="K194" s="849">
        <v>7928</v>
      </c>
      <c r="L194" s="849">
        <v>1</v>
      </c>
      <c r="M194" s="849">
        <v>7928</v>
      </c>
      <c r="N194" s="849"/>
      <c r="O194" s="849"/>
      <c r="P194" s="837"/>
      <c r="Q194" s="850"/>
    </row>
    <row r="195" spans="1:17" ht="14.4" customHeight="1" x14ac:dyDescent="0.3">
      <c r="A195" s="831" t="s">
        <v>4756</v>
      </c>
      <c r="B195" s="832" t="s">
        <v>3841</v>
      </c>
      <c r="C195" s="832" t="s">
        <v>3605</v>
      </c>
      <c r="D195" s="832" t="s">
        <v>4842</v>
      </c>
      <c r="E195" s="832" t="s">
        <v>4843</v>
      </c>
      <c r="F195" s="849">
        <v>19</v>
      </c>
      <c r="G195" s="849">
        <v>24586</v>
      </c>
      <c r="H195" s="849">
        <v>1.5833333333333333</v>
      </c>
      <c r="I195" s="849">
        <v>1294</v>
      </c>
      <c r="J195" s="849">
        <v>12</v>
      </c>
      <c r="K195" s="849">
        <v>15528</v>
      </c>
      <c r="L195" s="849">
        <v>1</v>
      </c>
      <c r="M195" s="849">
        <v>1294</v>
      </c>
      <c r="N195" s="849">
        <v>27</v>
      </c>
      <c r="O195" s="849">
        <v>35019</v>
      </c>
      <c r="P195" s="837">
        <v>2.2552163833075736</v>
      </c>
      <c r="Q195" s="850">
        <v>1297</v>
      </c>
    </row>
    <row r="196" spans="1:17" ht="14.4" customHeight="1" x14ac:dyDescent="0.3">
      <c r="A196" s="831" t="s">
        <v>4756</v>
      </c>
      <c r="B196" s="832" t="s">
        <v>3841</v>
      </c>
      <c r="C196" s="832" t="s">
        <v>3605</v>
      </c>
      <c r="D196" s="832" t="s">
        <v>4844</v>
      </c>
      <c r="E196" s="832" t="s">
        <v>4845</v>
      </c>
      <c r="F196" s="849">
        <v>6</v>
      </c>
      <c r="G196" s="849">
        <v>7068</v>
      </c>
      <c r="H196" s="849">
        <v>0.8571428571428571</v>
      </c>
      <c r="I196" s="849">
        <v>1178</v>
      </c>
      <c r="J196" s="849">
        <v>7</v>
      </c>
      <c r="K196" s="849">
        <v>8246</v>
      </c>
      <c r="L196" s="849">
        <v>1</v>
      </c>
      <c r="M196" s="849">
        <v>1178</v>
      </c>
      <c r="N196" s="849">
        <v>6</v>
      </c>
      <c r="O196" s="849">
        <v>7080</v>
      </c>
      <c r="P196" s="837">
        <v>0.85859810817366</v>
      </c>
      <c r="Q196" s="850">
        <v>1180</v>
      </c>
    </row>
    <row r="197" spans="1:17" ht="14.4" customHeight="1" x14ac:dyDescent="0.3">
      <c r="A197" s="831" t="s">
        <v>4756</v>
      </c>
      <c r="B197" s="832" t="s">
        <v>3841</v>
      </c>
      <c r="C197" s="832" t="s">
        <v>3605</v>
      </c>
      <c r="D197" s="832" t="s">
        <v>4846</v>
      </c>
      <c r="E197" s="832" t="s">
        <v>4847</v>
      </c>
      <c r="F197" s="849">
        <v>1</v>
      </c>
      <c r="G197" s="849">
        <v>5157</v>
      </c>
      <c r="H197" s="849">
        <v>0.33326870880186121</v>
      </c>
      <c r="I197" s="849">
        <v>5157</v>
      </c>
      <c r="J197" s="849">
        <v>3</v>
      </c>
      <c r="K197" s="849">
        <v>15474</v>
      </c>
      <c r="L197" s="849">
        <v>1</v>
      </c>
      <c r="M197" s="849">
        <v>5158</v>
      </c>
      <c r="N197" s="849"/>
      <c r="O197" s="849"/>
      <c r="P197" s="837"/>
      <c r="Q197" s="850"/>
    </row>
    <row r="198" spans="1:17" ht="14.4" customHeight="1" x14ac:dyDescent="0.3">
      <c r="A198" s="831" t="s">
        <v>4756</v>
      </c>
      <c r="B198" s="832" t="s">
        <v>3841</v>
      </c>
      <c r="C198" s="832" t="s">
        <v>3605</v>
      </c>
      <c r="D198" s="832" t="s">
        <v>3852</v>
      </c>
      <c r="E198" s="832" t="s">
        <v>3853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808</v>
      </c>
      <c r="P198" s="837"/>
      <c r="Q198" s="850">
        <v>808</v>
      </c>
    </row>
    <row r="199" spans="1:17" ht="14.4" customHeight="1" x14ac:dyDescent="0.3">
      <c r="A199" s="831" t="s">
        <v>4756</v>
      </c>
      <c r="B199" s="832" t="s">
        <v>3841</v>
      </c>
      <c r="C199" s="832" t="s">
        <v>3605</v>
      </c>
      <c r="D199" s="832" t="s">
        <v>4848</v>
      </c>
      <c r="E199" s="832" t="s">
        <v>4849</v>
      </c>
      <c r="F199" s="849">
        <v>71</v>
      </c>
      <c r="G199" s="849">
        <v>12567</v>
      </c>
      <c r="H199" s="849">
        <v>1.2172607516466485</v>
      </c>
      <c r="I199" s="849">
        <v>177</v>
      </c>
      <c r="J199" s="849">
        <v>58</v>
      </c>
      <c r="K199" s="849">
        <v>10324</v>
      </c>
      <c r="L199" s="849">
        <v>1</v>
      </c>
      <c r="M199" s="849">
        <v>178</v>
      </c>
      <c r="N199" s="849">
        <v>77</v>
      </c>
      <c r="O199" s="849">
        <v>13783</v>
      </c>
      <c r="P199" s="837">
        <v>1.3350445563734987</v>
      </c>
      <c r="Q199" s="850">
        <v>179</v>
      </c>
    </row>
    <row r="200" spans="1:17" ht="14.4" customHeight="1" x14ac:dyDescent="0.3">
      <c r="A200" s="831" t="s">
        <v>4756</v>
      </c>
      <c r="B200" s="832" t="s">
        <v>3841</v>
      </c>
      <c r="C200" s="832" t="s">
        <v>3605</v>
      </c>
      <c r="D200" s="832" t="s">
        <v>4850</v>
      </c>
      <c r="E200" s="832" t="s">
        <v>4851</v>
      </c>
      <c r="F200" s="849">
        <v>58</v>
      </c>
      <c r="G200" s="849">
        <v>118842</v>
      </c>
      <c r="H200" s="849">
        <v>1.4492926829268293</v>
      </c>
      <c r="I200" s="849">
        <v>2049</v>
      </c>
      <c r="J200" s="849">
        <v>40</v>
      </c>
      <c r="K200" s="849">
        <v>82000</v>
      </c>
      <c r="L200" s="849">
        <v>1</v>
      </c>
      <c r="M200" s="849">
        <v>2050</v>
      </c>
      <c r="N200" s="849">
        <v>46</v>
      </c>
      <c r="O200" s="849">
        <v>94438</v>
      </c>
      <c r="P200" s="837">
        <v>1.1516829268292683</v>
      </c>
      <c r="Q200" s="850">
        <v>2053</v>
      </c>
    </row>
    <row r="201" spans="1:17" ht="14.4" customHeight="1" x14ac:dyDescent="0.3">
      <c r="A201" s="831" t="s">
        <v>4756</v>
      </c>
      <c r="B201" s="832" t="s">
        <v>3841</v>
      </c>
      <c r="C201" s="832" t="s">
        <v>3605</v>
      </c>
      <c r="D201" s="832" t="s">
        <v>4852</v>
      </c>
      <c r="E201" s="832" t="s">
        <v>4853</v>
      </c>
      <c r="F201" s="849"/>
      <c r="G201" s="849"/>
      <c r="H201" s="849"/>
      <c r="I201" s="849"/>
      <c r="J201" s="849">
        <v>1</v>
      </c>
      <c r="K201" s="849">
        <v>2737</v>
      </c>
      <c r="L201" s="849">
        <v>1</v>
      </c>
      <c r="M201" s="849">
        <v>2737</v>
      </c>
      <c r="N201" s="849">
        <v>3</v>
      </c>
      <c r="O201" s="849">
        <v>8220</v>
      </c>
      <c r="P201" s="837">
        <v>3.0032882718304714</v>
      </c>
      <c r="Q201" s="850">
        <v>2740</v>
      </c>
    </row>
    <row r="202" spans="1:17" ht="14.4" customHeight="1" x14ac:dyDescent="0.3">
      <c r="A202" s="831" t="s">
        <v>4756</v>
      </c>
      <c r="B202" s="832" t="s">
        <v>3841</v>
      </c>
      <c r="C202" s="832" t="s">
        <v>3605</v>
      </c>
      <c r="D202" s="832" t="s">
        <v>4854</v>
      </c>
      <c r="E202" s="832" t="s">
        <v>4855</v>
      </c>
      <c r="F202" s="849"/>
      <c r="G202" s="849"/>
      <c r="H202" s="849"/>
      <c r="I202" s="849"/>
      <c r="J202" s="849">
        <v>2</v>
      </c>
      <c r="K202" s="849">
        <v>10540</v>
      </c>
      <c r="L202" s="849">
        <v>1</v>
      </c>
      <c r="M202" s="849">
        <v>5270</v>
      </c>
      <c r="N202" s="849">
        <v>3</v>
      </c>
      <c r="O202" s="849">
        <v>15822</v>
      </c>
      <c r="P202" s="837">
        <v>1.5011385199240987</v>
      </c>
      <c r="Q202" s="850">
        <v>5274</v>
      </c>
    </row>
    <row r="203" spans="1:17" ht="14.4" customHeight="1" x14ac:dyDescent="0.3">
      <c r="A203" s="831" t="s">
        <v>4756</v>
      </c>
      <c r="B203" s="832" t="s">
        <v>3841</v>
      </c>
      <c r="C203" s="832" t="s">
        <v>3605</v>
      </c>
      <c r="D203" s="832" t="s">
        <v>4856</v>
      </c>
      <c r="E203" s="832" t="s">
        <v>4857</v>
      </c>
      <c r="F203" s="849"/>
      <c r="G203" s="849"/>
      <c r="H203" s="849"/>
      <c r="I203" s="849"/>
      <c r="J203" s="849">
        <v>1</v>
      </c>
      <c r="K203" s="849">
        <v>675</v>
      </c>
      <c r="L203" s="849">
        <v>1</v>
      </c>
      <c r="M203" s="849">
        <v>675</v>
      </c>
      <c r="N203" s="849"/>
      <c r="O203" s="849"/>
      <c r="P203" s="837"/>
      <c r="Q203" s="850"/>
    </row>
    <row r="204" spans="1:17" ht="14.4" customHeight="1" x14ac:dyDescent="0.3">
      <c r="A204" s="831" t="s">
        <v>4756</v>
      </c>
      <c r="B204" s="832" t="s">
        <v>3841</v>
      </c>
      <c r="C204" s="832" t="s">
        <v>3605</v>
      </c>
      <c r="D204" s="832" t="s">
        <v>4858</v>
      </c>
      <c r="E204" s="832" t="s">
        <v>4859</v>
      </c>
      <c r="F204" s="849"/>
      <c r="G204" s="849"/>
      <c r="H204" s="849"/>
      <c r="I204" s="849"/>
      <c r="J204" s="849">
        <v>1</v>
      </c>
      <c r="K204" s="849">
        <v>2114</v>
      </c>
      <c r="L204" s="849">
        <v>1</v>
      </c>
      <c r="M204" s="849">
        <v>2114</v>
      </c>
      <c r="N204" s="849"/>
      <c r="O204" s="849"/>
      <c r="P204" s="837"/>
      <c r="Q204" s="850"/>
    </row>
    <row r="205" spans="1:17" ht="14.4" customHeight="1" x14ac:dyDescent="0.3">
      <c r="A205" s="831" t="s">
        <v>4756</v>
      </c>
      <c r="B205" s="832" t="s">
        <v>3841</v>
      </c>
      <c r="C205" s="832" t="s">
        <v>3605</v>
      </c>
      <c r="D205" s="832" t="s">
        <v>4860</v>
      </c>
      <c r="E205" s="832" t="s">
        <v>4861</v>
      </c>
      <c r="F205" s="849"/>
      <c r="G205" s="849"/>
      <c r="H205" s="849"/>
      <c r="I205" s="849"/>
      <c r="J205" s="849">
        <v>1</v>
      </c>
      <c r="K205" s="849">
        <v>200</v>
      </c>
      <c r="L205" s="849">
        <v>1</v>
      </c>
      <c r="M205" s="849">
        <v>200</v>
      </c>
      <c r="N205" s="849"/>
      <c r="O205" s="849"/>
      <c r="P205" s="837"/>
      <c r="Q205" s="850"/>
    </row>
    <row r="206" spans="1:17" ht="14.4" customHeight="1" x14ac:dyDescent="0.3">
      <c r="A206" s="831" t="s">
        <v>4756</v>
      </c>
      <c r="B206" s="832" t="s">
        <v>3841</v>
      </c>
      <c r="C206" s="832" t="s">
        <v>3605</v>
      </c>
      <c r="D206" s="832" t="s">
        <v>4862</v>
      </c>
      <c r="E206" s="832" t="s">
        <v>4863</v>
      </c>
      <c r="F206" s="849">
        <v>500</v>
      </c>
      <c r="G206" s="849">
        <v>102000</v>
      </c>
      <c r="H206" s="849">
        <v>0.88533981425223507</v>
      </c>
      <c r="I206" s="849">
        <v>204</v>
      </c>
      <c r="J206" s="849">
        <v>562</v>
      </c>
      <c r="K206" s="849">
        <v>115210</v>
      </c>
      <c r="L206" s="849">
        <v>1</v>
      </c>
      <c r="M206" s="849">
        <v>205</v>
      </c>
      <c r="N206" s="849">
        <v>654</v>
      </c>
      <c r="O206" s="849">
        <v>135378</v>
      </c>
      <c r="P206" s="837">
        <v>1.1750542487631281</v>
      </c>
      <c r="Q206" s="850">
        <v>207</v>
      </c>
    </row>
    <row r="207" spans="1:17" ht="14.4" customHeight="1" x14ac:dyDescent="0.3">
      <c r="A207" s="831" t="s">
        <v>4756</v>
      </c>
      <c r="B207" s="832" t="s">
        <v>3841</v>
      </c>
      <c r="C207" s="832" t="s">
        <v>3605</v>
      </c>
      <c r="D207" s="832" t="s">
        <v>4864</v>
      </c>
      <c r="E207" s="832" t="s">
        <v>4865</v>
      </c>
      <c r="F207" s="849">
        <v>1</v>
      </c>
      <c r="G207" s="849">
        <v>426</v>
      </c>
      <c r="H207" s="849"/>
      <c r="I207" s="849">
        <v>426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4756</v>
      </c>
      <c r="B208" s="832" t="s">
        <v>3841</v>
      </c>
      <c r="C208" s="832" t="s">
        <v>3605</v>
      </c>
      <c r="D208" s="832" t="s">
        <v>4866</v>
      </c>
      <c r="E208" s="832" t="s">
        <v>4867</v>
      </c>
      <c r="F208" s="849"/>
      <c r="G208" s="849"/>
      <c r="H208" s="849"/>
      <c r="I208" s="849"/>
      <c r="J208" s="849"/>
      <c r="K208" s="849"/>
      <c r="L208" s="849"/>
      <c r="M208" s="849"/>
      <c r="N208" s="849">
        <v>3</v>
      </c>
      <c r="O208" s="849">
        <v>1314</v>
      </c>
      <c r="P208" s="837"/>
      <c r="Q208" s="850">
        <v>438</v>
      </c>
    </row>
    <row r="209" spans="1:17" ht="14.4" customHeight="1" x14ac:dyDescent="0.3">
      <c r="A209" s="831" t="s">
        <v>4756</v>
      </c>
      <c r="B209" s="832" t="s">
        <v>3841</v>
      </c>
      <c r="C209" s="832" t="s">
        <v>3605</v>
      </c>
      <c r="D209" s="832" t="s">
        <v>4868</v>
      </c>
      <c r="E209" s="832" t="s">
        <v>4869</v>
      </c>
      <c r="F209" s="849">
        <v>10</v>
      </c>
      <c r="G209" s="849">
        <v>21550</v>
      </c>
      <c r="H209" s="849">
        <v>0.62471011131725418</v>
      </c>
      <c r="I209" s="849">
        <v>2155</v>
      </c>
      <c r="J209" s="849">
        <v>16</v>
      </c>
      <c r="K209" s="849">
        <v>34496</v>
      </c>
      <c r="L209" s="849">
        <v>1</v>
      </c>
      <c r="M209" s="849">
        <v>2156</v>
      </c>
      <c r="N209" s="849">
        <v>14</v>
      </c>
      <c r="O209" s="849">
        <v>30226</v>
      </c>
      <c r="P209" s="837">
        <v>0.87621753246753242</v>
      </c>
      <c r="Q209" s="850">
        <v>2159</v>
      </c>
    </row>
    <row r="210" spans="1:17" ht="14.4" customHeight="1" x14ac:dyDescent="0.3">
      <c r="A210" s="831" t="s">
        <v>4756</v>
      </c>
      <c r="B210" s="832" t="s">
        <v>3841</v>
      </c>
      <c r="C210" s="832" t="s">
        <v>3605</v>
      </c>
      <c r="D210" s="832" t="s">
        <v>4870</v>
      </c>
      <c r="E210" s="832" t="s">
        <v>4839</v>
      </c>
      <c r="F210" s="849">
        <v>2</v>
      </c>
      <c r="G210" s="849">
        <v>3778</v>
      </c>
      <c r="H210" s="849">
        <v>0.2</v>
      </c>
      <c r="I210" s="849">
        <v>1889</v>
      </c>
      <c r="J210" s="849">
        <v>10</v>
      </c>
      <c r="K210" s="849">
        <v>18890</v>
      </c>
      <c r="L210" s="849">
        <v>1</v>
      </c>
      <c r="M210" s="849">
        <v>1889</v>
      </c>
      <c r="N210" s="849">
        <v>10</v>
      </c>
      <c r="O210" s="849">
        <v>18920</v>
      </c>
      <c r="P210" s="837">
        <v>1.0015881418740074</v>
      </c>
      <c r="Q210" s="850">
        <v>1892</v>
      </c>
    </row>
    <row r="211" spans="1:17" ht="14.4" customHeight="1" x14ac:dyDescent="0.3">
      <c r="A211" s="831" t="s">
        <v>4756</v>
      </c>
      <c r="B211" s="832" t="s">
        <v>3841</v>
      </c>
      <c r="C211" s="832" t="s">
        <v>3605</v>
      </c>
      <c r="D211" s="832" t="s">
        <v>4871</v>
      </c>
      <c r="E211" s="832" t="s">
        <v>4872</v>
      </c>
      <c r="F211" s="849">
        <v>2</v>
      </c>
      <c r="G211" s="849">
        <v>16920</v>
      </c>
      <c r="H211" s="849">
        <v>0.39990545970219804</v>
      </c>
      <c r="I211" s="849">
        <v>8460</v>
      </c>
      <c r="J211" s="849">
        <v>5</v>
      </c>
      <c r="K211" s="849">
        <v>42310</v>
      </c>
      <c r="L211" s="849">
        <v>1</v>
      </c>
      <c r="M211" s="849">
        <v>8462</v>
      </c>
      <c r="N211" s="849">
        <v>5</v>
      </c>
      <c r="O211" s="849">
        <v>42350</v>
      </c>
      <c r="P211" s="837">
        <v>1.0009454029780194</v>
      </c>
      <c r="Q211" s="850">
        <v>8470</v>
      </c>
    </row>
    <row r="212" spans="1:17" ht="14.4" customHeight="1" x14ac:dyDescent="0.3">
      <c r="A212" s="831" t="s">
        <v>4756</v>
      </c>
      <c r="B212" s="832" t="s">
        <v>3841</v>
      </c>
      <c r="C212" s="832" t="s">
        <v>3605</v>
      </c>
      <c r="D212" s="832" t="s">
        <v>4873</v>
      </c>
      <c r="E212" s="832" t="s">
        <v>4874</v>
      </c>
      <c r="F212" s="849">
        <v>2</v>
      </c>
      <c r="G212" s="849">
        <v>4106</v>
      </c>
      <c r="H212" s="849">
        <v>1.9980535279805354</v>
      </c>
      <c r="I212" s="849">
        <v>2053</v>
      </c>
      <c r="J212" s="849">
        <v>1</v>
      </c>
      <c r="K212" s="849">
        <v>2055</v>
      </c>
      <c r="L212" s="849">
        <v>1</v>
      </c>
      <c r="M212" s="849">
        <v>2055</v>
      </c>
      <c r="N212" s="849"/>
      <c r="O212" s="849"/>
      <c r="P212" s="837"/>
      <c r="Q212" s="850"/>
    </row>
    <row r="213" spans="1:17" ht="14.4" customHeight="1" x14ac:dyDescent="0.3">
      <c r="A213" s="831" t="s">
        <v>4875</v>
      </c>
      <c r="B213" s="832" t="s">
        <v>4876</v>
      </c>
      <c r="C213" s="832" t="s">
        <v>3605</v>
      </c>
      <c r="D213" s="832" t="s">
        <v>4877</v>
      </c>
      <c r="E213" s="832" t="s">
        <v>4878</v>
      </c>
      <c r="F213" s="849">
        <v>75</v>
      </c>
      <c r="G213" s="849">
        <v>15825</v>
      </c>
      <c r="H213" s="849">
        <v>0.73907154866430036</v>
      </c>
      <c r="I213" s="849">
        <v>211</v>
      </c>
      <c r="J213" s="849">
        <v>101</v>
      </c>
      <c r="K213" s="849">
        <v>21412</v>
      </c>
      <c r="L213" s="849">
        <v>1</v>
      </c>
      <c r="M213" s="849">
        <v>212</v>
      </c>
      <c r="N213" s="849">
        <v>82</v>
      </c>
      <c r="O213" s="849">
        <v>17466</v>
      </c>
      <c r="P213" s="837">
        <v>0.81571081636465537</v>
      </c>
      <c r="Q213" s="850">
        <v>213</v>
      </c>
    </row>
    <row r="214" spans="1:17" ht="14.4" customHeight="1" x14ac:dyDescent="0.3">
      <c r="A214" s="831" t="s">
        <v>4875</v>
      </c>
      <c r="B214" s="832" t="s">
        <v>4876</v>
      </c>
      <c r="C214" s="832" t="s">
        <v>3605</v>
      </c>
      <c r="D214" s="832" t="s">
        <v>4879</v>
      </c>
      <c r="E214" s="832" t="s">
        <v>4878</v>
      </c>
      <c r="F214" s="849">
        <v>2</v>
      </c>
      <c r="G214" s="849">
        <v>174</v>
      </c>
      <c r="H214" s="849"/>
      <c r="I214" s="849">
        <v>87</v>
      </c>
      <c r="J214" s="849"/>
      <c r="K214" s="849"/>
      <c r="L214" s="849"/>
      <c r="M214" s="849"/>
      <c r="N214" s="849">
        <v>1</v>
      </c>
      <c r="O214" s="849">
        <v>88</v>
      </c>
      <c r="P214" s="837"/>
      <c r="Q214" s="850">
        <v>88</v>
      </c>
    </row>
    <row r="215" spans="1:17" ht="14.4" customHeight="1" x14ac:dyDescent="0.3">
      <c r="A215" s="831" t="s">
        <v>4875</v>
      </c>
      <c r="B215" s="832" t="s">
        <v>4876</v>
      </c>
      <c r="C215" s="832" t="s">
        <v>3605</v>
      </c>
      <c r="D215" s="832" t="s">
        <v>4880</v>
      </c>
      <c r="E215" s="832" t="s">
        <v>4881</v>
      </c>
      <c r="F215" s="849">
        <v>153</v>
      </c>
      <c r="G215" s="849">
        <v>46053</v>
      </c>
      <c r="H215" s="849">
        <v>0.55858380030565458</v>
      </c>
      <c r="I215" s="849">
        <v>301</v>
      </c>
      <c r="J215" s="849">
        <v>273</v>
      </c>
      <c r="K215" s="849">
        <v>82446</v>
      </c>
      <c r="L215" s="849">
        <v>1</v>
      </c>
      <c r="M215" s="849">
        <v>302</v>
      </c>
      <c r="N215" s="849">
        <v>290</v>
      </c>
      <c r="O215" s="849">
        <v>87870</v>
      </c>
      <c r="P215" s="837">
        <v>1.0657885161196419</v>
      </c>
      <c r="Q215" s="850">
        <v>303</v>
      </c>
    </row>
    <row r="216" spans="1:17" ht="14.4" customHeight="1" x14ac:dyDescent="0.3">
      <c r="A216" s="831" t="s">
        <v>4875</v>
      </c>
      <c r="B216" s="832" t="s">
        <v>4876</v>
      </c>
      <c r="C216" s="832" t="s">
        <v>3605</v>
      </c>
      <c r="D216" s="832" t="s">
        <v>4882</v>
      </c>
      <c r="E216" s="832" t="s">
        <v>4883</v>
      </c>
      <c r="F216" s="849">
        <v>3</v>
      </c>
      <c r="G216" s="849">
        <v>297</v>
      </c>
      <c r="H216" s="849">
        <v>0.495</v>
      </c>
      <c r="I216" s="849">
        <v>99</v>
      </c>
      <c r="J216" s="849">
        <v>6</v>
      </c>
      <c r="K216" s="849">
        <v>600</v>
      </c>
      <c r="L216" s="849">
        <v>1</v>
      </c>
      <c r="M216" s="849">
        <v>100</v>
      </c>
      <c r="N216" s="849">
        <v>6</v>
      </c>
      <c r="O216" s="849">
        <v>600</v>
      </c>
      <c r="P216" s="837">
        <v>1</v>
      </c>
      <c r="Q216" s="850">
        <v>100</v>
      </c>
    </row>
    <row r="217" spans="1:17" ht="14.4" customHeight="1" x14ac:dyDescent="0.3">
      <c r="A217" s="831" t="s">
        <v>4875</v>
      </c>
      <c r="B217" s="832" t="s">
        <v>4876</v>
      </c>
      <c r="C217" s="832" t="s">
        <v>3605</v>
      </c>
      <c r="D217" s="832" t="s">
        <v>4884</v>
      </c>
      <c r="E217" s="832" t="s">
        <v>4885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235</v>
      </c>
      <c r="P217" s="837"/>
      <c r="Q217" s="850">
        <v>235</v>
      </c>
    </row>
    <row r="218" spans="1:17" ht="14.4" customHeight="1" x14ac:dyDescent="0.3">
      <c r="A218" s="831" t="s">
        <v>4875</v>
      </c>
      <c r="B218" s="832" t="s">
        <v>4876</v>
      </c>
      <c r="C218" s="832" t="s">
        <v>3605</v>
      </c>
      <c r="D218" s="832" t="s">
        <v>4886</v>
      </c>
      <c r="E218" s="832" t="s">
        <v>4887</v>
      </c>
      <c r="F218" s="849">
        <v>210</v>
      </c>
      <c r="G218" s="849">
        <v>28770</v>
      </c>
      <c r="H218" s="849">
        <v>0.9859154929577465</v>
      </c>
      <c r="I218" s="849">
        <v>137</v>
      </c>
      <c r="J218" s="849">
        <v>213</v>
      </c>
      <c r="K218" s="849">
        <v>29181</v>
      </c>
      <c r="L218" s="849">
        <v>1</v>
      </c>
      <c r="M218" s="849">
        <v>137</v>
      </c>
      <c r="N218" s="849">
        <v>248</v>
      </c>
      <c r="O218" s="849">
        <v>34224</v>
      </c>
      <c r="P218" s="837">
        <v>1.1728179294746581</v>
      </c>
      <c r="Q218" s="850">
        <v>138</v>
      </c>
    </row>
    <row r="219" spans="1:17" ht="14.4" customHeight="1" x14ac:dyDescent="0.3">
      <c r="A219" s="831" t="s">
        <v>4875</v>
      </c>
      <c r="B219" s="832" t="s">
        <v>4876</v>
      </c>
      <c r="C219" s="832" t="s">
        <v>3605</v>
      </c>
      <c r="D219" s="832" t="s">
        <v>4888</v>
      </c>
      <c r="E219" s="832" t="s">
        <v>4887</v>
      </c>
      <c r="F219" s="849">
        <v>1</v>
      </c>
      <c r="G219" s="849">
        <v>183</v>
      </c>
      <c r="H219" s="849"/>
      <c r="I219" s="849">
        <v>183</v>
      </c>
      <c r="J219" s="849"/>
      <c r="K219" s="849"/>
      <c r="L219" s="849"/>
      <c r="M219" s="849"/>
      <c r="N219" s="849">
        <v>1</v>
      </c>
      <c r="O219" s="849">
        <v>185</v>
      </c>
      <c r="P219" s="837"/>
      <c r="Q219" s="850">
        <v>185</v>
      </c>
    </row>
    <row r="220" spans="1:17" ht="14.4" customHeight="1" x14ac:dyDescent="0.3">
      <c r="A220" s="831" t="s">
        <v>4875</v>
      </c>
      <c r="B220" s="832" t="s">
        <v>4876</v>
      </c>
      <c r="C220" s="832" t="s">
        <v>3605</v>
      </c>
      <c r="D220" s="832" t="s">
        <v>4889</v>
      </c>
      <c r="E220" s="832" t="s">
        <v>4890</v>
      </c>
      <c r="F220" s="849"/>
      <c r="G220" s="849"/>
      <c r="H220" s="849"/>
      <c r="I220" s="849"/>
      <c r="J220" s="849">
        <v>2</v>
      </c>
      <c r="K220" s="849">
        <v>1280</v>
      </c>
      <c r="L220" s="849">
        <v>1</v>
      </c>
      <c r="M220" s="849">
        <v>640</v>
      </c>
      <c r="N220" s="849">
        <v>1</v>
      </c>
      <c r="O220" s="849">
        <v>645</v>
      </c>
      <c r="P220" s="837">
        <v>0.50390625</v>
      </c>
      <c r="Q220" s="850">
        <v>645</v>
      </c>
    </row>
    <row r="221" spans="1:17" ht="14.4" customHeight="1" x14ac:dyDescent="0.3">
      <c r="A221" s="831" t="s">
        <v>4875</v>
      </c>
      <c r="B221" s="832" t="s">
        <v>4876</v>
      </c>
      <c r="C221" s="832" t="s">
        <v>3605</v>
      </c>
      <c r="D221" s="832" t="s">
        <v>4891</v>
      </c>
      <c r="E221" s="832" t="s">
        <v>4892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614</v>
      </c>
      <c r="P221" s="837"/>
      <c r="Q221" s="850">
        <v>614</v>
      </c>
    </row>
    <row r="222" spans="1:17" ht="14.4" customHeight="1" x14ac:dyDescent="0.3">
      <c r="A222" s="831" t="s">
        <v>4875</v>
      </c>
      <c r="B222" s="832" t="s">
        <v>4876</v>
      </c>
      <c r="C222" s="832" t="s">
        <v>3605</v>
      </c>
      <c r="D222" s="832" t="s">
        <v>4893</v>
      </c>
      <c r="E222" s="832" t="s">
        <v>4894</v>
      </c>
      <c r="F222" s="849">
        <v>5</v>
      </c>
      <c r="G222" s="849">
        <v>865</v>
      </c>
      <c r="H222" s="849">
        <v>0.49712643678160917</v>
      </c>
      <c r="I222" s="849">
        <v>173</v>
      </c>
      <c r="J222" s="849">
        <v>10</v>
      </c>
      <c r="K222" s="849">
        <v>1740</v>
      </c>
      <c r="L222" s="849">
        <v>1</v>
      </c>
      <c r="M222" s="849">
        <v>174</v>
      </c>
      <c r="N222" s="849">
        <v>11</v>
      </c>
      <c r="O222" s="849">
        <v>1925</v>
      </c>
      <c r="P222" s="837">
        <v>1.1063218390804597</v>
      </c>
      <c r="Q222" s="850">
        <v>175</v>
      </c>
    </row>
    <row r="223" spans="1:17" ht="14.4" customHeight="1" x14ac:dyDescent="0.3">
      <c r="A223" s="831" t="s">
        <v>4875</v>
      </c>
      <c r="B223" s="832" t="s">
        <v>4876</v>
      </c>
      <c r="C223" s="832" t="s">
        <v>3605</v>
      </c>
      <c r="D223" s="832" t="s">
        <v>4895</v>
      </c>
      <c r="E223" s="832" t="s">
        <v>4896</v>
      </c>
      <c r="F223" s="849">
        <v>3</v>
      </c>
      <c r="G223" s="849">
        <v>1041</v>
      </c>
      <c r="H223" s="849">
        <v>0.6</v>
      </c>
      <c r="I223" s="849">
        <v>347</v>
      </c>
      <c r="J223" s="849">
        <v>5</v>
      </c>
      <c r="K223" s="849">
        <v>1735</v>
      </c>
      <c r="L223" s="849">
        <v>1</v>
      </c>
      <c r="M223" s="849">
        <v>347</v>
      </c>
      <c r="N223" s="849">
        <v>6</v>
      </c>
      <c r="O223" s="849">
        <v>2088</v>
      </c>
      <c r="P223" s="837">
        <v>1.2034582132564842</v>
      </c>
      <c r="Q223" s="850">
        <v>348</v>
      </c>
    </row>
    <row r="224" spans="1:17" ht="14.4" customHeight="1" x14ac:dyDescent="0.3">
      <c r="A224" s="831" t="s">
        <v>4875</v>
      </c>
      <c r="B224" s="832" t="s">
        <v>4876</v>
      </c>
      <c r="C224" s="832" t="s">
        <v>3605</v>
      </c>
      <c r="D224" s="832" t="s">
        <v>4897</v>
      </c>
      <c r="E224" s="832" t="s">
        <v>4898</v>
      </c>
      <c r="F224" s="849"/>
      <c r="G224" s="849"/>
      <c r="H224" s="849"/>
      <c r="I224" s="849"/>
      <c r="J224" s="849">
        <v>27</v>
      </c>
      <c r="K224" s="849">
        <v>7398</v>
      </c>
      <c r="L224" s="849">
        <v>1</v>
      </c>
      <c r="M224" s="849">
        <v>274</v>
      </c>
      <c r="N224" s="849">
        <v>22</v>
      </c>
      <c r="O224" s="849">
        <v>6094</v>
      </c>
      <c r="P224" s="837">
        <v>0.82373614490402813</v>
      </c>
      <c r="Q224" s="850">
        <v>277</v>
      </c>
    </row>
    <row r="225" spans="1:17" ht="14.4" customHeight="1" x14ac:dyDescent="0.3">
      <c r="A225" s="831" t="s">
        <v>4875</v>
      </c>
      <c r="B225" s="832" t="s">
        <v>4876</v>
      </c>
      <c r="C225" s="832" t="s">
        <v>3605</v>
      </c>
      <c r="D225" s="832" t="s">
        <v>4899</v>
      </c>
      <c r="E225" s="832" t="s">
        <v>4900</v>
      </c>
      <c r="F225" s="849">
        <v>19</v>
      </c>
      <c r="G225" s="849">
        <v>2698</v>
      </c>
      <c r="H225" s="849">
        <v>0.6333333333333333</v>
      </c>
      <c r="I225" s="849">
        <v>142</v>
      </c>
      <c r="J225" s="849">
        <v>30</v>
      </c>
      <c r="K225" s="849">
        <v>4260</v>
      </c>
      <c r="L225" s="849">
        <v>1</v>
      </c>
      <c r="M225" s="849">
        <v>142</v>
      </c>
      <c r="N225" s="849">
        <v>28</v>
      </c>
      <c r="O225" s="849">
        <v>3948</v>
      </c>
      <c r="P225" s="837">
        <v>0.92676056338028168</v>
      </c>
      <c r="Q225" s="850">
        <v>141</v>
      </c>
    </row>
    <row r="226" spans="1:17" ht="14.4" customHeight="1" x14ac:dyDescent="0.3">
      <c r="A226" s="831" t="s">
        <v>4875</v>
      </c>
      <c r="B226" s="832" t="s">
        <v>4876</v>
      </c>
      <c r="C226" s="832" t="s">
        <v>3605</v>
      </c>
      <c r="D226" s="832" t="s">
        <v>4901</v>
      </c>
      <c r="E226" s="832" t="s">
        <v>4900</v>
      </c>
      <c r="F226" s="849">
        <v>210</v>
      </c>
      <c r="G226" s="849">
        <v>16380</v>
      </c>
      <c r="H226" s="849">
        <v>0.9859154929577465</v>
      </c>
      <c r="I226" s="849">
        <v>78</v>
      </c>
      <c r="J226" s="849">
        <v>213</v>
      </c>
      <c r="K226" s="849">
        <v>16614</v>
      </c>
      <c r="L226" s="849">
        <v>1</v>
      </c>
      <c r="M226" s="849">
        <v>78</v>
      </c>
      <c r="N226" s="849">
        <v>248</v>
      </c>
      <c r="O226" s="849">
        <v>19592</v>
      </c>
      <c r="P226" s="837">
        <v>1.1792464186830385</v>
      </c>
      <c r="Q226" s="850">
        <v>79</v>
      </c>
    </row>
    <row r="227" spans="1:17" ht="14.4" customHeight="1" x14ac:dyDescent="0.3">
      <c r="A227" s="831" t="s">
        <v>4875</v>
      </c>
      <c r="B227" s="832" t="s">
        <v>4876</v>
      </c>
      <c r="C227" s="832" t="s">
        <v>3605</v>
      </c>
      <c r="D227" s="832" t="s">
        <v>4902</v>
      </c>
      <c r="E227" s="832" t="s">
        <v>4903</v>
      </c>
      <c r="F227" s="849">
        <v>19</v>
      </c>
      <c r="G227" s="849">
        <v>5966</v>
      </c>
      <c r="H227" s="849">
        <v>0.6333333333333333</v>
      </c>
      <c r="I227" s="849">
        <v>314</v>
      </c>
      <c r="J227" s="849">
        <v>30</v>
      </c>
      <c r="K227" s="849">
        <v>9420</v>
      </c>
      <c r="L227" s="849">
        <v>1</v>
      </c>
      <c r="M227" s="849">
        <v>314</v>
      </c>
      <c r="N227" s="849">
        <v>28</v>
      </c>
      <c r="O227" s="849">
        <v>8848</v>
      </c>
      <c r="P227" s="837">
        <v>0.93927813163481955</v>
      </c>
      <c r="Q227" s="850">
        <v>316</v>
      </c>
    </row>
    <row r="228" spans="1:17" ht="14.4" customHeight="1" x14ac:dyDescent="0.3">
      <c r="A228" s="831" t="s">
        <v>4875</v>
      </c>
      <c r="B228" s="832" t="s">
        <v>4876</v>
      </c>
      <c r="C228" s="832" t="s">
        <v>3605</v>
      </c>
      <c r="D228" s="832" t="s">
        <v>4904</v>
      </c>
      <c r="E228" s="832" t="s">
        <v>4905</v>
      </c>
      <c r="F228" s="849">
        <v>3</v>
      </c>
      <c r="G228" s="849">
        <v>984</v>
      </c>
      <c r="H228" s="849">
        <v>0.6</v>
      </c>
      <c r="I228" s="849">
        <v>328</v>
      </c>
      <c r="J228" s="849">
        <v>5</v>
      </c>
      <c r="K228" s="849">
        <v>1640</v>
      </c>
      <c r="L228" s="849">
        <v>1</v>
      </c>
      <c r="M228" s="849">
        <v>328</v>
      </c>
      <c r="N228" s="849">
        <v>6</v>
      </c>
      <c r="O228" s="849">
        <v>1974</v>
      </c>
      <c r="P228" s="837">
        <v>1.2036585365853658</v>
      </c>
      <c r="Q228" s="850">
        <v>329</v>
      </c>
    </row>
    <row r="229" spans="1:17" ht="14.4" customHeight="1" x14ac:dyDescent="0.3">
      <c r="A229" s="831" t="s">
        <v>4875</v>
      </c>
      <c r="B229" s="832" t="s">
        <v>4876</v>
      </c>
      <c r="C229" s="832" t="s">
        <v>3605</v>
      </c>
      <c r="D229" s="832" t="s">
        <v>4906</v>
      </c>
      <c r="E229" s="832" t="s">
        <v>4907</v>
      </c>
      <c r="F229" s="849">
        <v>211</v>
      </c>
      <c r="G229" s="849">
        <v>34393</v>
      </c>
      <c r="H229" s="849">
        <v>1.0193236714975846</v>
      </c>
      <c r="I229" s="849">
        <v>163</v>
      </c>
      <c r="J229" s="849">
        <v>207</v>
      </c>
      <c r="K229" s="849">
        <v>33741</v>
      </c>
      <c r="L229" s="849">
        <v>1</v>
      </c>
      <c r="M229" s="849">
        <v>163</v>
      </c>
      <c r="N229" s="849">
        <v>228</v>
      </c>
      <c r="O229" s="849">
        <v>37620</v>
      </c>
      <c r="P229" s="837">
        <v>1.1149639903974393</v>
      </c>
      <c r="Q229" s="850">
        <v>165</v>
      </c>
    </row>
    <row r="230" spans="1:17" ht="14.4" customHeight="1" x14ac:dyDescent="0.3">
      <c r="A230" s="831" t="s">
        <v>4875</v>
      </c>
      <c r="B230" s="832" t="s">
        <v>4876</v>
      </c>
      <c r="C230" s="832" t="s">
        <v>3605</v>
      </c>
      <c r="D230" s="832" t="s">
        <v>4908</v>
      </c>
      <c r="E230" s="832" t="s">
        <v>4878</v>
      </c>
      <c r="F230" s="849">
        <v>437</v>
      </c>
      <c r="G230" s="849">
        <v>31464</v>
      </c>
      <c r="H230" s="849">
        <v>0.92584745762711862</v>
      </c>
      <c r="I230" s="849">
        <v>72</v>
      </c>
      <c r="J230" s="849">
        <v>472</v>
      </c>
      <c r="K230" s="849">
        <v>33984</v>
      </c>
      <c r="L230" s="849">
        <v>1</v>
      </c>
      <c r="M230" s="849">
        <v>72</v>
      </c>
      <c r="N230" s="849">
        <v>540</v>
      </c>
      <c r="O230" s="849">
        <v>39960</v>
      </c>
      <c r="P230" s="837">
        <v>1.1758474576271187</v>
      </c>
      <c r="Q230" s="850">
        <v>74</v>
      </c>
    </row>
    <row r="231" spans="1:17" ht="14.4" customHeight="1" x14ac:dyDescent="0.3">
      <c r="A231" s="831" t="s">
        <v>4875</v>
      </c>
      <c r="B231" s="832" t="s">
        <v>4876</v>
      </c>
      <c r="C231" s="832" t="s">
        <v>3605</v>
      </c>
      <c r="D231" s="832" t="s">
        <v>4909</v>
      </c>
      <c r="E231" s="832" t="s">
        <v>4910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233</v>
      </c>
      <c r="P231" s="837"/>
      <c r="Q231" s="850">
        <v>233</v>
      </c>
    </row>
    <row r="232" spans="1:17" ht="14.4" customHeight="1" x14ac:dyDescent="0.3">
      <c r="A232" s="831" t="s">
        <v>4875</v>
      </c>
      <c r="B232" s="832" t="s">
        <v>4876</v>
      </c>
      <c r="C232" s="832" t="s">
        <v>3605</v>
      </c>
      <c r="D232" s="832" t="s">
        <v>4911</v>
      </c>
      <c r="E232" s="832" t="s">
        <v>4912</v>
      </c>
      <c r="F232" s="849">
        <v>7</v>
      </c>
      <c r="G232" s="849">
        <v>8477</v>
      </c>
      <c r="H232" s="849">
        <v>0.43713902640264024</v>
      </c>
      <c r="I232" s="849">
        <v>1211</v>
      </c>
      <c r="J232" s="849">
        <v>16</v>
      </c>
      <c r="K232" s="849">
        <v>19392</v>
      </c>
      <c r="L232" s="849">
        <v>1</v>
      </c>
      <c r="M232" s="849">
        <v>1212</v>
      </c>
      <c r="N232" s="849">
        <v>14</v>
      </c>
      <c r="O232" s="849">
        <v>17024</v>
      </c>
      <c r="P232" s="837">
        <v>0.87788778877887785</v>
      </c>
      <c r="Q232" s="850">
        <v>1216</v>
      </c>
    </row>
    <row r="233" spans="1:17" ht="14.4" customHeight="1" x14ac:dyDescent="0.3">
      <c r="A233" s="831" t="s">
        <v>4875</v>
      </c>
      <c r="B233" s="832" t="s">
        <v>4876</v>
      </c>
      <c r="C233" s="832" t="s">
        <v>3605</v>
      </c>
      <c r="D233" s="832" t="s">
        <v>4913</v>
      </c>
      <c r="E233" s="832" t="s">
        <v>4914</v>
      </c>
      <c r="F233" s="849">
        <v>6</v>
      </c>
      <c r="G233" s="849">
        <v>684</v>
      </c>
      <c r="H233" s="849">
        <v>0.59478260869565214</v>
      </c>
      <c r="I233" s="849">
        <v>114</v>
      </c>
      <c r="J233" s="849">
        <v>10</v>
      </c>
      <c r="K233" s="849">
        <v>1150</v>
      </c>
      <c r="L233" s="849">
        <v>1</v>
      </c>
      <c r="M233" s="849">
        <v>115</v>
      </c>
      <c r="N233" s="849">
        <v>10</v>
      </c>
      <c r="O233" s="849">
        <v>1160</v>
      </c>
      <c r="P233" s="837">
        <v>1.008695652173913</v>
      </c>
      <c r="Q233" s="850">
        <v>116</v>
      </c>
    </row>
    <row r="234" spans="1:17" ht="14.4" customHeight="1" x14ac:dyDescent="0.3">
      <c r="A234" s="831" t="s">
        <v>4875</v>
      </c>
      <c r="B234" s="832" t="s">
        <v>4876</v>
      </c>
      <c r="C234" s="832" t="s">
        <v>3605</v>
      </c>
      <c r="D234" s="832" t="s">
        <v>4915</v>
      </c>
      <c r="E234" s="832" t="s">
        <v>4916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350</v>
      </c>
      <c r="P234" s="837"/>
      <c r="Q234" s="850">
        <v>350</v>
      </c>
    </row>
    <row r="235" spans="1:17" ht="14.4" customHeight="1" x14ac:dyDescent="0.3">
      <c r="A235" s="831" t="s">
        <v>4875</v>
      </c>
      <c r="B235" s="832" t="s">
        <v>4876</v>
      </c>
      <c r="C235" s="832" t="s">
        <v>3605</v>
      </c>
      <c r="D235" s="832" t="s">
        <v>4917</v>
      </c>
      <c r="E235" s="832" t="s">
        <v>4918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1075</v>
      </c>
      <c r="P235" s="837"/>
      <c r="Q235" s="850">
        <v>1075</v>
      </c>
    </row>
    <row r="236" spans="1:17" ht="14.4" customHeight="1" x14ac:dyDescent="0.3">
      <c r="A236" s="831" t="s">
        <v>4875</v>
      </c>
      <c r="B236" s="832" t="s">
        <v>4876</v>
      </c>
      <c r="C236" s="832" t="s">
        <v>3605</v>
      </c>
      <c r="D236" s="832" t="s">
        <v>4919</v>
      </c>
      <c r="E236" s="832" t="s">
        <v>4920</v>
      </c>
      <c r="F236" s="849"/>
      <c r="G236" s="849"/>
      <c r="H236" s="849"/>
      <c r="I236" s="849"/>
      <c r="J236" s="849">
        <v>1</v>
      </c>
      <c r="K236" s="849">
        <v>302</v>
      </c>
      <c r="L236" s="849">
        <v>1</v>
      </c>
      <c r="M236" s="849">
        <v>302</v>
      </c>
      <c r="N236" s="849">
        <v>1</v>
      </c>
      <c r="O236" s="849">
        <v>304</v>
      </c>
      <c r="P236" s="837">
        <v>1.0066225165562914</v>
      </c>
      <c r="Q236" s="850">
        <v>304</v>
      </c>
    </row>
    <row r="237" spans="1:17" ht="14.4" customHeight="1" x14ac:dyDescent="0.3">
      <c r="A237" s="831" t="s">
        <v>4921</v>
      </c>
      <c r="B237" s="832" t="s">
        <v>4922</v>
      </c>
      <c r="C237" s="832" t="s">
        <v>3605</v>
      </c>
      <c r="D237" s="832" t="s">
        <v>4923</v>
      </c>
      <c r="E237" s="832" t="s">
        <v>4924</v>
      </c>
      <c r="F237" s="849">
        <v>899</v>
      </c>
      <c r="G237" s="849">
        <v>52142</v>
      </c>
      <c r="H237" s="849">
        <v>5.6187500000000004</v>
      </c>
      <c r="I237" s="849">
        <v>58</v>
      </c>
      <c r="J237" s="849">
        <v>160</v>
      </c>
      <c r="K237" s="849">
        <v>9280</v>
      </c>
      <c r="L237" s="849">
        <v>1</v>
      </c>
      <c r="M237" s="849">
        <v>58</v>
      </c>
      <c r="N237" s="849">
        <v>112</v>
      </c>
      <c r="O237" s="849">
        <v>6608</v>
      </c>
      <c r="P237" s="837">
        <v>0.71206896551724141</v>
      </c>
      <c r="Q237" s="850">
        <v>59</v>
      </c>
    </row>
    <row r="238" spans="1:17" ht="14.4" customHeight="1" x14ac:dyDescent="0.3">
      <c r="A238" s="831" t="s">
        <v>4921</v>
      </c>
      <c r="B238" s="832" t="s">
        <v>4922</v>
      </c>
      <c r="C238" s="832" t="s">
        <v>3605</v>
      </c>
      <c r="D238" s="832" t="s">
        <v>4925</v>
      </c>
      <c r="E238" s="832" t="s">
        <v>4926</v>
      </c>
      <c r="F238" s="849">
        <v>334</v>
      </c>
      <c r="G238" s="849">
        <v>43754</v>
      </c>
      <c r="H238" s="849">
        <v>0.95249912922326718</v>
      </c>
      <c r="I238" s="849">
        <v>131</v>
      </c>
      <c r="J238" s="849">
        <v>348</v>
      </c>
      <c r="K238" s="849">
        <v>45936</v>
      </c>
      <c r="L238" s="849">
        <v>1</v>
      </c>
      <c r="M238" s="849">
        <v>132</v>
      </c>
      <c r="N238" s="849">
        <v>330</v>
      </c>
      <c r="O238" s="849">
        <v>43560</v>
      </c>
      <c r="P238" s="837">
        <v>0.94827586206896552</v>
      </c>
      <c r="Q238" s="850">
        <v>132</v>
      </c>
    </row>
    <row r="239" spans="1:17" ht="14.4" customHeight="1" x14ac:dyDescent="0.3">
      <c r="A239" s="831" t="s">
        <v>4921</v>
      </c>
      <c r="B239" s="832" t="s">
        <v>4922</v>
      </c>
      <c r="C239" s="832" t="s">
        <v>3605</v>
      </c>
      <c r="D239" s="832" t="s">
        <v>4927</v>
      </c>
      <c r="E239" s="832" t="s">
        <v>4928</v>
      </c>
      <c r="F239" s="849">
        <v>112</v>
      </c>
      <c r="G239" s="849">
        <v>21168</v>
      </c>
      <c r="H239" s="849">
        <v>0.9687871853546911</v>
      </c>
      <c r="I239" s="849">
        <v>189</v>
      </c>
      <c r="J239" s="849">
        <v>115</v>
      </c>
      <c r="K239" s="849">
        <v>21850</v>
      </c>
      <c r="L239" s="849">
        <v>1</v>
      </c>
      <c r="M239" s="849">
        <v>190</v>
      </c>
      <c r="N239" s="849">
        <v>120</v>
      </c>
      <c r="O239" s="849">
        <v>22800</v>
      </c>
      <c r="P239" s="837">
        <v>1.0434782608695652</v>
      </c>
      <c r="Q239" s="850">
        <v>190</v>
      </c>
    </row>
    <row r="240" spans="1:17" ht="14.4" customHeight="1" x14ac:dyDescent="0.3">
      <c r="A240" s="831" t="s">
        <v>4921</v>
      </c>
      <c r="B240" s="832" t="s">
        <v>4922</v>
      </c>
      <c r="C240" s="832" t="s">
        <v>3605</v>
      </c>
      <c r="D240" s="832" t="s">
        <v>4929</v>
      </c>
      <c r="E240" s="832" t="s">
        <v>4930</v>
      </c>
      <c r="F240" s="849">
        <v>8</v>
      </c>
      <c r="G240" s="849">
        <v>3264</v>
      </c>
      <c r="H240" s="849">
        <v>0.38095238095238093</v>
      </c>
      <c r="I240" s="849">
        <v>408</v>
      </c>
      <c r="J240" s="849">
        <v>21</v>
      </c>
      <c r="K240" s="849">
        <v>8568</v>
      </c>
      <c r="L240" s="849">
        <v>1</v>
      </c>
      <c r="M240" s="849">
        <v>408</v>
      </c>
      <c r="N240" s="849">
        <v>5</v>
      </c>
      <c r="O240" s="849">
        <v>2055</v>
      </c>
      <c r="P240" s="837">
        <v>0.23984593837535015</v>
      </c>
      <c r="Q240" s="850">
        <v>411</v>
      </c>
    </row>
    <row r="241" spans="1:17" ht="14.4" customHeight="1" x14ac:dyDescent="0.3">
      <c r="A241" s="831" t="s">
        <v>4921</v>
      </c>
      <c r="B241" s="832" t="s">
        <v>4922</v>
      </c>
      <c r="C241" s="832" t="s">
        <v>3605</v>
      </c>
      <c r="D241" s="832" t="s">
        <v>4931</v>
      </c>
      <c r="E241" s="832" t="s">
        <v>4932</v>
      </c>
      <c r="F241" s="849">
        <v>55</v>
      </c>
      <c r="G241" s="849">
        <v>9900</v>
      </c>
      <c r="H241" s="849">
        <v>1.0576923076923077</v>
      </c>
      <c r="I241" s="849">
        <v>180</v>
      </c>
      <c r="J241" s="849">
        <v>52</v>
      </c>
      <c r="K241" s="849">
        <v>9360</v>
      </c>
      <c r="L241" s="849">
        <v>1</v>
      </c>
      <c r="M241" s="849">
        <v>180</v>
      </c>
      <c r="N241" s="849">
        <v>34</v>
      </c>
      <c r="O241" s="849">
        <v>6222</v>
      </c>
      <c r="P241" s="837">
        <v>0.66474358974358971</v>
      </c>
      <c r="Q241" s="850">
        <v>183</v>
      </c>
    </row>
    <row r="242" spans="1:17" ht="14.4" customHeight="1" x14ac:dyDescent="0.3">
      <c r="A242" s="831" t="s">
        <v>4921</v>
      </c>
      <c r="B242" s="832" t="s">
        <v>4922</v>
      </c>
      <c r="C242" s="832" t="s">
        <v>3605</v>
      </c>
      <c r="D242" s="832" t="s">
        <v>4933</v>
      </c>
      <c r="E242" s="832" t="s">
        <v>4934</v>
      </c>
      <c r="F242" s="849">
        <v>18</v>
      </c>
      <c r="G242" s="849">
        <v>6048</v>
      </c>
      <c r="H242" s="849">
        <v>0.7178635014836795</v>
      </c>
      <c r="I242" s="849">
        <v>336</v>
      </c>
      <c r="J242" s="849">
        <v>25</v>
      </c>
      <c r="K242" s="849">
        <v>8425</v>
      </c>
      <c r="L242" s="849">
        <v>1</v>
      </c>
      <c r="M242" s="849">
        <v>337</v>
      </c>
      <c r="N242" s="849">
        <v>13</v>
      </c>
      <c r="O242" s="849">
        <v>4433</v>
      </c>
      <c r="P242" s="837">
        <v>0.52617210682492577</v>
      </c>
      <c r="Q242" s="850">
        <v>341</v>
      </c>
    </row>
    <row r="243" spans="1:17" ht="14.4" customHeight="1" x14ac:dyDescent="0.3">
      <c r="A243" s="831" t="s">
        <v>4921</v>
      </c>
      <c r="B243" s="832" t="s">
        <v>4922</v>
      </c>
      <c r="C243" s="832" t="s">
        <v>3605</v>
      </c>
      <c r="D243" s="832" t="s">
        <v>4935</v>
      </c>
      <c r="E243" s="832" t="s">
        <v>4936</v>
      </c>
      <c r="F243" s="849">
        <v>342</v>
      </c>
      <c r="G243" s="849">
        <v>119358</v>
      </c>
      <c r="H243" s="849">
        <v>0.96062776659959759</v>
      </c>
      <c r="I243" s="849">
        <v>349</v>
      </c>
      <c r="J243" s="849">
        <v>355</v>
      </c>
      <c r="K243" s="849">
        <v>124250</v>
      </c>
      <c r="L243" s="849">
        <v>1</v>
      </c>
      <c r="M243" s="849">
        <v>350</v>
      </c>
      <c r="N243" s="849">
        <v>548</v>
      </c>
      <c r="O243" s="849">
        <v>192348</v>
      </c>
      <c r="P243" s="837">
        <v>1.5480724346076458</v>
      </c>
      <c r="Q243" s="850">
        <v>351</v>
      </c>
    </row>
    <row r="244" spans="1:17" ht="14.4" customHeight="1" x14ac:dyDescent="0.3">
      <c r="A244" s="831" t="s">
        <v>4921</v>
      </c>
      <c r="B244" s="832" t="s">
        <v>4922</v>
      </c>
      <c r="C244" s="832" t="s">
        <v>3605</v>
      </c>
      <c r="D244" s="832" t="s">
        <v>4937</v>
      </c>
      <c r="E244" s="832" t="s">
        <v>4938</v>
      </c>
      <c r="F244" s="849">
        <v>17</v>
      </c>
      <c r="G244" s="849">
        <v>1989</v>
      </c>
      <c r="H244" s="849">
        <v>2.125</v>
      </c>
      <c r="I244" s="849">
        <v>117</v>
      </c>
      <c r="J244" s="849">
        <v>8</v>
      </c>
      <c r="K244" s="849">
        <v>936</v>
      </c>
      <c r="L244" s="849">
        <v>1</v>
      </c>
      <c r="M244" s="849">
        <v>117</v>
      </c>
      <c r="N244" s="849"/>
      <c r="O244" s="849"/>
      <c r="P244" s="837"/>
      <c r="Q244" s="850"/>
    </row>
    <row r="245" spans="1:17" ht="14.4" customHeight="1" x14ac:dyDescent="0.3">
      <c r="A245" s="831" t="s">
        <v>4921</v>
      </c>
      <c r="B245" s="832" t="s">
        <v>4922</v>
      </c>
      <c r="C245" s="832" t="s">
        <v>3605</v>
      </c>
      <c r="D245" s="832" t="s">
        <v>4939</v>
      </c>
      <c r="E245" s="832" t="s">
        <v>4940</v>
      </c>
      <c r="F245" s="849">
        <v>3</v>
      </c>
      <c r="G245" s="849">
        <v>1173</v>
      </c>
      <c r="H245" s="849">
        <v>0.99744897959183676</v>
      </c>
      <c r="I245" s="849">
        <v>391</v>
      </c>
      <c r="J245" s="849">
        <v>3</v>
      </c>
      <c r="K245" s="849">
        <v>1176</v>
      </c>
      <c r="L245" s="849">
        <v>1</v>
      </c>
      <c r="M245" s="849">
        <v>392</v>
      </c>
      <c r="N245" s="849"/>
      <c r="O245" s="849"/>
      <c r="P245" s="837"/>
      <c r="Q245" s="850"/>
    </row>
    <row r="246" spans="1:17" ht="14.4" customHeight="1" x14ac:dyDescent="0.3">
      <c r="A246" s="831" t="s">
        <v>4921</v>
      </c>
      <c r="B246" s="832" t="s">
        <v>4922</v>
      </c>
      <c r="C246" s="832" t="s">
        <v>3605</v>
      </c>
      <c r="D246" s="832" t="s">
        <v>4941</v>
      </c>
      <c r="E246" s="832" t="s">
        <v>4942</v>
      </c>
      <c r="F246" s="849">
        <v>12</v>
      </c>
      <c r="G246" s="849">
        <v>456</v>
      </c>
      <c r="H246" s="849">
        <v>2</v>
      </c>
      <c r="I246" s="849">
        <v>38</v>
      </c>
      <c r="J246" s="849">
        <v>6</v>
      </c>
      <c r="K246" s="849">
        <v>228</v>
      </c>
      <c r="L246" s="849">
        <v>1</v>
      </c>
      <c r="M246" s="849">
        <v>38</v>
      </c>
      <c r="N246" s="849"/>
      <c r="O246" s="849"/>
      <c r="P246" s="837"/>
      <c r="Q246" s="850"/>
    </row>
    <row r="247" spans="1:17" ht="14.4" customHeight="1" x14ac:dyDescent="0.3">
      <c r="A247" s="831" t="s">
        <v>4921</v>
      </c>
      <c r="B247" s="832" t="s">
        <v>4922</v>
      </c>
      <c r="C247" s="832" t="s">
        <v>3605</v>
      </c>
      <c r="D247" s="832" t="s">
        <v>4943</v>
      </c>
      <c r="E247" s="832" t="s">
        <v>4944</v>
      </c>
      <c r="F247" s="849">
        <v>49</v>
      </c>
      <c r="G247" s="849">
        <v>34545</v>
      </c>
      <c r="H247" s="849">
        <v>0.7403240324032403</v>
      </c>
      <c r="I247" s="849">
        <v>705</v>
      </c>
      <c r="J247" s="849">
        <v>66</v>
      </c>
      <c r="K247" s="849">
        <v>46662</v>
      </c>
      <c r="L247" s="849">
        <v>1</v>
      </c>
      <c r="M247" s="849">
        <v>707</v>
      </c>
      <c r="N247" s="849">
        <v>4</v>
      </c>
      <c r="O247" s="849">
        <v>2852</v>
      </c>
      <c r="P247" s="837">
        <v>6.1120397754061119E-2</v>
      </c>
      <c r="Q247" s="850">
        <v>713</v>
      </c>
    </row>
    <row r="248" spans="1:17" ht="14.4" customHeight="1" x14ac:dyDescent="0.3">
      <c r="A248" s="831" t="s">
        <v>4921</v>
      </c>
      <c r="B248" s="832" t="s">
        <v>4922</v>
      </c>
      <c r="C248" s="832" t="s">
        <v>3605</v>
      </c>
      <c r="D248" s="832" t="s">
        <v>4945</v>
      </c>
      <c r="E248" s="832" t="s">
        <v>4946</v>
      </c>
      <c r="F248" s="849"/>
      <c r="G248" s="849"/>
      <c r="H248" s="849"/>
      <c r="I248" s="849"/>
      <c r="J248" s="849">
        <v>1</v>
      </c>
      <c r="K248" s="849">
        <v>148</v>
      </c>
      <c r="L248" s="849">
        <v>1</v>
      </c>
      <c r="M248" s="849">
        <v>148</v>
      </c>
      <c r="N248" s="849"/>
      <c r="O248" s="849"/>
      <c r="P248" s="837"/>
      <c r="Q248" s="850"/>
    </row>
    <row r="249" spans="1:17" ht="14.4" customHeight="1" x14ac:dyDescent="0.3">
      <c r="A249" s="831" t="s">
        <v>4921</v>
      </c>
      <c r="B249" s="832" t="s">
        <v>4922</v>
      </c>
      <c r="C249" s="832" t="s">
        <v>3605</v>
      </c>
      <c r="D249" s="832" t="s">
        <v>4947</v>
      </c>
      <c r="E249" s="832" t="s">
        <v>4948</v>
      </c>
      <c r="F249" s="849">
        <v>316</v>
      </c>
      <c r="G249" s="849">
        <v>96380</v>
      </c>
      <c r="H249" s="849">
        <v>1.0498338870431894</v>
      </c>
      <c r="I249" s="849">
        <v>305</v>
      </c>
      <c r="J249" s="849">
        <v>301</v>
      </c>
      <c r="K249" s="849">
        <v>91805</v>
      </c>
      <c r="L249" s="849">
        <v>1</v>
      </c>
      <c r="M249" s="849">
        <v>305</v>
      </c>
      <c r="N249" s="849">
        <v>259</v>
      </c>
      <c r="O249" s="849">
        <v>79772</v>
      </c>
      <c r="P249" s="837">
        <v>0.8689287075867328</v>
      </c>
      <c r="Q249" s="850">
        <v>308</v>
      </c>
    </row>
    <row r="250" spans="1:17" ht="14.4" customHeight="1" x14ac:dyDescent="0.3">
      <c r="A250" s="831" t="s">
        <v>4921</v>
      </c>
      <c r="B250" s="832" t="s">
        <v>4922</v>
      </c>
      <c r="C250" s="832" t="s">
        <v>3605</v>
      </c>
      <c r="D250" s="832" t="s">
        <v>4949</v>
      </c>
      <c r="E250" s="832" t="s">
        <v>4950</v>
      </c>
      <c r="F250" s="849">
        <v>393</v>
      </c>
      <c r="G250" s="849">
        <v>194142</v>
      </c>
      <c r="H250" s="849">
        <v>0.89749670619235833</v>
      </c>
      <c r="I250" s="849">
        <v>494</v>
      </c>
      <c r="J250" s="849">
        <v>437</v>
      </c>
      <c r="K250" s="849">
        <v>216315</v>
      </c>
      <c r="L250" s="849">
        <v>1</v>
      </c>
      <c r="M250" s="849">
        <v>495</v>
      </c>
      <c r="N250" s="849">
        <v>498</v>
      </c>
      <c r="O250" s="849">
        <v>248502</v>
      </c>
      <c r="P250" s="837">
        <v>1.1487968934193191</v>
      </c>
      <c r="Q250" s="850">
        <v>499</v>
      </c>
    </row>
    <row r="251" spans="1:17" ht="14.4" customHeight="1" x14ac:dyDescent="0.3">
      <c r="A251" s="831" t="s">
        <v>4921</v>
      </c>
      <c r="B251" s="832" t="s">
        <v>4922</v>
      </c>
      <c r="C251" s="832" t="s">
        <v>3605</v>
      </c>
      <c r="D251" s="832" t="s">
        <v>4951</v>
      </c>
      <c r="E251" s="832" t="s">
        <v>4952</v>
      </c>
      <c r="F251" s="849">
        <v>607</v>
      </c>
      <c r="G251" s="849">
        <v>224590</v>
      </c>
      <c r="H251" s="849">
        <v>0.97325382861996346</v>
      </c>
      <c r="I251" s="849">
        <v>370</v>
      </c>
      <c r="J251" s="849">
        <v>622</v>
      </c>
      <c r="K251" s="849">
        <v>230762</v>
      </c>
      <c r="L251" s="849">
        <v>1</v>
      </c>
      <c r="M251" s="849">
        <v>371</v>
      </c>
      <c r="N251" s="849">
        <v>597</v>
      </c>
      <c r="O251" s="849">
        <v>224472</v>
      </c>
      <c r="P251" s="837">
        <v>0.97274247926435031</v>
      </c>
      <c r="Q251" s="850">
        <v>376</v>
      </c>
    </row>
    <row r="252" spans="1:17" ht="14.4" customHeight="1" x14ac:dyDescent="0.3">
      <c r="A252" s="831" t="s">
        <v>4921</v>
      </c>
      <c r="B252" s="832" t="s">
        <v>4922</v>
      </c>
      <c r="C252" s="832" t="s">
        <v>3605</v>
      </c>
      <c r="D252" s="832" t="s">
        <v>4953</v>
      </c>
      <c r="E252" s="832" t="s">
        <v>4954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3132</v>
      </c>
      <c r="P252" s="837"/>
      <c r="Q252" s="850">
        <v>3132</v>
      </c>
    </row>
    <row r="253" spans="1:17" ht="14.4" customHeight="1" x14ac:dyDescent="0.3">
      <c r="A253" s="831" t="s">
        <v>4921</v>
      </c>
      <c r="B253" s="832" t="s">
        <v>4922</v>
      </c>
      <c r="C253" s="832" t="s">
        <v>3605</v>
      </c>
      <c r="D253" s="832" t="s">
        <v>4955</v>
      </c>
      <c r="E253" s="832" t="s">
        <v>4956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12</v>
      </c>
      <c r="P253" s="837"/>
      <c r="Q253" s="850">
        <v>12</v>
      </c>
    </row>
    <row r="254" spans="1:17" ht="14.4" customHeight="1" x14ac:dyDescent="0.3">
      <c r="A254" s="831" t="s">
        <v>4921</v>
      </c>
      <c r="B254" s="832" t="s">
        <v>4922</v>
      </c>
      <c r="C254" s="832" t="s">
        <v>3605</v>
      </c>
      <c r="D254" s="832" t="s">
        <v>4957</v>
      </c>
      <c r="E254" s="832" t="s">
        <v>4958</v>
      </c>
      <c r="F254" s="849">
        <v>4</v>
      </c>
      <c r="G254" s="849">
        <v>444</v>
      </c>
      <c r="H254" s="849">
        <v>0.6607142857142857</v>
      </c>
      <c r="I254" s="849">
        <v>111</v>
      </c>
      <c r="J254" s="849">
        <v>6</v>
      </c>
      <c r="K254" s="849">
        <v>672</v>
      </c>
      <c r="L254" s="849">
        <v>1</v>
      </c>
      <c r="M254" s="849">
        <v>112</v>
      </c>
      <c r="N254" s="849">
        <v>1</v>
      </c>
      <c r="O254" s="849">
        <v>113</v>
      </c>
      <c r="P254" s="837">
        <v>0.16815476190476192</v>
      </c>
      <c r="Q254" s="850">
        <v>113</v>
      </c>
    </row>
    <row r="255" spans="1:17" ht="14.4" customHeight="1" x14ac:dyDescent="0.3">
      <c r="A255" s="831" t="s">
        <v>4921</v>
      </c>
      <c r="B255" s="832" t="s">
        <v>4922</v>
      </c>
      <c r="C255" s="832" t="s">
        <v>3605</v>
      </c>
      <c r="D255" s="832" t="s">
        <v>4959</v>
      </c>
      <c r="E255" s="832" t="s">
        <v>4960</v>
      </c>
      <c r="F255" s="849">
        <v>8</v>
      </c>
      <c r="G255" s="849">
        <v>1000</v>
      </c>
      <c r="H255" s="849">
        <v>1.5873015873015872</v>
      </c>
      <c r="I255" s="849">
        <v>125</v>
      </c>
      <c r="J255" s="849">
        <v>5</v>
      </c>
      <c r="K255" s="849">
        <v>630</v>
      </c>
      <c r="L255" s="849">
        <v>1</v>
      </c>
      <c r="M255" s="849">
        <v>126</v>
      </c>
      <c r="N255" s="849">
        <v>12</v>
      </c>
      <c r="O255" s="849">
        <v>1512</v>
      </c>
      <c r="P255" s="837">
        <v>2.4</v>
      </c>
      <c r="Q255" s="850">
        <v>126</v>
      </c>
    </row>
    <row r="256" spans="1:17" ht="14.4" customHeight="1" x14ac:dyDescent="0.3">
      <c r="A256" s="831" t="s">
        <v>4921</v>
      </c>
      <c r="B256" s="832" t="s">
        <v>4922</v>
      </c>
      <c r="C256" s="832" t="s">
        <v>3605</v>
      </c>
      <c r="D256" s="832" t="s">
        <v>4961</v>
      </c>
      <c r="E256" s="832" t="s">
        <v>4962</v>
      </c>
      <c r="F256" s="849">
        <v>27</v>
      </c>
      <c r="G256" s="849">
        <v>13365</v>
      </c>
      <c r="H256" s="849">
        <v>0.44173056583818088</v>
      </c>
      <c r="I256" s="849">
        <v>495</v>
      </c>
      <c r="J256" s="849">
        <v>61</v>
      </c>
      <c r="K256" s="849">
        <v>30256</v>
      </c>
      <c r="L256" s="849">
        <v>1</v>
      </c>
      <c r="M256" s="849">
        <v>496</v>
      </c>
      <c r="N256" s="849"/>
      <c r="O256" s="849"/>
      <c r="P256" s="837"/>
      <c r="Q256" s="850"/>
    </row>
    <row r="257" spans="1:17" ht="14.4" customHeight="1" x14ac:dyDescent="0.3">
      <c r="A257" s="831" t="s">
        <v>4921</v>
      </c>
      <c r="B257" s="832" t="s">
        <v>4922</v>
      </c>
      <c r="C257" s="832" t="s">
        <v>3605</v>
      </c>
      <c r="D257" s="832" t="s">
        <v>4963</v>
      </c>
      <c r="E257" s="832" t="s">
        <v>4964</v>
      </c>
      <c r="F257" s="849">
        <v>7</v>
      </c>
      <c r="G257" s="849">
        <v>3192</v>
      </c>
      <c r="H257" s="849">
        <v>0.77438136826783111</v>
      </c>
      <c r="I257" s="849">
        <v>456</v>
      </c>
      <c r="J257" s="849">
        <v>9</v>
      </c>
      <c r="K257" s="849">
        <v>4122</v>
      </c>
      <c r="L257" s="849">
        <v>1</v>
      </c>
      <c r="M257" s="849">
        <v>458</v>
      </c>
      <c r="N257" s="849">
        <v>5</v>
      </c>
      <c r="O257" s="849">
        <v>2315</v>
      </c>
      <c r="P257" s="837">
        <v>0.56162057253760311</v>
      </c>
      <c r="Q257" s="850">
        <v>463</v>
      </c>
    </row>
    <row r="258" spans="1:17" ht="14.4" customHeight="1" x14ac:dyDescent="0.3">
      <c r="A258" s="831" t="s">
        <v>4921</v>
      </c>
      <c r="B258" s="832" t="s">
        <v>4922</v>
      </c>
      <c r="C258" s="832" t="s">
        <v>3605</v>
      </c>
      <c r="D258" s="832" t="s">
        <v>4965</v>
      </c>
      <c r="E258" s="832" t="s">
        <v>4966</v>
      </c>
      <c r="F258" s="849">
        <v>822</v>
      </c>
      <c r="G258" s="849">
        <v>47676</v>
      </c>
      <c r="H258" s="849">
        <v>1.1168478260869565</v>
      </c>
      <c r="I258" s="849">
        <v>58</v>
      </c>
      <c r="J258" s="849">
        <v>736</v>
      </c>
      <c r="K258" s="849">
        <v>42688</v>
      </c>
      <c r="L258" s="849">
        <v>1</v>
      </c>
      <c r="M258" s="849">
        <v>58</v>
      </c>
      <c r="N258" s="849">
        <v>619</v>
      </c>
      <c r="O258" s="849">
        <v>36521</v>
      </c>
      <c r="P258" s="837">
        <v>0.85553317091454273</v>
      </c>
      <c r="Q258" s="850">
        <v>59</v>
      </c>
    </row>
    <row r="259" spans="1:17" ht="14.4" customHeight="1" x14ac:dyDescent="0.3">
      <c r="A259" s="831" t="s">
        <v>4921</v>
      </c>
      <c r="B259" s="832" t="s">
        <v>4922</v>
      </c>
      <c r="C259" s="832" t="s">
        <v>3605</v>
      </c>
      <c r="D259" s="832" t="s">
        <v>4967</v>
      </c>
      <c r="E259" s="832" t="s">
        <v>4968</v>
      </c>
      <c r="F259" s="849">
        <v>3979</v>
      </c>
      <c r="G259" s="849">
        <v>700304</v>
      </c>
      <c r="H259" s="849">
        <v>0.84623564440663546</v>
      </c>
      <c r="I259" s="849">
        <v>176</v>
      </c>
      <c r="J259" s="849">
        <v>4702</v>
      </c>
      <c r="K259" s="849">
        <v>827552</v>
      </c>
      <c r="L259" s="849">
        <v>1</v>
      </c>
      <c r="M259" s="849">
        <v>176</v>
      </c>
      <c r="N259" s="849">
        <v>4051</v>
      </c>
      <c r="O259" s="849">
        <v>725129</v>
      </c>
      <c r="P259" s="837">
        <v>0.87623375932871894</v>
      </c>
      <c r="Q259" s="850">
        <v>179</v>
      </c>
    </row>
    <row r="260" spans="1:17" ht="14.4" customHeight="1" x14ac:dyDescent="0.3">
      <c r="A260" s="831" t="s">
        <v>4921</v>
      </c>
      <c r="B260" s="832" t="s">
        <v>4922</v>
      </c>
      <c r="C260" s="832" t="s">
        <v>3605</v>
      </c>
      <c r="D260" s="832" t="s">
        <v>4969</v>
      </c>
      <c r="E260" s="832" t="s">
        <v>4970</v>
      </c>
      <c r="F260" s="849">
        <v>106</v>
      </c>
      <c r="G260" s="849">
        <v>9010</v>
      </c>
      <c r="H260" s="849">
        <v>0.60211173483025926</v>
      </c>
      <c r="I260" s="849">
        <v>85</v>
      </c>
      <c r="J260" s="849">
        <v>174</v>
      </c>
      <c r="K260" s="849">
        <v>14964</v>
      </c>
      <c r="L260" s="849">
        <v>1</v>
      </c>
      <c r="M260" s="849">
        <v>86</v>
      </c>
      <c r="N260" s="849">
        <v>10</v>
      </c>
      <c r="O260" s="849">
        <v>870</v>
      </c>
      <c r="P260" s="837">
        <v>5.8139534883720929E-2</v>
      </c>
      <c r="Q260" s="850">
        <v>87</v>
      </c>
    </row>
    <row r="261" spans="1:17" ht="14.4" customHeight="1" x14ac:dyDescent="0.3">
      <c r="A261" s="831" t="s">
        <v>4921</v>
      </c>
      <c r="B261" s="832" t="s">
        <v>4922</v>
      </c>
      <c r="C261" s="832" t="s">
        <v>3605</v>
      </c>
      <c r="D261" s="832" t="s">
        <v>4971</v>
      </c>
      <c r="E261" s="832" t="s">
        <v>4972</v>
      </c>
      <c r="F261" s="849"/>
      <c r="G261" s="849"/>
      <c r="H261" s="849"/>
      <c r="I261" s="849"/>
      <c r="J261" s="849"/>
      <c r="K261" s="849"/>
      <c r="L261" s="849"/>
      <c r="M261" s="849"/>
      <c r="N261" s="849">
        <v>3</v>
      </c>
      <c r="O261" s="849">
        <v>516</v>
      </c>
      <c r="P261" s="837"/>
      <c r="Q261" s="850">
        <v>172</v>
      </c>
    </row>
    <row r="262" spans="1:17" ht="14.4" customHeight="1" x14ac:dyDescent="0.3">
      <c r="A262" s="831" t="s">
        <v>4921</v>
      </c>
      <c r="B262" s="832" t="s">
        <v>4922</v>
      </c>
      <c r="C262" s="832" t="s">
        <v>3605</v>
      </c>
      <c r="D262" s="832" t="s">
        <v>4973</v>
      </c>
      <c r="E262" s="832" t="s">
        <v>4974</v>
      </c>
      <c r="F262" s="849"/>
      <c r="G262" s="849"/>
      <c r="H262" s="849"/>
      <c r="I262" s="849"/>
      <c r="J262" s="849">
        <v>1</v>
      </c>
      <c r="K262" s="849">
        <v>177</v>
      </c>
      <c r="L262" s="849">
        <v>1</v>
      </c>
      <c r="M262" s="849">
        <v>177</v>
      </c>
      <c r="N262" s="849"/>
      <c r="O262" s="849"/>
      <c r="P262" s="837"/>
      <c r="Q262" s="850"/>
    </row>
    <row r="263" spans="1:17" ht="14.4" customHeight="1" x14ac:dyDescent="0.3">
      <c r="A263" s="831" t="s">
        <v>4921</v>
      </c>
      <c r="B263" s="832" t="s">
        <v>4922</v>
      </c>
      <c r="C263" s="832" t="s">
        <v>3605</v>
      </c>
      <c r="D263" s="832" t="s">
        <v>4975</v>
      </c>
      <c r="E263" s="832" t="s">
        <v>4976</v>
      </c>
      <c r="F263" s="849">
        <v>36</v>
      </c>
      <c r="G263" s="849">
        <v>9504</v>
      </c>
      <c r="H263" s="849">
        <v>1.0285714285714285</v>
      </c>
      <c r="I263" s="849">
        <v>264</v>
      </c>
      <c r="J263" s="849">
        <v>35</v>
      </c>
      <c r="K263" s="849">
        <v>9240</v>
      </c>
      <c r="L263" s="849">
        <v>1</v>
      </c>
      <c r="M263" s="849">
        <v>264</v>
      </c>
      <c r="N263" s="849">
        <v>3</v>
      </c>
      <c r="O263" s="849">
        <v>801</v>
      </c>
      <c r="P263" s="837">
        <v>8.6688311688311689E-2</v>
      </c>
      <c r="Q263" s="850">
        <v>267</v>
      </c>
    </row>
    <row r="264" spans="1:17" ht="14.4" customHeight="1" x14ac:dyDescent="0.3">
      <c r="A264" s="831" t="s">
        <v>4921</v>
      </c>
      <c r="B264" s="832" t="s">
        <v>4922</v>
      </c>
      <c r="C264" s="832" t="s">
        <v>3605</v>
      </c>
      <c r="D264" s="832" t="s">
        <v>4977</v>
      </c>
      <c r="E264" s="832" t="s">
        <v>4978</v>
      </c>
      <c r="F264" s="849">
        <v>10</v>
      </c>
      <c r="G264" s="849">
        <v>21310</v>
      </c>
      <c r="H264" s="849"/>
      <c r="I264" s="849">
        <v>2131</v>
      </c>
      <c r="J264" s="849"/>
      <c r="K264" s="849"/>
      <c r="L264" s="849"/>
      <c r="M264" s="849"/>
      <c r="N264" s="849">
        <v>6</v>
      </c>
      <c r="O264" s="849">
        <v>12876</v>
      </c>
      <c r="P264" s="837"/>
      <c r="Q264" s="850">
        <v>2146</v>
      </c>
    </row>
    <row r="265" spans="1:17" ht="14.4" customHeight="1" x14ac:dyDescent="0.3">
      <c r="A265" s="831" t="s">
        <v>4921</v>
      </c>
      <c r="B265" s="832" t="s">
        <v>4922</v>
      </c>
      <c r="C265" s="832" t="s">
        <v>3605</v>
      </c>
      <c r="D265" s="832" t="s">
        <v>4979</v>
      </c>
      <c r="E265" s="832" t="s">
        <v>4980</v>
      </c>
      <c r="F265" s="849">
        <v>20</v>
      </c>
      <c r="G265" s="849">
        <v>4840</v>
      </c>
      <c r="H265" s="849">
        <v>2.21307727480567</v>
      </c>
      <c r="I265" s="849">
        <v>242</v>
      </c>
      <c r="J265" s="849">
        <v>9</v>
      </c>
      <c r="K265" s="849">
        <v>2187</v>
      </c>
      <c r="L265" s="849">
        <v>1</v>
      </c>
      <c r="M265" s="849">
        <v>243</v>
      </c>
      <c r="N265" s="849"/>
      <c r="O265" s="849"/>
      <c r="P265" s="837"/>
      <c r="Q265" s="850"/>
    </row>
    <row r="266" spans="1:17" ht="14.4" customHeight="1" x14ac:dyDescent="0.3">
      <c r="A266" s="831" t="s">
        <v>4921</v>
      </c>
      <c r="B266" s="832" t="s">
        <v>4922</v>
      </c>
      <c r="C266" s="832" t="s">
        <v>3605</v>
      </c>
      <c r="D266" s="832" t="s">
        <v>4981</v>
      </c>
      <c r="E266" s="832" t="s">
        <v>4982</v>
      </c>
      <c r="F266" s="849">
        <v>431</v>
      </c>
      <c r="G266" s="849">
        <v>455567</v>
      </c>
      <c r="H266" s="849">
        <v>1.1491448895166987</v>
      </c>
      <c r="I266" s="849">
        <v>1057</v>
      </c>
      <c r="J266" s="849">
        <v>374</v>
      </c>
      <c r="K266" s="849">
        <v>396440</v>
      </c>
      <c r="L266" s="849">
        <v>1</v>
      </c>
      <c r="M266" s="849">
        <v>1060</v>
      </c>
      <c r="N266" s="849">
        <v>463</v>
      </c>
      <c r="O266" s="849">
        <v>497725</v>
      </c>
      <c r="P266" s="837">
        <v>1.2554863283220663</v>
      </c>
      <c r="Q266" s="850">
        <v>1075</v>
      </c>
    </row>
    <row r="267" spans="1:17" ht="14.4" customHeight="1" x14ac:dyDescent="0.3">
      <c r="A267" s="831" t="s">
        <v>4921</v>
      </c>
      <c r="B267" s="832" t="s">
        <v>4922</v>
      </c>
      <c r="C267" s="832" t="s">
        <v>3605</v>
      </c>
      <c r="D267" s="832" t="s">
        <v>4983</v>
      </c>
      <c r="E267" s="832" t="s">
        <v>4984</v>
      </c>
      <c r="F267" s="849"/>
      <c r="G267" s="849"/>
      <c r="H267" s="849"/>
      <c r="I267" s="849"/>
      <c r="J267" s="849"/>
      <c r="K267" s="849"/>
      <c r="L267" s="849"/>
      <c r="M267" s="849"/>
      <c r="N267" s="849">
        <v>5</v>
      </c>
      <c r="O267" s="849">
        <v>1455</v>
      </c>
      <c r="P267" s="837"/>
      <c r="Q267" s="850">
        <v>291</v>
      </c>
    </row>
    <row r="268" spans="1:17" ht="14.4" customHeight="1" x14ac:dyDescent="0.3">
      <c r="A268" s="831" t="s">
        <v>4921</v>
      </c>
      <c r="B268" s="832" t="s">
        <v>4922</v>
      </c>
      <c r="C268" s="832" t="s">
        <v>3605</v>
      </c>
      <c r="D268" s="832" t="s">
        <v>4985</v>
      </c>
      <c r="E268" s="832" t="s">
        <v>4986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4921</v>
      </c>
      <c r="B269" s="832" t="s">
        <v>4922</v>
      </c>
      <c r="C269" s="832" t="s">
        <v>3605</v>
      </c>
      <c r="D269" s="832" t="s">
        <v>4987</v>
      </c>
      <c r="E269" s="832" t="s">
        <v>4988</v>
      </c>
      <c r="F269" s="849"/>
      <c r="G269" s="849"/>
      <c r="H269" s="849"/>
      <c r="I269" s="849"/>
      <c r="J269" s="849"/>
      <c r="K269" s="849"/>
      <c r="L269" s="849"/>
      <c r="M269" s="849"/>
      <c r="N269" s="849">
        <v>4</v>
      </c>
      <c r="O269" s="849">
        <v>19212</v>
      </c>
      <c r="P269" s="837"/>
      <c r="Q269" s="850">
        <v>4803</v>
      </c>
    </row>
    <row r="270" spans="1:17" ht="14.4" customHeight="1" x14ac:dyDescent="0.3">
      <c r="A270" s="831" t="s">
        <v>4921</v>
      </c>
      <c r="B270" s="832" t="s">
        <v>4922</v>
      </c>
      <c r="C270" s="832" t="s">
        <v>3605</v>
      </c>
      <c r="D270" s="832" t="s">
        <v>4989</v>
      </c>
      <c r="E270" s="832" t="s">
        <v>4990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612</v>
      </c>
      <c r="P270" s="837"/>
      <c r="Q270" s="850">
        <v>612</v>
      </c>
    </row>
    <row r="271" spans="1:17" ht="14.4" customHeight="1" x14ac:dyDescent="0.3">
      <c r="A271" s="831" t="s">
        <v>4991</v>
      </c>
      <c r="B271" s="832" t="s">
        <v>4992</v>
      </c>
      <c r="C271" s="832" t="s">
        <v>3605</v>
      </c>
      <c r="D271" s="832" t="s">
        <v>4993</v>
      </c>
      <c r="E271" s="832" t="s">
        <v>4994</v>
      </c>
      <c r="F271" s="849">
        <v>175</v>
      </c>
      <c r="G271" s="849">
        <v>30275</v>
      </c>
      <c r="H271" s="849">
        <v>0.65658208631533288</v>
      </c>
      <c r="I271" s="849">
        <v>173</v>
      </c>
      <c r="J271" s="849">
        <v>265</v>
      </c>
      <c r="K271" s="849">
        <v>46110</v>
      </c>
      <c r="L271" s="849">
        <v>1</v>
      </c>
      <c r="M271" s="849">
        <v>174</v>
      </c>
      <c r="N271" s="849">
        <v>216</v>
      </c>
      <c r="O271" s="849">
        <v>37800</v>
      </c>
      <c r="P271" s="837">
        <v>0.81977878985035779</v>
      </c>
      <c r="Q271" s="850">
        <v>175</v>
      </c>
    </row>
    <row r="272" spans="1:17" ht="14.4" customHeight="1" x14ac:dyDescent="0.3">
      <c r="A272" s="831" t="s">
        <v>4991</v>
      </c>
      <c r="B272" s="832" t="s">
        <v>4992</v>
      </c>
      <c r="C272" s="832" t="s">
        <v>3605</v>
      </c>
      <c r="D272" s="832" t="s">
        <v>4995</v>
      </c>
      <c r="E272" s="832" t="s">
        <v>4996</v>
      </c>
      <c r="F272" s="849">
        <v>3</v>
      </c>
      <c r="G272" s="849">
        <v>138</v>
      </c>
      <c r="H272" s="849">
        <v>0.75</v>
      </c>
      <c r="I272" s="849">
        <v>46</v>
      </c>
      <c r="J272" s="849">
        <v>4</v>
      </c>
      <c r="K272" s="849">
        <v>184</v>
      </c>
      <c r="L272" s="849">
        <v>1</v>
      </c>
      <c r="M272" s="849">
        <v>46</v>
      </c>
      <c r="N272" s="849">
        <v>16</v>
      </c>
      <c r="O272" s="849">
        <v>752</v>
      </c>
      <c r="P272" s="837">
        <v>4.0869565217391308</v>
      </c>
      <c r="Q272" s="850">
        <v>47</v>
      </c>
    </row>
    <row r="273" spans="1:17" ht="14.4" customHeight="1" x14ac:dyDescent="0.3">
      <c r="A273" s="831" t="s">
        <v>4991</v>
      </c>
      <c r="B273" s="832" t="s">
        <v>4992</v>
      </c>
      <c r="C273" s="832" t="s">
        <v>3605</v>
      </c>
      <c r="D273" s="832" t="s">
        <v>4895</v>
      </c>
      <c r="E273" s="832" t="s">
        <v>4896</v>
      </c>
      <c r="F273" s="849">
        <v>3</v>
      </c>
      <c r="G273" s="849">
        <v>1041</v>
      </c>
      <c r="H273" s="849"/>
      <c r="I273" s="849">
        <v>347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4991</v>
      </c>
      <c r="B274" s="832" t="s">
        <v>4992</v>
      </c>
      <c r="C274" s="832" t="s">
        <v>3605</v>
      </c>
      <c r="D274" s="832" t="s">
        <v>4997</v>
      </c>
      <c r="E274" s="832" t="s">
        <v>4998</v>
      </c>
      <c r="F274" s="849"/>
      <c r="G274" s="849"/>
      <c r="H274" s="849"/>
      <c r="I274" s="849"/>
      <c r="J274" s="849">
        <v>10</v>
      </c>
      <c r="K274" s="849">
        <v>3770</v>
      </c>
      <c r="L274" s="849">
        <v>1</v>
      </c>
      <c r="M274" s="849">
        <v>377</v>
      </c>
      <c r="N274" s="849">
        <v>2</v>
      </c>
      <c r="O274" s="849">
        <v>756</v>
      </c>
      <c r="P274" s="837">
        <v>0.20053050397877983</v>
      </c>
      <c r="Q274" s="850">
        <v>378</v>
      </c>
    </row>
    <row r="275" spans="1:17" ht="14.4" customHeight="1" x14ac:dyDescent="0.3">
      <c r="A275" s="831" t="s">
        <v>4991</v>
      </c>
      <c r="B275" s="832" t="s">
        <v>4992</v>
      </c>
      <c r="C275" s="832" t="s">
        <v>3605</v>
      </c>
      <c r="D275" s="832" t="s">
        <v>4999</v>
      </c>
      <c r="E275" s="832" t="s">
        <v>5000</v>
      </c>
      <c r="F275" s="849"/>
      <c r="G275" s="849"/>
      <c r="H275" s="849"/>
      <c r="I275" s="849"/>
      <c r="J275" s="849"/>
      <c r="K275" s="849"/>
      <c r="L275" s="849"/>
      <c r="M275" s="849"/>
      <c r="N275" s="849">
        <v>3</v>
      </c>
      <c r="O275" s="849">
        <v>174</v>
      </c>
      <c r="P275" s="837"/>
      <c r="Q275" s="850">
        <v>58</v>
      </c>
    </row>
    <row r="276" spans="1:17" ht="14.4" customHeight="1" x14ac:dyDescent="0.3">
      <c r="A276" s="831" t="s">
        <v>4991</v>
      </c>
      <c r="B276" s="832" t="s">
        <v>4992</v>
      </c>
      <c r="C276" s="832" t="s">
        <v>3605</v>
      </c>
      <c r="D276" s="832" t="s">
        <v>5001</v>
      </c>
      <c r="E276" s="832" t="s">
        <v>5002</v>
      </c>
      <c r="F276" s="849">
        <v>5</v>
      </c>
      <c r="G276" s="849">
        <v>325</v>
      </c>
      <c r="H276" s="849">
        <v>5</v>
      </c>
      <c r="I276" s="849">
        <v>65</v>
      </c>
      <c r="J276" s="849">
        <v>1</v>
      </c>
      <c r="K276" s="849">
        <v>65</v>
      </c>
      <c r="L276" s="849">
        <v>1</v>
      </c>
      <c r="M276" s="849">
        <v>65</v>
      </c>
      <c r="N276" s="849">
        <v>2</v>
      </c>
      <c r="O276" s="849">
        <v>132</v>
      </c>
      <c r="P276" s="837">
        <v>2.0307692307692307</v>
      </c>
      <c r="Q276" s="850">
        <v>66</v>
      </c>
    </row>
    <row r="277" spans="1:17" ht="14.4" customHeight="1" x14ac:dyDescent="0.3">
      <c r="A277" s="831" t="s">
        <v>4991</v>
      </c>
      <c r="B277" s="832" t="s">
        <v>4992</v>
      </c>
      <c r="C277" s="832" t="s">
        <v>3605</v>
      </c>
      <c r="D277" s="832" t="s">
        <v>5003</v>
      </c>
      <c r="E277" s="832" t="s">
        <v>5004</v>
      </c>
      <c r="F277" s="849">
        <v>150</v>
      </c>
      <c r="G277" s="849">
        <v>20400</v>
      </c>
      <c r="H277" s="849">
        <v>1.4047651838589725</v>
      </c>
      <c r="I277" s="849">
        <v>136</v>
      </c>
      <c r="J277" s="849">
        <v>106</v>
      </c>
      <c r="K277" s="849">
        <v>14522</v>
      </c>
      <c r="L277" s="849">
        <v>1</v>
      </c>
      <c r="M277" s="849">
        <v>137</v>
      </c>
      <c r="N277" s="849">
        <v>109</v>
      </c>
      <c r="O277" s="849">
        <v>15042</v>
      </c>
      <c r="P277" s="837">
        <v>1.0358077399807188</v>
      </c>
      <c r="Q277" s="850">
        <v>138</v>
      </c>
    </row>
    <row r="278" spans="1:17" ht="14.4" customHeight="1" x14ac:dyDescent="0.3">
      <c r="A278" s="831" t="s">
        <v>4991</v>
      </c>
      <c r="B278" s="832" t="s">
        <v>4992</v>
      </c>
      <c r="C278" s="832" t="s">
        <v>3605</v>
      </c>
      <c r="D278" s="832" t="s">
        <v>5005</v>
      </c>
      <c r="E278" s="832" t="s">
        <v>5006</v>
      </c>
      <c r="F278" s="849">
        <v>11</v>
      </c>
      <c r="G278" s="849">
        <v>1001</v>
      </c>
      <c r="H278" s="849">
        <v>0.6875</v>
      </c>
      <c r="I278" s="849">
        <v>91</v>
      </c>
      <c r="J278" s="849">
        <v>16</v>
      </c>
      <c r="K278" s="849">
        <v>1456</v>
      </c>
      <c r="L278" s="849">
        <v>1</v>
      </c>
      <c r="M278" s="849">
        <v>91</v>
      </c>
      <c r="N278" s="849">
        <v>27</v>
      </c>
      <c r="O278" s="849">
        <v>2484</v>
      </c>
      <c r="P278" s="837">
        <v>1.706043956043956</v>
      </c>
      <c r="Q278" s="850">
        <v>92</v>
      </c>
    </row>
    <row r="279" spans="1:17" ht="14.4" customHeight="1" x14ac:dyDescent="0.3">
      <c r="A279" s="831" t="s">
        <v>4991</v>
      </c>
      <c r="B279" s="832" t="s">
        <v>4992</v>
      </c>
      <c r="C279" s="832" t="s">
        <v>3605</v>
      </c>
      <c r="D279" s="832" t="s">
        <v>5007</v>
      </c>
      <c r="E279" s="832" t="s">
        <v>5008</v>
      </c>
      <c r="F279" s="849">
        <v>9</v>
      </c>
      <c r="G279" s="849">
        <v>594</v>
      </c>
      <c r="H279" s="849"/>
      <c r="I279" s="849">
        <v>66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4991</v>
      </c>
      <c r="B280" s="832" t="s">
        <v>4992</v>
      </c>
      <c r="C280" s="832" t="s">
        <v>3605</v>
      </c>
      <c r="D280" s="832" t="s">
        <v>4904</v>
      </c>
      <c r="E280" s="832" t="s">
        <v>4905</v>
      </c>
      <c r="F280" s="849"/>
      <c r="G280" s="849"/>
      <c r="H280" s="849"/>
      <c r="I280" s="849"/>
      <c r="J280" s="849">
        <v>8</v>
      </c>
      <c r="K280" s="849">
        <v>2624</v>
      </c>
      <c r="L280" s="849">
        <v>1</v>
      </c>
      <c r="M280" s="849">
        <v>328</v>
      </c>
      <c r="N280" s="849">
        <v>3</v>
      </c>
      <c r="O280" s="849">
        <v>987</v>
      </c>
      <c r="P280" s="837">
        <v>0.37614329268292684</v>
      </c>
      <c r="Q280" s="850">
        <v>329</v>
      </c>
    </row>
    <row r="281" spans="1:17" ht="14.4" customHeight="1" x14ac:dyDescent="0.3">
      <c r="A281" s="831" t="s">
        <v>4991</v>
      </c>
      <c r="B281" s="832" t="s">
        <v>4992</v>
      </c>
      <c r="C281" s="832" t="s">
        <v>3605</v>
      </c>
      <c r="D281" s="832" t="s">
        <v>5009</v>
      </c>
      <c r="E281" s="832" t="s">
        <v>5010</v>
      </c>
      <c r="F281" s="849">
        <v>14</v>
      </c>
      <c r="G281" s="849">
        <v>714</v>
      </c>
      <c r="H281" s="849">
        <v>1.1666666666666667</v>
      </c>
      <c r="I281" s="849">
        <v>51</v>
      </c>
      <c r="J281" s="849">
        <v>12</v>
      </c>
      <c r="K281" s="849">
        <v>612</v>
      </c>
      <c r="L281" s="849">
        <v>1</v>
      </c>
      <c r="M281" s="849">
        <v>51</v>
      </c>
      <c r="N281" s="849">
        <v>10</v>
      </c>
      <c r="O281" s="849">
        <v>520</v>
      </c>
      <c r="P281" s="837">
        <v>0.84967320261437906</v>
      </c>
      <c r="Q281" s="850">
        <v>52</v>
      </c>
    </row>
    <row r="282" spans="1:17" ht="14.4" customHeight="1" x14ac:dyDescent="0.3">
      <c r="A282" s="831" t="s">
        <v>4991</v>
      </c>
      <c r="B282" s="832" t="s">
        <v>4992</v>
      </c>
      <c r="C282" s="832" t="s">
        <v>3605</v>
      </c>
      <c r="D282" s="832" t="s">
        <v>5011</v>
      </c>
      <c r="E282" s="832" t="s">
        <v>5012</v>
      </c>
      <c r="F282" s="849"/>
      <c r="G282" s="849"/>
      <c r="H282" s="849"/>
      <c r="I282" s="849"/>
      <c r="J282" s="849">
        <v>62</v>
      </c>
      <c r="K282" s="849">
        <v>16182</v>
      </c>
      <c r="L282" s="849">
        <v>1</v>
      </c>
      <c r="M282" s="849">
        <v>261</v>
      </c>
      <c r="N282" s="849">
        <v>79</v>
      </c>
      <c r="O282" s="849">
        <v>20698</v>
      </c>
      <c r="P282" s="837">
        <v>1.2790755160054381</v>
      </c>
      <c r="Q282" s="850">
        <v>262</v>
      </c>
    </row>
    <row r="283" spans="1:17" ht="14.4" customHeight="1" x14ac:dyDescent="0.3">
      <c r="A283" s="831" t="s">
        <v>4991</v>
      </c>
      <c r="B283" s="832" t="s">
        <v>4992</v>
      </c>
      <c r="C283" s="832" t="s">
        <v>3605</v>
      </c>
      <c r="D283" s="832" t="s">
        <v>5013</v>
      </c>
      <c r="E283" s="832" t="s">
        <v>5014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332</v>
      </c>
      <c r="P283" s="837"/>
      <c r="Q283" s="850">
        <v>166</v>
      </c>
    </row>
    <row r="284" spans="1:17" ht="14.4" customHeight="1" x14ac:dyDescent="0.3">
      <c r="A284" s="831" t="s">
        <v>5015</v>
      </c>
      <c r="B284" s="832" t="s">
        <v>4753</v>
      </c>
      <c r="C284" s="832" t="s">
        <v>3605</v>
      </c>
      <c r="D284" s="832" t="s">
        <v>5016</v>
      </c>
      <c r="E284" s="832" t="s">
        <v>5017</v>
      </c>
      <c r="F284" s="849">
        <v>1</v>
      </c>
      <c r="G284" s="849">
        <v>1483</v>
      </c>
      <c r="H284" s="849"/>
      <c r="I284" s="849">
        <v>1483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5015</v>
      </c>
      <c r="B285" s="832" t="s">
        <v>4753</v>
      </c>
      <c r="C285" s="832" t="s">
        <v>3605</v>
      </c>
      <c r="D285" s="832" t="s">
        <v>5018</v>
      </c>
      <c r="E285" s="832" t="s">
        <v>5019</v>
      </c>
      <c r="F285" s="849">
        <v>1</v>
      </c>
      <c r="G285" s="849">
        <v>843</v>
      </c>
      <c r="H285" s="849"/>
      <c r="I285" s="849">
        <v>843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5015</v>
      </c>
      <c r="B286" s="832" t="s">
        <v>4753</v>
      </c>
      <c r="C286" s="832" t="s">
        <v>3605</v>
      </c>
      <c r="D286" s="832" t="s">
        <v>5020</v>
      </c>
      <c r="E286" s="832" t="s">
        <v>5021</v>
      </c>
      <c r="F286" s="849">
        <v>1</v>
      </c>
      <c r="G286" s="849">
        <v>168</v>
      </c>
      <c r="H286" s="849"/>
      <c r="I286" s="849">
        <v>168</v>
      </c>
      <c r="J286" s="849"/>
      <c r="K286" s="849"/>
      <c r="L286" s="849"/>
      <c r="M286" s="849"/>
      <c r="N286" s="849">
        <v>1</v>
      </c>
      <c r="O286" s="849">
        <v>168</v>
      </c>
      <c r="P286" s="837"/>
      <c r="Q286" s="850">
        <v>168</v>
      </c>
    </row>
    <row r="287" spans="1:17" ht="14.4" customHeight="1" x14ac:dyDescent="0.3">
      <c r="A287" s="831" t="s">
        <v>5015</v>
      </c>
      <c r="B287" s="832" t="s">
        <v>4753</v>
      </c>
      <c r="C287" s="832" t="s">
        <v>3605</v>
      </c>
      <c r="D287" s="832" t="s">
        <v>5022</v>
      </c>
      <c r="E287" s="832" t="s">
        <v>5023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353</v>
      </c>
      <c r="P287" s="837"/>
      <c r="Q287" s="850">
        <v>353</v>
      </c>
    </row>
    <row r="288" spans="1:17" ht="14.4" customHeight="1" x14ac:dyDescent="0.3">
      <c r="A288" s="831" t="s">
        <v>5015</v>
      </c>
      <c r="B288" s="832" t="s">
        <v>4753</v>
      </c>
      <c r="C288" s="832" t="s">
        <v>3605</v>
      </c>
      <c r="D288" s="832" t="s">
        <v>5024</v>
      </c>
      <c r="E288" s="832" t="s">
        <v>5025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191</v>
      </c>
      <c r="P288" s="837"/>
      <c r="Q288" s="850">
        <v>191</v>
      </c>
    </row>
    <row r="289" spans="1:17" ht="14.4" customHeight="1" x14ac:dyDescent="0.3">
      <c r="A289" s="831" t="s">
        <v>5015</v>
      </c>
      <c r="B289" s="832" t="s">
        <v>4753</v>
      </c>
      <c r="C289" s="832" t="s">
        <v>3605</v>
      </c>
      <c r="D289" s="832" t="s">
        <v>5026</v>
      </c>
      <c r="E289" s="832" t="s">
        <v>5027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240</v>
      </c>
      <c r="P289" s="837"/>
      <c r="Q289" s="850">
        <v>240</v>
      </c>
    </row>
    <row r="290" spans="1:17" ht="14.4" customHeight="1" x14ac:dyDescent="0.3">
      <c r="A290" s="831" t="s">
        <v>5015</v>
      </c>
      <c r="B290" s="832" t="s">
        <v>4753</v>
      </c>
      <c r="C290" s="832" t="s">
        <v>3605</v>
      </c>
      <c r="D290" s="832" t="s">
        <v>5028</v>
      </c>
      <c r="E290" s="832" t="s">
        <v>5029</v>
      </c>
      <c r="F290" s="849"/>
      <c r="G290" s="849"/>
      <c r="H290" s="849"/>
      <c r="I290" s="849"/>
      <c r="J290" s="849"/>
      <c r="K290" s="849"/>
      <c r="L290" s="849"/>
      <c r="M290" s="849"/>
      <c r="N290" s="849">
        <v>3</v>
      </c>
      <c r="O290" s="849">
        <v>1053</v>
      </c>
      <c r="P290" s="837"/>
      <c r="Q290" s="850">
        <v>351</v>
      </c>
    </row>
    <row r="291" spans="1:17" ht="14.4" customHeight="1" x14ac:dyDescent="0.3">
      <c r="A291" s="831" t="s">
        <v>5015</v>
      </c>
      <c r="B291" s="832" t="s">
        <v>4753</v>
      </c>
      <c r="C291" s="832" t="s">
        <v>3605</v>
      </c>
      <c r="D291" s="832" t="s">
        <v>5030</v>
      </c>
      <c r="E291" s="832" t="s">
        <v>5031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296</v>
      </c>
      <c r="P291" s="837"/>
      <c r="Q291" s="850">
        <v>296</v>
      </c>
    </row>
    <row r="292" spans="1:17" ht="14.4" customHeight="1" x14ac:dyDescent="0.3">
      <c r="A292" s="831" t="s">
        <v>5015</v>
      </c>
      <c r="B292" s="832" t="s">
        <v>4753</v>
      </c>
      <c r="C292" s="832" t="s">
        <v>3605</v>
      </c>
      <c r="D292" s="832" t="s">
        <v>5032</v>
      </c>
      <c r="E292" s="832" t="s">
        <v>5033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40</v>
      </c>
      <c r="P292" s="837"/>
      <c r="Q292" s="850">
        <v>40</v>
      </c>
    </row>
    <row r="293" spans="1:17" ht="14.4" customHeight="1" x14ac:dyDescent="0.3">
      <c r="A293" s="831" t="s">
        <v>5015</v>
      </c>
      <c r="B293" s="832" t="s">
        <v>4753</v>
      </c>
      <c r="C293" s="832" t="s">
        <v>3605</v>
      </c>
      <c r="D293" s="832" t="s">
        <v>5034</v>
      </c>
      <c r="E293" s="832" t="s">
        <v>5035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171</v>
      </c>
      <c r="P293" s="837"/>
      <c r="Q293" s="850">
        <v>171</v>
      </c>
    </row>
    <row r="294" spans="1:17" ht="14.4" customHeight="1" x14ac:dyDescent="0.3">
      <c r="A294" s="831" t="s">
        <v>5015</v>
      </c>
      <c r="B294" s="832" t="s">
        <v>4753</v>
      </c>
      <c r="C294" s="832" t="s">
        <v>3605</v>
      </c>
      <c r="D294" s="832" t="s">
        <v>5036</v>
      </c>
      <c r="E294" s="832" t="s">
        <v>5037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174</v>
      </c>
      <c r="P294" s="837"/>
      <c r="Q294" s="850">
        <v>174</v>
      </c>
    </row>
    <row r="295" spans="1:17" ht="14.4" customHeight="1" thickBot="1" x14ac:dyDescent="0.35">
      <c r="A295" s="839" t="s">
        <v>5015</v>
      </c>
      <c r="B295" s="840" t="s">
        <v>4753</v>
      </c>
      <c r="C295" s="840" t="s">
        <v>3605</v>
      </c>
      <c r="D295" s="840" t="s">
        <v>5038</v>
      </c>
      <c r="E295" s="840" t="s">
        <v>5039</v>
      </c>
      <c r="F295" s="851"/>
      <c r="G295" s="851"/>
      <c r="H295" s="851"/>
      <c r="I295" s="851"/>
      <c r="J295" s="851"/>
      <c r="K295" s="851"/>
      <c r="L295" s="851"/>
      <c r="M295" s="851"/>
      <c r="N295" s="851">
        <v>1</v>
      </c>
      <c r="O295" s="851">
        <v>188</v>
      </c>
      <c r="P295" s="845"/>
      <c r="Q295" s="852">
        <v>188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2586</v>
      </c>
      <c r="D3" s="193">
        <f>SUBTOTAL(9,D6:D1048576)</f>
        <v>2018</v>
      </c>
      <c r="E3" s="193">
        <f>SUBTOTAL(9,E6:E1048576)</f>
        <v>2109</v>
      </c>
      <c r="F3" s="194">
        <f>IF(OR(E3=0,D3=0),"",E3/D3)</f>
        <v>1.0450941526263626</v>
      </c>
      <c r="G3" s="388">
        <f>SUBTOTAL(9,G6:G1048576)</f>
        <v>2626.6283999999996</v>
      </c>
      <c r="H3" s="389">
        <f>SUBTOTAL(9,H6:H1048576)</f>
        <v>2052.5718000000002</v>
      </c>
      <c r="I3" s="389">
        <f>SUBTOTAL(9,I6:I1048576)</f>
        <v>2160.251659999999</v>
      </c>
      <c r="J3" s="194">
        <f>IF(OR(I3=0,H3=0),"",I3/H3)</f>
        <v>1.0524609467985475</v>
      </c>
      <c r="K3" s="388">
        <f>SUBTOTAL(9,K6:K1048576)</f>
        <v>310.32</v>
      </c>
      <c r="L3" s="389">
        <f>SUBTOTAL(9,L6:L1048576)</f>
        <v>242.16</v>
      </c>
      <c r="M3" s="389">
        <f>SUBTOTAL(9,M6:M1048576)</f>
        <v>253.08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2018</v>
      </c>
      <c r="E5" s="1001">
        <v>2019</v>
      </c>
      <c r="F5" s="1002" t="s">
        <v>2</v>
      </c>
      <c r="G5" s="1006">
        <v>2015</v>
      </c>
      <c r="H5" s="1001">
        <v>2018</v>
      </c>
      <c r="I5" s="1001">
        <v>2019</v>
      </c>
      <c r="J5" s="1002" t="s">
        <v>2</v>
      </c>
      <c r="K5" s="1006">
        <v>2015</v>
      </c>
      <c r="L5" s="1001">
        <v>2018</v>
      </c>
      <c r="M5" s="1001">
        <v>2019</v>
      </c>
      <c r="N5" s="1007" t="s">
        <v>92</v>
      </c>
    </row>
    <row r="6" spans="1:14" ht="14.4" customHeight="1" thickBot="1" x14ac:dyDescent="0.35">
      <c r="A6" s="999" t="s">
        <v>4239</v>
      </c>
      <c r="B6" s="1000" t="s">
        <v>5041</v>
      </c>
      <c r="C6" s="1003">
        <v>2586</v>
      </c>
      <c r="D6" s="1004">
        <v>2018</v>
      </c>
      <c r="E6" s="1004">
        <v>2109</v>
      </c>
      <c r="F6" s="1005"/>
      <c r="G6" s="1003">
        <v>2626.6283999999996</v>
      </c>
      <c r="H6" s="1004">
        <v>2052.5718000000002</v>
      </c>
      <c r="I6" s="1004">
        <v>2160.251659999999</v>
      </c>
      <c r="J6" s="1005"/>
      <c r="K6" s="1003">
        <v>310.32</v>
      </c>
      <c r="L6" s="1004">
        <v>242.16</v>
      </c>
      <c r="M6" s="1004">
        <v>253.08</v>
      </c>
      <c r="N6" s="1008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2019-05-29T05:59:12Z</dcterms:modified>
</cp:coreProperties>
</file>